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8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neelaJ\Desktop\HOMEWORK\JNA_N\HOMEWORK\"/>
    </mc:Choice>
  </mc:AlternateContent>
  <bookViews>
    <workbookView xWindow="0" yWindow="0" windowWidth="28800" windowHeight="11910" xr2:uid="{00000000-000D-0000-FFFF-FFFF00000000}"/>
  </bookViews>
  <sheets>
    <sheet name="bouns_work" sheetId="7" r:id="rId1"/>
    <sheet name="campaigns_subcategory" sheetId="10" r:id="rId2"/>
    <sheet name="campaigns_category" sheetId="4" r:id="rId3"/>
    <sheet name="campaigns_parentcategory" sheetId="3" r:id="rId4"/>
    <sheet name="kickstartercampaigns" sheetId="1" r:id="rId5"/>
  </sheets>
  <definedNames>
    <definedName name="_xlnm._FilterDatabase" localSheetId="0" hidden="1">bouns_work!$K$1:$K$4115</definedName>
    <definedName name="goal">bouns_work!$I:$I</definedName>
    <definedName name="goal1">kickstartercampaigns!$D:$D</definedName>
    <definedName name="state">bouns_work!$J:$J</definedName>
    <definedName name="state1">kickstartercampaigns!$F:$F</definedName>
  </definedNames>
  <calcPr calcId="171027"/>
  <pivotCaches>
    <pivotCache cacheId="0" r:id="rId6"/>
    <pivotCache cacheId="5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D13" i="7" l="1"/>
  <c r="D12" i="7"/>
  <c r="D11" i="7"/>
  <c r="D10" i="7"/>
  <c r="D9" i="7"/>
  <c r="D8" i="7"/>
  <c r="D7" i="7"/>
  <c r="D5" i="7"/>
  <c r="D6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B8" i="7"/>
  <c r="B7" i="7"/>
  <c r="B6" i="7"/>
  <c r="B5" i="7"/>
  <c r="B4" i="7"/>
  <c r="B3" i="7"/>
  <c r="B2" i="7"/>
  <c r="E2" i="7" s="1"/>
  <c r="O145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M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G2" i="7" l="1"/>
  <c r="H2" i="7"/>
  <c r="E10" i="7"/>
  <c r="G10" i="7" s="1"/>
  <c r="E6" i="7"/>
  <c r="F6" i="7" s="1"/>
  <c r="F2" i="7"/>
  <c r="B14" i="7"/>
  <c r="E13" i="7"/>
  <c r="F13" i="7" s="1"/>
  <c r="E9" i="7"/>
  <c r="F9" i="7" s="1"/>
  <c r="E5" i="7"/>
  <c r="G5" i="7" s="1"/>
  <c r="E12" i="7"/>
  <c r="H12" i="7" s="1"/>
  <c r="E8" i="7"/>
  <c r="H8" i="7" s="1"/>
  <c r="E4" i="7"/>
  <c r="G4" i="7" s="1"/>
  <c r="E11" i="7"/>
  <c r="H11" i="7" s="1"/>
  <c r="E7" i="7"/>
  <c r="G7" i="7" s="1"/>
  <c r="E3" i="7"/>
  <c r="F3" i="7" s="1"/>
  <c r="H13" i="7" l="1"/>
  <c r="H9" i="7"/>
  <c r="G9" i="7"/>
  <c r="G13" i="7"/>
  <c r="H4" i="7"/>
  <c r="F12" i="7"/>
  <c r="H7" i="7"/>
  <c r="G3" i="7"/>
  <c r="H10" i="7"/>
  <c r="G6" i="7"/>
  <c r="F5" i="7"/>
  <c r="G12" i="7"/>
  <c r="F8" i="7"/>
  <c r="H3" i="7"/>
  <c r="F11" i="7"/>
  <c r="H5" i="7"/>
  <c r="G8" i="7"/>
  <c r="F4" i="7"/>
  <c r="G11" i="7"/>
  <c r="F7" i="7"/>
  <c r="F10" i="7"/>
  <c r="H6" i="7"/>
</calcChain>
</file>

<file path=xl/sharedStrings.xml><?xml version="1.0" encoding="utf-8"?>
<sst xmlns="http://schemas.openxmlformats.org/spreadsheetml/2006/main" count="33048" uniqueCount="8401">
  <si>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</si>
  <si>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</si>
  <si>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</si>
  <si>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</si>
  <si>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</si>
  <si>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</si>
  <si>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</si>
  <si>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</si>
  <si>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</si>
  <si>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</si>
  <si>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</si>
  <si>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</si>
  <si>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</si>
  <si>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</si>
  <si>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</si>
  <si>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</si>
  <si>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</si>
  <si>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</si>
  <si>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</si>
  <si>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</si>
  <si>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</si>
  <si>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</si>
  <si>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</si>
  <si>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</si>
  <si>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</si>
  <si>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</si>
  <si>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</si>
  <si>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</si>
  <si>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</si>
  <si>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</si>
  <si>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</si>
  <si>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</si>
  <si>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</si>
  <si>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</si>
  <si>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</si>
  <si>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</si>
  <si>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</si>
  <si>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</si>
  <si>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</si>
  <si>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</si>
  <si>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</si>
  <si>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</si>
  <si>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</si>
  <si>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</si>
  <si>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</si>
  <si>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</si>
  <si>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</si>
  <si>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</si>
  <si>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</si>
  <si>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</si>
  <si>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</si>
  <si>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</si>
  <si>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</si>
  <si>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</si>
  <si>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</si>
  <si>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</si>
  <si>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</si>
  <si>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</si>
  <si>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</si>
  <si>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</si>
  <si>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</si>
  <si>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</si>
  <si>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</si>
  <si>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</si>
  <si>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</si>
  <si>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</si>
  <si>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</si>
  <si>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</si>
  <si>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</si>
  <si>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</si>
  <si>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</si>
  <si>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</si>
  <si>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</si>
  <si>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</si>
  <si>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</si>
  <si>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</si>
  <si>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</si>
  <si>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</si>
  <si>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</si>
  <si>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</si>
  <si>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</si>
  <si>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</si>
  <si>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</si>
  <si>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</si>
  <si>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</si>
  <si>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</si>
  <si>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</si>
  <si>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</si>
  <si>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</si>
  <si>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</si>
  <si>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</si>
  <si>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</si>
  <si>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</si>
  <si>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</si>
  <si>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</si>
  <si>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</si>
  <si>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</si>
  <si>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</si>
  <si>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</si>
  <si>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</si>
  <si>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</si>
  <si>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</si>
  <si>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</si>
  <si>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</si>
  <si>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</si>
  <si>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</si>
  <si>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</si>
  <si>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</si>
  <si>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</si>
  <si>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</si>
  <si>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</si>
  <si>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</si>
  <si>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</si>
  <si>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</si>
  <si>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</si>
  <si>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</si>
  <si>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</si>
  <si>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</si>
  <si>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</si>
  <si>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</si>
  <si>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</si>
  <si>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</si>
  <si>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</si>
  <si>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</si>
  <si>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</si>
  <si>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</si>
  <si>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</si>
  <si>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</si>
  <si>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</si>
  <si>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</si>
  <si>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</si>
  <si>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</si>
  <si>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</si>
  <si>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</si>
  <si>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</si>
  <si>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</si>
  <si>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</si>
  <si>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</si>
  <si>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</si>
  <si>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</si>
  <si>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</si>
  <si>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</si>
  <si>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</si>
  <si>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</si>
  <si>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</si>
  <si>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</si>
  <si>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</si>
  <si>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</si>
  <si>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</si>
  <si>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</si>
  <si>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</si>
  <si>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</si>
  <si>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</si>
  <si>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</si>
  <si>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</si>
  <si>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</si>
  <si>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</si>
  <si>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</si>
  <si>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</si>
  <si>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</si>
  <si>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</si>
  <si>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</si>
  <si>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</si>
  <si>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</si>
  <si>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</si>
  <si>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</si>
  <si>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</si>
  <si>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</si>
  <si>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</si>
  <si>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</si>
  <si>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</si>
  <si>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</si>
  <si>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</si>
  <si>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</si>
  <si>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</si>
  <si>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</si>
  <si>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</si>
  <si>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</si>
  <si>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</si>
  <si>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</si>
  <si>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</si>
  <si>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</si>
  <si>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</si>
  <si>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</si>
  <si>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</si>
  <si>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</si>
  <si>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</si>
  <si>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</si>
  <si>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</si>
  <si>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</si>
  <si>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</si>
  <si>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</si>
  <si>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</si>
  <si>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</si>
  <si>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</si>
  <si>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</si>
  <si>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</si>
  <si>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</si>
  <si>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</si>
  <si>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</si>
  <si>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</si>
  <si>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</si>
  <si>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</si>
  <si>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</si>
  <si>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</si>
  <si>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</si>
  <si>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</si>
  <si>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</si>
  <si>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</si>
  <si>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</si>
  <si>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</si>
  <si>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</si>
  <si>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</si>
  <si>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</si>
  <si>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</si>
  <si>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</si>
  <si>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</si>
  <si>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</si>
  <si>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</si>
  <si>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</si>
  <si>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</si>
  <si>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</si>
  <si>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</si>
  <si>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</si>
  <si>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</si>
  <si>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</si>
  <si>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</si>
  <si>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</si>
  <si>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</si>
  <si>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</si>
  <si>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</si>
  <si>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</si>
  <si>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</si>
  <si>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</si>
  <si>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</si>
  <si>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</si>
  <si>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</si>
  <si>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</si>
  <si>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</si>
  <si>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</si>
  <si>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</si>
  <si>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</si>
  <si>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</si>
  <si>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</si>
  <si>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</si>
  <si>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</si>
  <si>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</si>
  <si>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</si>
  <si>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</si>
  <si>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</si>
  <si>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</si>
  <si>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</si>
  <si>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</si>
  <si>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</si>
  <si>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</si>
  <si>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</si>
  <si>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</si>
  <si>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</si>
  <si>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</si>
  <si>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</si>
  <si>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</si>
  <si>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</si>
  <si>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</si>
  <si>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</si>
  <si>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</si>
  <si>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</si>
  <si>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</si>
  <si>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</si>
  <si>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</si>
  <si>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</si>
  <si>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</si>
  <si>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</si>
  <si>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</si>
  <si>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</si>
  <si>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</si>
  <si>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</si>
  <si>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</si>
  <si>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</si>
  <si>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</si>
  <si>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</si>
  <si>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</si>
  <si>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</si>
  <si>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</si>
  <si>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</si>
  <si>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</si>
  <si>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</si>
  <si>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</si>
  <si>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</si>
  <si>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</si>
  <si>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</si>
  <si>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</si>
  <si>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</si>
  <si>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</si>
  <si>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</si>
  <si>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</si>
  <si>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</si>
  <si>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</si>
  <si>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</si>
  <si>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</si>
  <si>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</si>
  <si>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</si>
  <si>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</si>
  <si>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</si>
  <si>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</si>
  <si>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</si>
  <si>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</si>
  <si>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</si>
  <si>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</si>
  <si>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</si>
  <si>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</si>
  <si>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</si>
  <si>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</si>
  <si>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</si>
  <si>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</si>
  <si>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</si>
  <si>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</si>
  <si>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</si>
  <si>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</si>
  <si>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</si>
  <si>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</si>
  <si>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</si>
  <si>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</si>
  <si>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</si>
  <si>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</si>
  <si>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</si>
  <si>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</si>
  <si>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</si>
  <si>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</si>
  <si>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</si>
  <si>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</si>
  <si>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</si>
  <si>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</si>
  <si>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</si>
  <si>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</si>
  <si>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</si>
  <si>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</si>
  <si>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</si>
  <si>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</si>
  <si>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</si>
  <si>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</si>
  <si>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</si>
  <si>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</si>
  <si>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</si>
  <si>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</si>
  <si>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</si>
  <si>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</si>
  <si>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</si>
  <si>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</si>
  <si>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</si>
  <si>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</si>
  <si>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</si>
  <si>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</si>
  <si>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</si>
  <si>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</si>
  <si>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</si>
  <si>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</si>
  <si>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</si>
  <si>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</si>
  <si>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</si>
  <si>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</si>
  <si>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</si>
  <si>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</si>
  <si>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</si>
  <si>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</si>
  <si>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</si>
  <si>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</si>
  <si>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</si>
  <si>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</si>
  <si>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</si>
  <si>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</si>
  <si>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</si>
  <si>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</si>
  <si>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</si>
  <si>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</si>
  <si>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</si>
  <si>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</si>
  <si>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</si>
  <si>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</si>
  <si>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</si>
  <si>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</si>
  <si>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</si>
  <si>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</si>
  <si>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</si>
  <si>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</si>
  <si>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</si>
  <si>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</si>
  <si>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</si>
  <si>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</si>
  <si>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</si>
  <si>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</si>
  <si>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</si>
  <si>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</si>
  <si>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</si>
  <si>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</si>
  <si>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</si>
  <si>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</si>
  <si>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</si>
  <si>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</si>
  <si>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</si>
  <si>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</si>
  <si>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</si>
  <si>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</si>
  <si>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</si>
  <si>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</si>
  <si>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</si>
  <si>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</si>
  <si>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</si>
  <si>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</si>
  <si>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</si>
  <si>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</si>
  <si>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</si>
  <si>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</si>
  <si>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</si>
  <si>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</si>
  <si>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</si>
  <si>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</si>
  <si>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</si>
  <si>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</si>
  <si>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</si>
  <si>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</si>
  <si>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</si>
  <si>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</si>
  <si>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</si>
  <si>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</si>
  <si>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</si>
  <si>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</si>
  <si>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</si>
  <si>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</si>
  <si>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</si>
  <si>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</si>
  <si>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</si>
  <si>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</si>
  <si>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</si>
  <si>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</si>
  <si>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</si>
  <si>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</si>
  <si>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</si>
  <si>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</si>
  <si>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</si>
  <si>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</si>
  <si>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</si>
  <si>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</si>
  <si>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</si>
  <si>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</si>
  <si>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</si>
  <si>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</si>
  <si>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</si>
  <si>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</si>
  <si>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</si>
  <si>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</si>
  <si>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</si>
  <si>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</si>
  <si>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</si>
  <si>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</si>
  <si>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</si>
  <si>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</si>
  <si>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</si>
  <si>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</si>
  <si>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</si>
  <si>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</si>
  <si>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</si>
  <si>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</si>
  <si>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</si>
  <si>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</si>
  <si>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</si>
  <si>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</si>
  <si>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</si>
  <si>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</si>
  <si>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</si>
  <si>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</si>
  <si>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</si>
  <si>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</si>
  <si>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</si>
  <si>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</si>
  <si>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</si>
  <si>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</si>
  <si>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</si>
  <si>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</si>
  <si>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</si>
  <si>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</si>
  <si>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</si>
  <si>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</si>
  <si>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</si>
  <si>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</si>
  <si>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</si>
  <si>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</si>
  <si>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</si>
  <si>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</si>
  <si>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</si>
  <si>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</si>
  <si>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</si>
  <si>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</si>
  <si>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</si>
  <si>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</si>
  <si>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</si>
  <si>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</si>
  <si>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</si>
  <si>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</si>
  <si>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</si>
  <si>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</si>
  <si>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</si>
  <si>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</si>
  <si>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</si>
  <si>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</si>
  <si>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</si>
  <si>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</si>
  <si>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</si>
  <si>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</si>
  <si>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</si>
  <si>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</si>
  <si>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</si>
  <si>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</si>
  <si>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</si>
  <si>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</si>
  <si>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</si>
  <si>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</si>
  <si>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</si>
  <si>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</si>
  <si>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</si>
  <si>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</si>
  <si>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</si>
  <si>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</si>
  <si>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</si>
  <si>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</si>
  <si>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</si>
  <si>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</si>
  <si>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</si>
  <si>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</si>
  <si>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</si>
  <si>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</si>
  <si>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</si>
  <si>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</si>
  <si>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</si>
  <si>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</si>
  <si>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</si>
  <si>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</si>
  <si>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</si>
  <si>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</si>
  <si>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</si>
  <si>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</si>
  <si>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</si>
  <si>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</si>
  <si>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</si>
  <si>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</si>
  <si>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</si>
  <si>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</si>
  <si>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</si>
  <si>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</si>
  <si>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</si>
  <si>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</si>
  <si>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</si>
  <si>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</si>
  <si>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</si>
  <si>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</si>
  <si>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</si>
  <si>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</si>
  <si>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</si>
  <si>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</si>
  <si>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</si>
  <si>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</si>
  <si>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</si>
  <si>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</si>
  <si>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</si>
  <si>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</si>
  <si>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</si>
  <si>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</si>
  <si>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</si>
  <si>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</si>
  <si>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</si>
  <si>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</si>
  <si>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</si>
  <si>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</si>
  <si>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</si>
  <si>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</si>
  <si>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</si>
  <si>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</si>
  <si>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</si>
  <si>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</si>
  <si>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</si>
  <si>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</si>
  <si>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</si>
  <si>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</si>
  <si>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</si>
  <si>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</si>
  <si>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</si>
  <si>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</si>
  <si>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</si>
  <si>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</si>
  <si>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</si>
  <si>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</si>
  <si>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</si>
  <si>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</si>
  <si>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</si>
  <si>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</si>
  <si>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</si>
  <si>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</si>
  <si>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</si>
  <si>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</si>
  <si>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</si>
  <si>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</si>
  <si>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</si>
  <si>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</si>
  <si>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</si>
  <si>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</si>
  <si>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</si>
  <si>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</si>
  <si>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</si>
  <si>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</si>
  <si>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</si>
  <si>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</si>
  <si>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</si>
  <si>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</si>
  <si>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</si>
  <si>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</si>
  <si>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</si>
  <si>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</si>
  <si>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</si>
  <si>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</si>
  <si>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</si>
  <si>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</si>
  <si>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</si>
  <si>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</si>
  <si>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</si>
  <si>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</si>
  <si>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</si>
  <si>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</si>
  <si>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</si>
  <si>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</si>
  <si>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</si>
  <si>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</si>
  <si>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</si>
  <si>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</si>
  <si>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</si>
  <si>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</si>
  <si>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</si>
  <si>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</si>
  <si>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</si>
  <si>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</si>
  <si>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</si>
  <si>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</si>
  <si>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</si>
  <si>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</si>
  <si>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</si>
  <si>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</si>
  <si>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</si>
  <si>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</si>
  <si>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</si>
  <si>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</si>
  <si>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</si>
  <si>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</si>
  <si>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</si>
  <si>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</si>
  <si>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</si>
  <si>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</si>
  <si>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</si>
  <si>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</si>
  <si>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</si>
  <si>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</si>
  <si>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</si>
  <si>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</si>
  <si>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</si>
  <si>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</si>
  <si>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</si>
  <si>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</si>
  <si>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</si>
  <si>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</si>
  <si>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</si>
  <si>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</si>
  <si>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</si>
  <si>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</si>
  <si>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</si>
  <si>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</si>
  <si>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</si>
  <si>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</si>
  <si>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</si>
  <si>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</si>
  <si>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</si>
  <si>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</si>
  <si>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</si>
  <si>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</si>
  <si>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</si>
  <si>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</si>
  <si>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</si>
  <si>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</si>
  <si>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</si>
  <si>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</si>
  <si>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</si>
  <si>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</si>
  <si>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</si>
  <si>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</si>
  <si>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</si>
  <si>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</si>
  <si>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</si>
  <si>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</si>
  <si>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</si>
  <si>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</si>
  <si>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</si>
  <si>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</si>
  <si>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</si>
  <si>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</si>
  <si>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</si>
  <si>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</si>
  <si>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</si>
  <si>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</si>
  <si>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</si>
  <si>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</si>
  <si>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</si>
  <si>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</si>
  <si>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</si>
  <si>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</si>
  <si>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</si>
  <si>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</si>
  <si>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</si>
  <si>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</si>
  <si>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</si>
  <si>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</si>
  <si>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</si>
  <si>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</si>
  <si>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</si>
  <si>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</si>
  <si>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</si>
  <si>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</si>
  <si>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</si>
  <si>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</si>
  <si>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</si>
  <si>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</si>
  <si>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</si>
  <si>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</si>
  <si>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</si>
  <si>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</si>
  <si>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</si>
  <si>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</si>
  <si>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</si>
  <si>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</si>
  <si>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</si>
  <si>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</si>
  <si>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</si>
  <si>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</si>
  <si>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</si>
  <si>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</si>
  <si>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</si>
  <si>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</si>
  <si>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</si>
  <si>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</si>
  <si>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</si>
  <si>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</si>
  <si>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</si>
  <si>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</si>
  <si>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</si>
  <si>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</si>
  <si>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</si>
  <si>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</si>
  <si>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</si>
  <si>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</si>
  <si>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</si>
  <si>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</si>
  <si>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</si>
  <si>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</si>
  <si>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</si>
  <si>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</si>
  <si>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</si>
  <si>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</si>
  <si>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</si>
  <si>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</si>
  <si>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</si>
  <si>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</si>
  <si>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</si>
  <si>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</si>
  <si>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</si>
  <si>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</si>
  <si>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</si>
  <si>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</si>
  <si>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</si>
  <si>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</si>
  <si>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</si>
  <si>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</si>
  <si>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</si>
  <si>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</si>
  <si>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</si>
  <si>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</si>
  <si>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</si>
  <si>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</si>
  <si>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</si>
  <si>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</si>
  <si>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</si>
  <si>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</si>
  <si>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</si>
  <si>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</si>
  <si>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</si>
  <si>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</si>
  <si>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</si>
  <si>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</si>
  <si>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</si>
  <si>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</si>
  <si>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</si>
  <si>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</si>
  <si>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</si>
  <si>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</si>
  <si>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</si>
  <si>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</si>
  <si>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</si>
  <si>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</si>
  <si>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</si>
  <si>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</si>
  <si>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</si>
  <si>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</si>
  <si>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</si>
  <si>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</si>
  <si>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</si>
  <si>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</si>
  <si>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</si>
  <si>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</si>
  <si>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</si>
  <si>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</si>
  <si>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</si>
  <si>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</si>
  <si>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</si>
  <si>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</si>
  <si>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</si>
  <si>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</si>
  <si>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</si>
  <si>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</si>
  <si>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</si>
  <si>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</si>
  <si>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</si>
  <si>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</si>
  <si>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</si>
  <si>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</si>
  <si>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</si>
  <si>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</si>
  <si>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</si>
  <si>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</si>
  <si>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</si>
  <si>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</si>
  <si>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</si>
  <si>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</si>
  <si>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</si>
  <si>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</si>
  <si>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</si>
  <si>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</si>
  <si>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</si>
  <si>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</si>
  <si>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</si>
  <si>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</si>
  <si>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</si>
  <si>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</si>
  <si>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</si>
  <si>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</si>
  <si>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</si>
  <si>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</si>
  <si>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</si>
  <si>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</si>
  <si>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</si>
  <si>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</si>
  <si>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</si>
  <si>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</si>
  <si>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</si>
  <si>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</si>
  <si>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</si>
  <si>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</si>
  <si>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</si>
  <si>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</si>
  <si>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</si>
  <si>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</si>
  <si>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</si>
  <si>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</si>
  <si>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</si>
  <si>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</si>
  <si>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</si>
  <si>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</si>
  <si>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</si>
  <si>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</si>
  <si>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</si>
  <si>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</si>
  <si>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</si>
  <si>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</si>
  <si>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</si>
  <si>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</si>
  <si>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</si>
  <si>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</si>
  <si>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</si>
  <si>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</si>
  <si>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</si>
  <si>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</si>
  <si>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</si>
  <si>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</si>
  <si>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</si>
  <si>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</si>
  <si>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</si>
  <si>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</si>
  <si>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</si>
  <si>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</si>
  <si>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</si>
  <si>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</si>
  <si>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</si>
  <si>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</si>
  <si>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</si>
  <si>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</si>
  <si>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</si>
  <si>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</si>
  <si>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</si>
  <si>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</si>
  <si>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</si>
  <si>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</si>
  <si>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</si>
  <si>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</si>
  <si>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</si>
  <si>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</si>
  <si>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</si>
  <si>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</si>
  <si>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</si>
  <si>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</si>
  <si>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</si>
  <si>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</si>
  <si>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</si>
  <si>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</si>
  <si>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</si>
  <si>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</si>
  <si>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</si>
  <si>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</si>
  <si>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</si>
  <si>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</si>
  <si>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</si>
  <si>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</si>
  <si>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</si>
  <si>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</si>
  <si>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</si>
  <si>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</si>
  <si>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</si>
  <si>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</si>
  <si>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</si>
  <si>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</si>
  <si>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</si>
  <si>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</si>
  <si>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</si>
  <si>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</si>
  <si>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</si>
  <si>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</si>
  <si>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</si>
  <si>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</si>
  <si>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</si>
  <si>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</si>
  <si>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</si>
  <si>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</si>
  <si>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</si>
  <si>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</si>
  <si>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</si>
  <si>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</si>
  <si>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</si>
  <si>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</si>
  <si>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</si>
  <si>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</si>
  <si>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</si>
  <si>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</si>
  <si>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</si>
  <si>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</si>
  <si>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</si>
  <si>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</si>
  <si>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</si>
  <si>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</si>
  <si>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</si>
  <si>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</si>
  <si>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</si>
  <si>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</si>
  <si>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</si>
  <si>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</si>
  <si>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</si>
  <si>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</si>
  <si>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</si>
  <si>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</si>
  <si>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</si>
  <si>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</si>
  <si>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</si>
  <si>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</si>
  <si>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</si>
  <si>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</si>
  <si>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</si>
  <si>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</si>
  <si>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</si>
  <si>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</si>
  <si>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</si>
  <si>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</si>
  <si>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</si>
  <si>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</si>
  <si>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</si>
  <si>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</si>
  <si>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</si>
  <si>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</si>
  <si>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</si>
  <si>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</si>
  <si>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</si>
  <si>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</si>
  <si>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</si>
  <si>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</si>
  <si>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</si>
  <si>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</si>
  <si>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</si>
  <si>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</si>
  <si>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</si>
  <si>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</si>
  <si>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</si>
  <si>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</si>
  <si>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</si>
  <si>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</si>
  <si>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</si>
  <si>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</si>
  <si>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</si>
  <si>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</si>
  <si>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</si>
  <si>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</si>
  <si>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</si>
  <si>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</si>
  <si>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</si>
  <si>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</si>
  <si>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</si>
  <si>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</si>
  <si>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</si>
  <si>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</si>
  <si>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</si>
  <si>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</si>
  <si>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</si>
  <si>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</si>
  <si>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</si>
  <si>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</si>
  <si>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</si>
  <si>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</si>
  <si>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</si>
  <si>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</si>
  <si>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</si>
  <si>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</si>
  <si>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</si>
  <si>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</si>
  <si>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</si>
  <si>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</si>
  <si>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</si>
  <si>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</si>
  <si>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</si>
  <si>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</si>
  <si>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</si>
  <si>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</si>
  <si>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</si>
  <si>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</si>
  <si>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</si>
  <si>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</si>
  <si>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</si>
  <si>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</si>
  <si>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</si>
  <si>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</si>
  <si>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</si>
  <si>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</si>
  <si>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</si>
  <si>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</si>
  <si>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</si>
  <si>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</si>
  <si>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</si>
  <si>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</si>
  <si>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</si>
  <si>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</si>
  <si>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</si>
  <si>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</si>
  <si>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</si>
  <si>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</si>
  <si>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</si>
  <si>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</si>
  <si>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</si>
  <si>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</si>
  <si>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</si>
  <si>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</si>
  <si>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</si>
  <si>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</si>
  <si>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</si>
  <si>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</si>
  <si>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</si>
  <si>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</si>
  <si>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</si>
  <si>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</si>
  <si>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</si>
  <si>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</si>
  <si>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</si>
  <si>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</si>
  <si>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</si>
  <si>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</si>
  <si>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</si>
  <si>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</si>
  <si>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</si>
  <si>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</si>
  <si>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</si>
  <si>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</si>
  <si>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</si>
  <si>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</si>
  <si>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</si>
  <si>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</si>
  <si>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</si>
  <si>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</si>
  <si>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</si>
  <si>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</si>
  <si>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</si>
  <si>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</si>
  <si>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</si>
  <si>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</si>
  <si>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</si>
  <si>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</si>
  <si>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</si>
  <si>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</si>
  <si>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</si>
  <si>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</si>
  <si>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</si>
  <si>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</si>
  <si>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</si>
  <si>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</si>
  <si>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</si>
  <si>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</si>
  <si>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</si>
  <si>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</si>
  <si>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</si>
  <si>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</si>
  <si>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</si>
  <si>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</si>
  <si>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</si>
  <si>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</si>
  <si>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</si>
  <si>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</si>
  <si>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</si>
  <si>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</si>
  <si>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</si>
  <si>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</si>
  <si>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</si>
  <si>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</si>
  <si>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</si>
  <si>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</si>
  <si>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</si>
  <si>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</si>
  <si>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</si>
  <si>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</si>
  <si>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</si>
  <si>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</si>
  <si>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</si>
  <si>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</si>
  <si>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</si>
  <si>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</si>
  <si>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</si>
  <si>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</si>
  <si>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</si>
  <si>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</si>
  <si>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</si>
  <si>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</si>
  <si>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</si>
  <si>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</si>
  <si>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</si>
  <si>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</si>
  <si>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</si>
  <si>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</si>
  <si>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</si>
  <si>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</si>
  <si>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</si>
  <si>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</si>
  <si>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</si>
  <si>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</si>
  <si>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</si>
  <si>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</si>
  <si>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</si>
  <si>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</si>
  <si>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</si>
  <si>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</si>
  <si>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</si>
  <si>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</si>
  <si>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</si>
  <si>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</si>
  <si>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</si>
  <si>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</si>
  <si>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</si>
  <si>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</si>
  <si>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</si>
  <si>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</si>
  <si>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</si>
  <si>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</si>
  <si>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</si>
  <si>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</si>
  <si>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</si>
  <si>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</si>
  <si>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</si>
  <si>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</si>
  <si>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</si>
  <si>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</si>
  <si>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</si>
  <si>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</si>
  <si>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</si>
  <si>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</si>
  <si>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</si>
  <si>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</si>
  <si>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</si>
  <si>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</si>
  <si>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</si>
  <si>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</si>
  <si>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</si>
  <si>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</si>
  <si>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</si>
  <si>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</si>
  <si>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</si>
  <si>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</si>
  <si>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</si>
  <si>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</si>
  <si>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</si>
  <si>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</si>
  <si>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</si>
  <si>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</si>
  <si>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</si>
  <si>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</si>
  <si>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</si>
  <si>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</si>
  <si>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</si>
  <si>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</si>
  <si>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</si>
  <si>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</si>
  <si>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</si>
  <si>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</si>
  <si>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</si>
  <si>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</si>
  <si>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</si>
  <si>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</si>
  <si>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</si>
  <si>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</si>
  <si>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</si>
  <si>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</si>
  <si>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</si>
  <si>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</si>
  <si>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</si>
  <si>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</si>
  <si>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</si>
  <si>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</si>
  <si>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</si>
  <si>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</si>
  <si>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</si>
  <si>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</si>
  <si>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</si>
  <si>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</si>
  <si>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</si>
  <si>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</si>
  <si>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</si>
  <si>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</si>
  <si>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</si>
  <si>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</si>
  <si>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</si>
  <si>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</si>
  <si>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</si>
  <si>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</si>
  <si>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</si>
  <si>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</si>
  <si>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</si>
  <si>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</si>
  <si>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</si>
  <si>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</si>
  <si>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</si>
  <si>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</si>
  <si>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</si>
  <si>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</si>
  <si>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</si>
  <si>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</si>
  <si>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</si>
  <si>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</si>
  <si>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</si>
  <si>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</si>
  <si>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</si>
  <si>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</si>
  <si>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</si>
  <si>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</si>
  <si>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</si>
  <si>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</si>
  <si>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</si>
  <si>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</si>
  <si>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</si>
  <si>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</si>
  <si>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</si>
  <si>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</si>
  <si>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</si>
  <si>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</si>
  <si>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</si>
  <si>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</si>
  <si>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</si>
  <si>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</si>
  <si>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</si>
  <si>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</si>
  <si>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</si>
  <si>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</si>
  <si>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</si>
  <si>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</si>
  <si>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</si>
  <si>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</si>
  <si>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</si>
  <si>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</si>
  <si>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</si>
  <si>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</si>
  <si>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</si>
  <si>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</si>
  <si>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</si>
  <si>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</si>
  <si>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</si>
  <si>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</si>
  <si>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</si>
  <si>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</si>
  <si>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</si>
  <si>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</si>
  <si>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</si>
  <si>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</si>
  <si>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</si>
  <si>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</si>
  <si>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</si>
  <si>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</si>
  <si>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</si>
  <si>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</si>
  <si>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</si>
  <si>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</si>
  <si>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</si>
  <si>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</si>
  <si>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</si>
  <si>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</si>
  <si>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</si>
  <si>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</si>
  <si>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</si>
  <si>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</si>
  <si>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</si>
  <si>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</si>
  <si>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</si>
  <si>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</si>
  <si>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</si>
  <si>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</si>
  <si>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</si>
  <si>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</si>
  <si>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</si>
  <si>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</si>
  <si>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</si>
  <si>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</si>
  <si>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</si>
  <si>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</si>
  <si>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</si>
  <si>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</si>
  <si>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</si>
  <si>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</si>
  <si>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</si>
  <si>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</si>
  <si>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</si>
  <si>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</si>
  <si>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</si>
  <si>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</si>
  <si>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</si>
  <si>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</si>
  <si>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</si>
  <si>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</si>
  <si>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</si>
  <si>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</si>
  <si>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</si>
  <si>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</si>
  <si>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</si>
  <si>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</si>
  <si>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</si>
  <si>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</si>
  <si>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</si>
  <si>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</si>
  <si>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</si>
  <si>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</si>
  <si>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</si>
  <si>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</si>
  <si>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</si>
  <si>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</si>
  <si>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</si>
  <si>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</si>
  <si>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</si>
  <si>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</si>
  <si>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</si>
  <si>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</si>
  <si>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</si>
  <si>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</si>
  <si>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</si>
  <si>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</si>
  <si>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</si>
  <si>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</si>
  <si>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</si>
  <si>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</si>
  <si>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</si>
  <si>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</si>
  <si>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</si>
  <si>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</si>
  <si>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</si>
  <si>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</si>
  <si>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</si>
  <si>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</si>
  <si>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</si>
  <si>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</si>
  <si>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</si>
  <si>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</si>
  <si>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</si>
  <si>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</si>
  <si>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</si>
  <si>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</si>
  <si>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</si>
  <si>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</si>
  <si>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</si>
  <si>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</si>
  <si>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</si>
  <si>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</si>
  <si>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</si>
  <si>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</si>
  <si>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</si>
  <si>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</si>
  <si>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</si>
  <si>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</si>
  <si>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</si>
  <si>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</si>
  <si>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</si>
  <si>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</si>
  <si>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</si>
  <si>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</si>
  <si>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</si>
  <si>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</si>
  <si>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</si>
  <si>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</si>
  <si>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</si>
  <si>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</si>
  <si>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</si>
  <si>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</si>
  <si>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</si>
  <si>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</si>
  <si>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</si>
  <si>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</si>
  <si>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</si>
  <si>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</si>
  <si>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</si>
  <si>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</si>
  <si>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</si>
  <si>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</si>
  <si>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</si>
  <si>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</si>
  <si>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</si>
  <si>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</si>
  <si>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</si>
  <si>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</si>
  <si>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</si>
  <si>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</si>
  <si>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</si>
  <si>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</si>
  <si>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</si>
  <si>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</si>
  <si>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</si>
  <si>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</si>
  <si>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</si>
  <si>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</si>
  <si>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</si>
  <si>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</si>
  <si>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</si>
  <si>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</si>
  <si>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</si>
  <si>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</si>
  <si>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</si>
  <si>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</si>
  <si>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</si>
  <si>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</si>
  <si>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</si>
  <si>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</si>
  <si>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</si>
  <si>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</si>
  <si>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</si>
  <si>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</si>
  <si>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</si>
  <si>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</si>
  <si>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</si>
  <si>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</si>
  <si>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</si>
  <si>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</si>
  <si>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</si>
  <si>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</si>
  <si>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</si>
  <si>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</si>
  <si>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</si>
  <si>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</si>
  <si>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</si>
  <si>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</si>
  <si>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</si>
  <si>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</si>
  <si>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</si>
  <si>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</si>
  <si>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</si>
  <si>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</si>
  <si>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</si>
  <si>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</si>
  <si>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</si>
  <si>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</si>
  <si>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</si>
  <si>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</si>
  <si>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</si>
  <si>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</si>
  <si>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</si>
  <si>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</si>
  <si>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</si>
  <si>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</si>
  <si>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</si>
  <si>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</si>
  <si>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</si>
  <si>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</si>
  <si>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</si>
  <si>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</si>
  <si>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</si>
  <si>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</si>
  <si>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</si>
  <si>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</si>
  <si>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</si>
  <si>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</si>
  <si>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</si>
  <si>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</si>
  <si>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</si>
  <si>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</si>
  <si>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</si>
  <si>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</si>
  <si>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</si>
  <si>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</si>
  <si>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</si>
  <si>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</si>
  <si>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</si>
  <si>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</si>
  <si>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</si>
  <si>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</si>
  <si>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</si>
  <si>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</si>
  <si>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</si>
  <si>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</si>
  <si>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</si>
  <si>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</si>
  <si>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</si>
  <si>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</si>
  <si>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</si>
  <si>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</si>
  <si>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</si>
  <si>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</si>
  <si>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</si>
  <si>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</si>
  <si>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</si>
  <si>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</si>
  <si>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</si>
  <si>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</si>
  <si>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</si>
  <si>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</si>
  <si>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</si>
  <si>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</si>
  <si>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</si>
  <si>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</si>
  <si>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</si>
  <si>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</si>
  <si>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</si>
  <si>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</si>
  <si>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</si>
  <si>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</si>
  <si>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</si>
  <si>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</si>
  <si>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</si>
  <si>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</si>
  <si>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</si>
  <si>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</si>
  <si>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</si>
  <si>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</si>
  <si>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</si>
  <si>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</si>
  <si>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</si>
  <si>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</si>
  <si>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</si>
  <si>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</si>
  <si>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</si>
  <si>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</si>
  <si>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</si>
  <si>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</si>
  <si>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</si>
  <si>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</si>
  <si>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</si>
  <si>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</si>
  <si>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</si>
  <si>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</si>
  <si>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</si>
  <si>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</si>
  <si>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</si>
  <si>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</si>
  <si>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</si>
  <si>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</si>
  <si>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</si>
  <si>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</si>
  <si>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</si>
  <si>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</si>
  <si>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</si>
  <si>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</si>
  <si>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</si>
  <si>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</si>
  <si>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</si>
  <si>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</si>
  <si>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</si>
  <si>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</si>
  <si>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</si>
  <si>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</si>
  <si>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</si>
  <si>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</si>
  <si>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</si>
  <si>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</si>
  <si>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</si>
  <si>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</si>
  <si>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</si>
  <si>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</si>
  <si>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</si>
  <si>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</si>
  <si>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</si>
  <si>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</si>
  <si>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</si>
  <si>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</si>
  <si>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</si>
  <si>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</si>
  <si>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</si>
  <si>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</si>
  <si>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</si>
  <si>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</si>
  <si>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</si>
  <si>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</si>
  <si>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</si>
  <si>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</si>
  <si>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</si>
  <si>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</si>
  <si>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</si>
  <si>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</si>
  <si>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</si>
  <si>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</si>
  <si>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</si>
  <si>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</si>
  <si>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</si>
  <si>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</si>
  <si>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</si>
  <si>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</si>
  <si>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</si>
  <si>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</si>
  <si>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</si>
  <si>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</si>
  <si>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</si>
  <si>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</si>
  <si>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</si>
  <si>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</si>
  <si>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</si>
  <si>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</si>
  <si>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</si>
  <si>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</si>
  <si>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</si>
  <si>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</si>
  <si>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</si>
  <si>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</si>
  <si>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</si>
  <si>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</si>
  <si>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</si>
  <si>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</si>
  <si>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</si>
  <si>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</si>
  <si>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</si>
  <si>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</si>
  <si>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</si>
  <si>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</si>
  <si>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</si>
  <si>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</si>
  <si>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</si>
  <si>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</si>
  <si>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</si>
  <si>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</si>
  <si>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</si>
  <si>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</si>
  <si>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</si>
  <si>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</si>
  <si>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</si>
  <si>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</si>
  <si>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</si>
  <si>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</si>
  <si>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</si>
  <si>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</si>
  <si>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</si>
  <si>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</si>
  <si>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</si>
  <si>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</si>
  <si>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</si>
  <si>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</si>
  <si>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</si>
  <si>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</si>
  <si>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</si>
  <si>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</si>
  <si>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</si>
  <si>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</si>
  <si>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</si>
  <si>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</si>
  <si>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</si>
  <si>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</si>
  <si>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</si>
  <si>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</si>
  <si>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</si>
  <si>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</si>
  <si>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</si>
  <si>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</si>
  <si>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</si>
  <si>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</si>
  <si>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</si>
  <si>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</si>
  <si>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</si>
  <si>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</si>
  <si>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</si>
  <si>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</si>
  <si>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</si>
  <si>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</si>
  <si>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</si>
  <si>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</si>
  <si>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</si>
  <si>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</si>
  <si>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</si>
  <si>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</si>
  <si>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</si>
  <si>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</si>
  <si>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</si>
  <si>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</si>
  <si>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</si>
  <si>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</si>
  <si>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</si>
  <si>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</si>
  <si>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</si>
  <si>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</si>
  <si>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</si>
  <si>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</si>
  <si>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</si>
  <si>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</si>
  <si>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</si>
  <si>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</si>
  <si>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</si>
  <si>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</si>
  <si>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</si>
  <si>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</si>
  <si>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</si>
  <si>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</si>
  <si>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</si>
  <si>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</si>
  <si>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</si>
  <si>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</si>
  <si>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</si>
  <si>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</si>
  <si>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</si>
  <si>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</si>
  <si>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</si>
  <si>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</si>
  <si>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</si>
  <si>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</si>
  <si>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</si>
  <si>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</si>
  <si>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</si>
  <si>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</si>
  <si>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</si>
  <si>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</si>
  <si>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</si>
  <si>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</si>
  <si>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</si>
  <si>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</si>
  <si>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</si>
  <si>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</si>
  <si>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</si>
  <si>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</si>
  <si>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</si>
  <si>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</si>
  <si>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</si>
  <si>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</si>
  <si>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</si>
  <si>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</si>
  <si>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</si>
  <si>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</si>
  <si>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</si>
  <si>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</si>
  <si>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</si>
  <si>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</si>
  <si>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</si>
  <si>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</si>
  <si>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</si>
  <si>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</si>
  <si>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</si>
  <si>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</si>
  <si>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</si>
  <si>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</si>
  <si>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</si>
  <si>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</si>
  <si>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</si>
  <si>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</si>
  <si>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</si>
  <si>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</si>
  <si>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</si>
  <si>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</si>
  <si>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</si>
  <si>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</si>
  <si>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</si>
  <si>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</si>
  <si>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</si>
  <si>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</si>
  <si>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</si>
  <si>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</si>
  <si>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</si>
  <si>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</si>
  <si>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</si>
  <si>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</si>
  <si>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</si>
  <si>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</si>
  <si>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</si>
  <si>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</si>
  <si>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</si>
  <si>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</si>
  <si>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</si>
  <si>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</si>
  <si>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</si>
  <si>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</si>
  <si>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</si>
  <si>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</si>
  <si>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</si>
  <si>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</si>
  <si>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</si>
  <si>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</si>
  <si>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</si>
  <si>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</si>
  <si>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</si>
  <si>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</si>
  <si>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</si>
  <si>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</si>
  <si>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</si>
  <si>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</si>
  <si>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</si>
  <si>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</si>
  <si>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</si>
  <si>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</si>
  <si>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</si>
  <si>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</si>
  <si>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</si>
  <si>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</si>
  <si>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</si>
  <si>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</si>
  <si>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</si>
  <si>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</si>
  <si>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</si>
  <si>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</si>
  <si>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</si>
  <si>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</si>
  <si>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</si>
  <si>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</si>
  <si>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</si>
  <si>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</si>
  <si>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</si>
  <si>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</si>
  <si>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</si>
  <si>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</si>
  <si>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</si>
  <si>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</si>
  <si>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</si>
  <si>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</si>
  <si>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</si>
  <si>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</si>
  <si>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</si>
  <si>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</si>
  <si>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</si>
  <si>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</si>
  <si>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</si>
  <si>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</si>
  <si>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</si>
  <si>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</si>
  <si>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</si>
  <si>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</si>
  <si>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</si>
  <si>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</si>
  <si>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</si>
  <si>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</si>
  <si>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</si>
  <si>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</si>
  <si>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</si>
  <si>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</si>
  <si>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</si>
  <si>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</si>
  <si>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</si>
  <si>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</si>
  <si>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</si>
  <si>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</si>
  <si>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</si>
  <si>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</si>
  <si>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</si>
  <si>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</si>
  <si>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</si>
  <si>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</si>
  <si>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</si>
  <si>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</si>
  <si>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</si>
  <si>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</si>
  <si>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</si>
  <si>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</si>
  <si>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</si>
  <si>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</si>
  <si>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</si>
  <si>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</si>
  <si>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</si>
  <si>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</si>
  <si>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</si>
  <si>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</si>
  <si>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</si>
  <si>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</si>
  <si>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</si>
  <si>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</si>
  <si>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</si>
  <si>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</si>
  <si>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</si>
  <si>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</si>
  <si>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</si>
  <si>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</si>
  <si>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</si>
  <si>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</si>
  <si>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</si>
  <si>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</si>
  <si>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</si>
  <si>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</si>
  <si>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</si>
  <si>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</si>
  <si>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</si>
  <si>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</si>
  <si>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</si>
  <si>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</si>
  <si>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</si>
  <si>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</si>
  <si>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</si>
  <si>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</si>
  <si>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</si>
  <si>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</si>
  <si>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</si>
  <si>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</si>
  <si>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</si>
  <si>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</si>
  <si>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</si>
  <si>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</si>
  <si>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</si>
  <si>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</si>
  <si>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</si>
  <si>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</si>
  <si>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</si>
  <si>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</si>
  <si>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</si>
  <si>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</si>
  <si>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</si>
  <si>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</si>
  <si>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</si>
  <si>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</si>
  <si>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</si>
  <si>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</si>
  <si>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</si>
  <si>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</si>
  <si>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</si>
  <si>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</si>
  <si>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</si>
  <si>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</si>
  <si>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</si>
  <si>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</si>
  <si>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</si>
  <si>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</si>
  <si>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</si>
  <si>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</si>
  <si>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</si>
  <si>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</si>
  <si>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</si>
  <si>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</si>
  <si>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</si>
  <si>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</si>
  <si>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</si>
  <si>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</si>
  <si>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</si>
  <si>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</si>
  <si>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</si>
  <si>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</si>
  <si>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</si>
  <si>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</si>
  <si>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</si>
  <si>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</si>
  <si>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</si>
  <si>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</si>
  <si>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</si>
  <si>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</si>
  <si>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</si>
  <si>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</si>
  <si>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</si>
  <si>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</si>
  <si>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</si>
  <si>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</si>
  <si>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</si>
  <si>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</si>
  <si>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</si>
  <si>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</si>
  <si>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</si>
  <si>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</si>
  <si>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</si>
  <si>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</si>
  <si>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</si>
  <si>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</si>
  <si>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</si>
  <si>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</si>
  <si>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</si>
  <si>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</si>
  <si>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</si>
  <si>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</si>
  <si>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</si>
  <si>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</si>
  <si>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</si>
  <si>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</si>
  <si>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</si>
  <si>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</si>
  <si>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</si>
  <si>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</si>
  <si>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</si>
  <si>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</si>
  <si>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</si>
  <si>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</si>
  <si>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</si>
  <si>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</si>
  <si>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</si>
  <si>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</si>
  <si>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</si>
  <si>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</si>
  <si>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</si>
  <si>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</si>
  <si>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</si>
  <si>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</si>
  <si>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</si>
  <si>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</si>
  <si>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</si>
  <si>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</si>
  <si>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</si>
  <si>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</si>
  <si>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</si>
  <si>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</si>
  <si>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</si>
  <si>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</si>
  <si>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</si>
  <si>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</si>
  <si>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</si>
  <si>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</si>
  <si>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</si>
  <si>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</si>
  <si>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</si>
  <si>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</si>
  <si>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</si>
  <si>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</si>
  <si>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</si>
  <si>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</si>
  <si>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</si>
  <si>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</si>
  <si>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</si>
  <si>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</si>
  <si>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</si>
  <si>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</si>
  <si>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</si>
  <si>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</si>
  <si>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</si>
  <si>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</si>
  <si>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</si>
  <si>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</si>
  <si>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</si>
  <si>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</si>
  <si>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</si>
  <si>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</si>
  <si>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</si>
  <si>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</si>
  <si>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</si>
  <si>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</si>
  <si>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</si>
  <si>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</si>
  <si>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</si>
  <si>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</si>
  <si>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</si>
  <si>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</si>
  <si>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</si>
  <si>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</si>
  <si>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</si>
  <si>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</si>
  <si>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</si>
  <si>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</si>
  <si>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</si>
  <si>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</si>
  <si>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</si>
  <si>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</si>
  <si>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</si>
  <si>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</si>
  <si>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</si>
  <si>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</si>
  <si>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</si>
  <si>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</si>
  <si>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</si>
  <si>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</si>
  <si>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</si>
  <si>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</si>
  <si>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</si>
  <si>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</si>
  <si>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</si>
  <si>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</si>
  <si>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</si>
  <si>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</si>
  <si>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</si>
  <si>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</si>
  <si>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</si>
  <si>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</si>
  <si>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</si>
  <si>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</si>
  <si>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</si>
  <si>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</si>
  <si>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</si>
  <si>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</si>
  <si>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</si>
  <si>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</si>
  <si>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</si>
  <si>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</si>
  <si>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</si>
  <si>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</si>
  <si>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</si>
  <si>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</si>
  <si>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</si>
  <si>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</si>
  <si>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</si>
  <si>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</si>
  <si>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</si>
  <si>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</si>
  <si>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</si>
  <si>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</si>
  <si>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</si>
  <si>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</si>
  <si>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</si>
  <si>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</si>
  <si>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</si>
  <si>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</si>
  <si>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</si>
  <si>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</si>
  <si>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</si>
  <si>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</si>
  <si>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</si>
  <si>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</si>
  <si>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</si>
  <si>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</si>
  <si>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</si>
  <si>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</si>
  <si>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</si>
  <si>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</si>
  <si>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</si>
  <si>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</si>
  <si>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</si>
  <si>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</si>
  <si>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</si>
  <si>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</si>
  <si>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</si>
  <si>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</si>
  <si>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</si>
  <si>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</si>
  <si>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</si>
  <si>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</si>
  <si>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</si>
  <si>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</si>
  <si>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</si>
  <si>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</si>
  <si>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</si>
  <si>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</si>
  <si>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</si>
  <si>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</si>
  <si>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</si>
  <si>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</si>
  <si>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</si>
  <si>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</si>
  <si>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</si>
  <si>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</si>
  <si>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</si>
  <si>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</si>
  <si>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</si>
  <si>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</si>
  <si>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</si>
  <si>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</si>
  <si>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</si>
  <si>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</si>
  <si>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</si>
  <si>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</si>
  <si>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</si>
  <si>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</si>
  <si>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</si>
  <si>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</si>
  <si>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</si>
  <si>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</si>
  <si>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</si>
  <si>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</si>
  <si>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</si>
  <si>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</si>
  <si>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</si>
  <si>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</si>
  <si>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</si>
  <si>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</si>
  <si>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</si>
  <si>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</si>
  <si>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</si>
  <si>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</si>
  <si>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</si>
  <si>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</si>
  <si>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</si>
  <si>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</si>
  <si>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</si>
  <si>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</si>
  <si>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</si>
  <si>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</si>
  <si>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</si>
  <si>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</si>
  <si>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</si>
  <si>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</si>
  <si>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</si>
  <si>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</si>
  <si>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</si>
  <si>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</si>
  <si>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</si>
  <si>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</si>
  <si>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</si>
  <si>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</si>
  <si>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</si>
  <si>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</si>
  <si>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</si>
  <si>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</si>
  <si>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</si>
  <si>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</si>
  <si>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</si>
  <si>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</si>
  <si>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</si>
  <si>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</si>
  <si>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</si>
  <si>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</si>
  <si>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</si>
  <si>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</si>
  <si>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</si>
  <si>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</si>
  <si>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</si>
  <si>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</si>
  <si>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</si>
  <si>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</si>
  <si>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</si>
  <si>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</si>
  <si>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</si>
  <si>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</si>
  <si>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</si>
  <si>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</si>
  <si>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</si>
  <si>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</si>
  <si>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</si>
  <si>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</si>
  <si>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</si>
  <si>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</si>
  <si>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</si>
  <si>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</si>
  <si>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</si>
  <si>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</si>
  <si>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</si>
  <si>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</si>
  <si>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</si>
  <si>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</si>
  <si>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</si>
  <si>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</si>
  <si>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</si>
  <si>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</si>
  <si>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</si>
  <si>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</si>
  <si>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</si>
  <si>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</si>
  <si>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</si>
  <si>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</si>
  <si>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</si>
  <si>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</si>
  <si>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</si>
  <si>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</si>
  <si>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</si>
  <si>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</si>
  <si>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</si>
  <si>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</si>
  <si>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</si>
  <si>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</si>
  <si>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</si>
  <si>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</si>
  <si>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</si>
  <si>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</si>
  <si>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</si>
  <si>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</si>
  <si>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</si>
  <si>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</si>
  <si>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</si>
  <si>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</si>
  <si>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</si>
  <si>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</si>
  <si>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</si>
  <si>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</si>
  <si>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</si>
  <si>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</si>
  <si>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</si>
  <si>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</si>
  <si>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</si>
  <si>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</si>
  <si>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</si>
  <si>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</si>
  <si>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</si>
  <si>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</si>
  <si>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</si>
  <si>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</si>
  <si>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</si>
  <si>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</si>
  <si>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</si>
  <si>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</si>
  <si>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</si>
  <si>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</si>
  <si>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</si>
  <si>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</si>
  <si>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</si>
  <si>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</si>
  <si>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</si>
  <si>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</si>
  <si>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</si>
  <si>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</si>
  <si>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</si>
  <si>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</si>
  <si>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</si>
  <si>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</si>
  <si>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</si>
  <si>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</si>
  <si>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</si>
  <si>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</si>
  <si>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</si>
  <si>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</si>
  <si>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</si>
  <si>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</si>
  <si>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</si>
  <si>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</si>
  <si>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</si>
  <si>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</si>
  <si>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</si>
  <si>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</si>
  <si>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</si>
  <si>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</si>
  <si>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</si>
  <si>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</si>
  <si>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</si>
  <si>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</si>
  <si>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</si>
  <si>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</si>
  <si>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</si>
  <si>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</si>
  <si>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</si>
  <si>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</si>
  <si>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</si>
  <si>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</si>
  <si>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</si>
  <si>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</si>
  <si>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</si>
  <si>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</si>
  <si>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</si>
  <si>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</si>
  <si>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</si>
  <si>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</si>
  <si>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</si>
  <si>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</si>
  <si>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</si>
  <si>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</si>
  <si>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</si>
  <si>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</si>
  <si>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</si>
  <si>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</si>
  <si>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</si>
  <si>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</si>
  <si>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</si>
  <si>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</si>
  <si>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</si>
  <si>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</si>
  <si>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</si>
  <si>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</si>
  <si>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</si>
  <si>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</si>
  <si>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</si>
  <si>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</si>
  <si>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</si>
  <si>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</si>
  <si>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</si>
  <si>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</si>
  <si>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</si>
  <si>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</si>
  <si>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</si>
  <si>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</si>
  <si>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</si>
  <si>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</si>
  <si>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</si>
  <si>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</si>
  <si>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</si>
  <si>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</si>
  <si>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</si>
  <si>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</si>
  <si>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</si>
  <si>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</si>
  <si>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</si>
  <si>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</si>
  <si>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</si>
  <si>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</si>
  <si>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</si>
  <si>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</si>
  <si>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</si>
  <si>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</si>
  <si>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</si>
  <si>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</si>
  <si>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</si>
  <si>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</si>
  <si>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</si>
  <si>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</si>
  <si>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</si>
  <si>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</si>
  <si>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</si>
  <si>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</si>
  <si>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</si>
  <si>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</si>
  <si>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</si>
  <si>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</si>
  <si>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</si>
  <si>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</si>
  <si>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</si>
  <si>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</si>
  <si>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</si>
  <si>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</si>
  <si>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</si>
  <si>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</si>
  <si>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</si>
  <si>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</si>
  <si>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</si>
  <si>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</si>
  <si>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</si>
  <si>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</si>
  <si>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</si>
  <si>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</si>
  <si>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</si>
  <si>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</si>
  <si>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</si>
  <si>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</si>
  <si>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</si>
  <si>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</si>
  <si>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</si>
  <si>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</si>
  <si>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</si>
  <si>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</si>
  <si>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</si>
  <si>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</si>
  <si>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</si>
  <si>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</si>
  <si>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</si>
  <si>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</si>
  <si>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</si>
  <si>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</si>
  <si>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</si>
  <si>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</si>
  <si>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</si>
  <si>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</si>
  <si>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</si>
  <si>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</si>
  <si>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</si>
  <si>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</si>
  <si>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</si>
  <si>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</si>
  <si>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</si>
  <si>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</si>
  <si>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</si>
  <si>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</si>
  <si>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</si>
  <si>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</si>
  <si>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</si>
  <si>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</si>
  <si>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</si>
  <si>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</si>
  <si>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</si>
  <si>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</si>
  <si>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</si>
  <si>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</si>
  <si>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</si>
  <si>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</si>
  <si>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</si>
  <si>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</si>
  <si>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</si>
  <si>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</si>
  <si>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</si>
  <si>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</si>
  <si>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</si>
  <si>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</si>
  <si>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</si>
  <si>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</si>
  <si>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</si>
  <si>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</si>
  <si>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</si>
  <si>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</si>
  <si>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</si>
  <si>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</si>
  <si>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</si>
  <si>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</si>
  <si>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</si>
  <si>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</si>
  <si>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</si>
  <si>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</si>
  <si>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</si>
  <si>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</si>
  <si>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</si>
  <si>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</si>
  <si>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</si>
  <si>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</si>
  <si>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</si>
  <si>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</si>
  <si>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</si>
  <si>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</si>
  <si>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</si>
  <si>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</si>
  <si>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</si>
  <si>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</si>
  <si>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</si>
  <si>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</si>
  <si>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</si>
  <si>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</si>
  <si>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</si>
  <si>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</si>
  <si>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</si>
  <si>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</si>
  <si>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</si>
  <si>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</si>
  <si>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</si>
  <si>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</si>
  <si>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</si>
  <si>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</si>
  <si>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</si>
  <si>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</si>
  <si>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</si>
  <si>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</si>
  <si>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</si>
  <si>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</si>
  <si>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</si>
  <si>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</si>
  <si>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</si>
  <si>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</si>
  <si>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</si>
  <si>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</si>
  <si>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</si>
  <si>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</si>
  <si>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</si>
  <si>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</si>
  <si>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</si>
  <si>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</si>
  <si>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</si>
  <si>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</si>
  <si>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</si>
  <si>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</si>
  <si>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</si>
  <si>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</si>
  <si>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</si>
  <si>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</si>
  <si>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</si>
  <si>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</si>
  <si>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</si>
  <si>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</si>
  <si>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</si>
  <si>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</si>
  <si>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</si>
  <si>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</si>
  <si>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</si>
  <si>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</si>
  <si>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</si>
  <si>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</si>
  <si>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</si>
  <si>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</si>
  <si>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</si>
  <si>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</si>
  <si>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</si>
  <si>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</si>
  <si>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</si>
  <si>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</si>
  <si>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</si>
  <si>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</si>
  <si>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</si>
  <si>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</si>
  <si>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</si>
  <si>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</si>
  <si>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</si>
  <si>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</si>
  <si>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</si>
  <si>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</si>
  <si>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</si>
  <si>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</si>
  <si>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</si>
  <si>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</si>
  <si>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</si>
  <si>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</si>
  <si>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</si>
  <si>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</si>
  <si>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</si>
  <si>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</si>
  <si>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</si>
  <si>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</si>
  <si>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</si>
  <si>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</si>
  <si>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</si>
  <si>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</si>
  <si>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</si>
  <si>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</si>
  <si>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</si>
  <si>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</si>
  <si>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</si>
  <si>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</si>
  <si>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</si>
  <si>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</si>
  <si>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</si>
  <si>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</si>
  <si>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</si>
  <si>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</si>
  <si>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</si>
  <si>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</si>
  <si>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</si>
  <si>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</si>
  <si>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</si>
  <si>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</si>
  <si>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</si>
  <si>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</si>
  <si>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</si>
  <si>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</si>
  <si>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</si>
  <si>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</si>
  <si>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</si>
  <si>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</si>
  <si>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</si>
  <si>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</si>
  <si>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</si>
  <si>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</si>
  <si>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</si>
  <si>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</si>
  <si>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</si>
  <si>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</si>
  <si>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</si>
  <si>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</si>
  <si>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</si>
  <si>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</si>
  <si>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</si>
  <si>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</si>
  <si>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</si>
  <si>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</si>
  <si>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</si>
  <si>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</si>
  <si>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</si>
  <si>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</si>
  <si>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</si>
  <si>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</si>
  <si>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</si>
  <si>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</si>
  <si>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</si>
  <si>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</si>
  <si>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</si>
  <si>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</si>
  <si>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</si>
  <si>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</si>
  <si>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</si>
  <si>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</si>
  <si>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</si>
  <si>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</si>
  <si>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</si>
  <si>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</si>
  <si>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</si>
  <si>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</si>
  <si>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</si>
  <si>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</si>
  <si>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</si>
  <si>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</si>
  <si>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</si>
  <si>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</si>
  <si>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</si>
  <si>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</si>
  <si>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</si>
  <si>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</si>
  <si>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</si>
  <si>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</si>
  <si>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</si>
  <si>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</si>
  <si>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</si>
  <si>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</si>
  <si>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</si>
  <si>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</si>
  <si>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</si>
  <si>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</si>
  <si>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</si>
  <si>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</si>
  <si>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</si>
  <si>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</si>
  <si>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</si>
  <si>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</si>
  <si>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</si>
  <si>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</si>
  <si>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</si>
  <si>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</si>
  <si>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</si>
  <si>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</si>
  <si>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</si>
  <si>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</si>
  <si>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</si>
  <si>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</si>
  <si>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</si>
  <si>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</si>
  <si>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</si>
  <si>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</si>
  <si>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</si>
  <si>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</si>
  <si>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</si>
  <si>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</si>
  <si>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</si>
  <si>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</si>
  <si>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</si>
  <si>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</si>
  <si>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</si>
  <si>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</si>
  <si>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</si>
  <si>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</si>
  <si>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</si>
  <si>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</si>
  <si>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</si>
  <si>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</si>
  <si>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</si>
  <si>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</si>
  <si>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</si>
  <si>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</si>
  <si>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</si>
  <si>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</si>
  <si>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</si>
  <si>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</si>
  <si>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</si>
  <si>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</si>
  <si>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</si>
  <si>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</si>
  <si>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</si>
  <si>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</si>
  <si>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</si>
  <si>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</si>
  <si>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</si>
  <si>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</si>
  <si>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</si>
  <si>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</si>
  <si>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</si>
  <si>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</si>
  <si>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</si>
  <si>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</si>
  <si>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</si>
  <si>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</si>
  <si>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</si>
  <si>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</si>
  <si>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</si>
  <si>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</si>
  <si>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</si>
  <si>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</si>
  <si>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</si>
  <si>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</si>
  <si>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</si>
  <si>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</si>
  <si>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</si>
  <si>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</si>
  <si>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</si>
  <si>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</si>
  <si>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</si>
  <si>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</si>
  <si>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</si>
  <si>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</si>
  <si>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</si>
  <si>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</si>
  <si>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</si>
  <si>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</si>
  <si>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</si>
  <si>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</si>
  <si>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</si>
  <si>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</si>
  <si>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</si>
  <si>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</si>
  <si>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</si>
  <si>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</si>
  <si>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</si>
  <si>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</si>
  <si>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</si>
  <si>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</si>
  <si>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</si>
  <si>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</si>
  <si>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</si>
  <si>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</si>
  <si>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</si>
  <si>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</si>
  <si>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</si>
  <si>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</si>
  <si>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</si>
  <si>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</si>
  <si>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</si>
  <si>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</si>
  <si>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</si>
  <si>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</si>
  <si>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</si>
  <si>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</si>
  <si>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</si>
  <si>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</si>
  <si>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</si>
  <si>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</si>
  <si>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</si>
  <si>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</si>
  <si>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</si>
  <si>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</si>
  <si>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</si>
  <si>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</si>
  <si>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</si>
  <si>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</si>
  <si>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</si>
  <si>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</si>
  <si>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</si>
  <si>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</si>
  <si>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</si>
  <si>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</si>
  <si>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</si>
  <si>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</si>
  <si>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</si>
  <si>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</si>
  <si>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</si>
  <si>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</si>
  <si>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</si>
  <si>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</si>
  <si>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</si>
  <si>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</si>
  <si>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</si>
  <si>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</si>
  <si>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</si>
  <si>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</si>
  <si>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</si>
  <si>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</si>
  <si>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</si>
  <si>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</si>
  <si>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</si>
  <si>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</si>
  <si>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</si>
  <si>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</si>
  <si>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</si>
  <si>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</si>
  <si>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</si>
  <si>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</si>
  <si>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</si>
  <si>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</si>
  <si>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</si>
  <si>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</si>
  <si>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</si>
  <si>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</si>
  <si>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</si>
  <si>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</si>
  <si>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</si>
  <si>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</si>
  <si>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</si>
  <si>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</si>
  <si>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</si>
  <si>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</si>
  <si>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</si>
  <si>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</si>
  <si>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</si>
  <si>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</si>
  <si>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</si>
  <si>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</si>
  <si>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</si>
  <si>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</si>
  <si>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</si>
  <si>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</si>
  <si>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</si>
  <si>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</si>
  <si>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</si>
  <si>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</si>
  <si>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</si>
  <si>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</si>
  <si>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</si>
  <si>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</si>
  <si>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</si>
  <si>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</si>
  <si>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</si>
  <si>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</si>
  <si>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</si>
  <si>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</si>
  <si>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</si>
  <si>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</si>
  <si>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</si>
  <si>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</si>
  <si>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</si>
  <si>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</si>
  <si>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</si>
  <si>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</si>
  <si>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</si>
  <si>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</si>
  <si>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</si>
  <si>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</si>
  <si>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</si>
  <si>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</si>
  <si>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</si>
  <si>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</si>
  <si>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</si>
  <si>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</si>
  <si>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</si>
  <si>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</si>
  <si>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</si>
  <si>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</si>
  <si>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</si>
  <si>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</si>
  <si>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</si>
  <si>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</si>
  <si>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</si>
  <si>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</si>
  <si>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</si>
  <si>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</si>
  <si>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</si>
  <si>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</si>
  <si>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</si>
  <si>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</si>
  <si>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</si>
  <si>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</si>
  <si>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</si>
  <si>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</si>
  <si>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</si>
  <si>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</si>
  <si>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</si>
  <si>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</si>
  <si>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</si>
  <si>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</si>
  <si>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</si>
  <si>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</si>
  <si>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</si>
  <si>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</si>
  <si>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</si>
  <si>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</si>
  <si>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</si>
  <si>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</si>
  <si>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</si>
  <si>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</si>
  <si>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</si>
  <si>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</si>
  <si>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</si>
  <si>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</si>
  <si>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</si>
  <si>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</si>
  <si>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</si>
  <si>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</si>
  <si>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</si>
  <si>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</si>
  <si>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</si>
  <si>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</si>
  <si>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</si>
  <si>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</si>
  <si>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</si>
  <si>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</si>
  <si>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</si>
  <si>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</si>
  <si>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</si>
  <si>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</si>
  <si>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</si>
  <si>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</si>
  <si>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</si>
  <si>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</si>
  <si>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</si>
  <si>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</si>
  <si>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</si>
  <si>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</si>
  <si>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</si>
  <si>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</si>
  <si>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</si>
  <si>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</si>
  <si>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</si>
  <si>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</si>
  <si>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</si>
  <si>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</si>
  <si>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</si>
  <si>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</si>
  <si>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</si>
  <si>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</si>
  <si>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</si>
  <si>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</si>
  <si>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</si>
  <si>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</si>
  <si>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</si>
  <si>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</si>
  <si>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</si>
  <si>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</si>
  <si>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</si>
  <si>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</si>
  <si>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</si>
  <si>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</si>
  <si>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</si>
  <si>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</si>
  <si>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</si>
  <si>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</si>
  <si>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</si>
  <si>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</si>
  <si>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</si>
  <si>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</si>
  <si>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</si>
  <si>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</si>
  <si>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</si>
  <si>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</si>
  <si>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</si>
  <si>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</si>
  <si>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</si>
  <si>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</si>
  <si>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</si>
  <si>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</si>
  <si>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</si>
  <si>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</si>
  <si>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</si>
  <si>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</si>
  <si>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</si>
  <si>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</si>
  <si>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</si>
  <si>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</si>
  <si>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</si>
  <si>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</si>
  <si>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</si>
  <si>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</si>
  <si>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</si>
  <si>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</si>
  <si>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</si>
  <si>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</si>
  <si>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</si>
  <si>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</si>
  <si>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</si>
  <si>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</si>
  <si>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</si>
  <si>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</si>
  <si>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</si>
  <si>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</si>
  <si>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</si>
  <si>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</si>
  <si>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</si>
  <si>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</si>
  <si>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</si>
  <si>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</si>
  <si>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</si>
  <si>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</si>
  <si>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</si>
  <si>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</si>
  <si>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</si>
  <si>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</si>
  <si>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</si>
  <si>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</si>
  <si>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</si>
  <si>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</si>
  <si>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</si>
  <si>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</si>
  <si>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</si>
  <si>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</si>
  <si>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</si>
  <si>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</si>
  <si>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</si>
  <si>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</si>
  <si>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</si>
  <si>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</si>
  <si>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</si>
  <si>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</si>
  <si>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</si>
  <si>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</si>
  <si>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</si>
  <si>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</si>
  <si>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</si>
  <si>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</si>
  <si>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</si>
  <si>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</si>
  <si>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</si>
  <si>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</si>
  <si>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</si>
  <si>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</si>
  <si>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</si>
  <si>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</si>
  <si>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</si>
  <si>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</si>
  <si>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</si>
  <si>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</si>
  <si>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</si>
  <si>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</si>
  <si>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</si>
  <si>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</si>
  <si>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</si>
  <si>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</si>
  <si>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</si>
  <si>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</si>
  <si>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</si>
  <si>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</si>
  <si>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</si>
  <si>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</si>
  <si>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</si>
  <si>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</si>
  <si>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</si>
  <si>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</si>
  <si>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</si>
  <si>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</si>
  <si>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</si>
  <si>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</si>
  <si>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</si>
  <si>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</si>
  <si>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</si>
  <si>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</si>
  <si>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</si>
  <si>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</si>
  <si>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</si>
  <si>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</si>
  <si>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</si>
  <si>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</si>
  <si>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</si>
  <si>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</si>
  <si>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</si>
  <si>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</si>
  <si>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</si>
  <si>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</si>
  <si>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</si>
  <si>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</si>
  <si>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</si>
  <si>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</si>
  <si>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</si>
  <si>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</si>
  <si>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</si>
  <si>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</si>
  <si>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</si>
  <si>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</si>
  <si>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</si>
  <si>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</si>
  <si>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</si>
  <si>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</si>
  <si>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</si>
  <si>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</si>
  <si>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</si>
  <si>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</si>
  <si>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</si>
  <si>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</si>
  <si>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</si>
  <si>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</si>
  <si>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</si>
  <si>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</si>
  <si>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</si>
  <si>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</si>
  <si>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</si>
  <si>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</si>
  <si>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</si>
  <si>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</si>
  <si>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</si>
  <si>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</si>
  <si>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</si>
  <si>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</si>
  <si>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</si>
  <si>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</si>
  <si>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</si>
  <si>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</si>
  <si>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</si>
  <si>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</si>
  <si>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</si>
  <si>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</si>
  <si>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</si>
  <si>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</si>
  <si>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</si>
  <si>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</si>
  <si>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</si>
  <si>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</si>
  <si>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</si>
  <si>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</si>
  <si>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</si>
  <si>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</si>
  <si>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</si>
  <si>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</si>
  <si>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</si>
  <si>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</si>
  <si>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</si>
  <si>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</si>
  <si>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</si>
  <si>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</si>
  <si>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</si>
  <si>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</si>
  <si>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</si>
  <si>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</si>
  <si>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</si>
  <si>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</si>
  <si>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</si>
  <si>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</si>
  <si>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</si>
  <si>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</si>
  <si>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</si>
  <si>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</si>
  <si>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</si>
  <si>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</si>
  <si>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</si>
  <si>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</si>
  <si>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</si>
  <si>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</si>
  <si>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</si>
  <si>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</si>
  <si>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</si>
  <si>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</si>
  <si>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</si>
  <si>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</si>
  <si>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</si>
  <si>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</si>
  <si>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</si>
  <si>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</si>
  <si>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</si>
  <si>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</si>
  <si>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</si>
  <si>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</si>
  <si>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</si>
  <si>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</si>
  <si>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</si>
  <si>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</si>
  <si>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</si>
  <si>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</si>
  <si>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</si>
  <si>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</si>
  <si>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</si>
  <si>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</si>
  <si>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</si>
  <si>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</si>
  <si>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</si>
  <si>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</si>
  <si>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</si>
  <si>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</si>
  <si>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</si>
  <si>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</si>
  <si>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</si>
  <si>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</si>
  <si>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</si>
  <si>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</si>
  <si>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</si>
  <si>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</si>
  <si>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</si>
  <si>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</si>
  <si>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</si>
  <si>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</si>
  <si>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</si>
  <si>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</si>
  <si>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</si>
  <si>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</si>
  <si>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</si>
  <si>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</si>
  <si>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</si>
  <si>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</si>
  <si>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</si>
  <si>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</si>
  <si>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</si>
  <si>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</si>
  <si>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</si>
  <si>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</si>
  <si>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</si>
  <si>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</si>
  <si>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</si>
  <si>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</si>
  <si>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</si>
  <si>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</si>
  <si>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</si>
  <si>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</si>
  <si>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</si>
  <si>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</si>
  <si>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</si>
  <si>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</si>
  <si>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</si>
  <si>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</si>
  <si>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</si>
  <si>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</si>
  <si>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</si>
  <si>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</si>
  <si>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</si>
  <si>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</si>
  <si>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</si>
  <si>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</si>
  <si>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</si>
  <si>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</si>
  <si>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</si>
  <si>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</si>
  <si>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</si>
  <si>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</si>
  <si>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</si>
  <si>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</si>
  <si>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</si>
  <si>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</si>
  <si>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</si>
  <si>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</si>
  <si>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</si>
  <si>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</si>
  <si>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</si>
  <si>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</si>
  <si>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</si>
  <si>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</si>
  <si>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</si>
  <si>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</si>
  <si>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</si>
  <si>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</si>
  <si>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</si>
  <si>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</si>
  <si>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</si>
  <si>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</si>
  <si>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</si>
  <si>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</si>
  <si>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</si>
  <si>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</si>
  <si>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</si>
  <si>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</si>
  <si>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</si>
  <si>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</si>
  <si>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</si>
  <si>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</si>
  <si>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</si>
  <si>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</si>
  <si>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</si>
  <si>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</si>
  <si>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</si>
  <si>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</si>
  <si>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</si>
  <si>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</si>
  <si>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</si>
  <si>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</si>
  <si>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</si>
  <si>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</si>
  <si>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</si>
  <si>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</si>
  <si>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</si>
  <si>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</si>
  <si>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</si>
  <si>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</si>
  <si>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</si>
  <si>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</si>
  <si>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</si>
  <si>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</si>
  <si>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</si>
  <si>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</si>
  <si>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</si>
  <si>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</si>
  <si>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</si>
  <si>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</si>
  <si>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</si>
  <si>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</si>
  <si>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</si>
  <si>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</si>
  <si>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</si>
  <si>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</si>
  <si>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</si>
  <si>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</si>
  <si>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</si>
  <si>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</si>
  <si>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</si>
  <si>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</si>
  <si>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</si>
  <si>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</si>
  <si>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</si>
  <si>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</si>
  <si>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</si>
  <si>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</si>
  <si>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</si>
  <si>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</si>
  <si>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</si>
  <si>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</si>
  <si>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</si>
  <si>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</si>
  <si>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</si>
  <si>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</si>
  <si>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</si>
  <si>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</si>
  <si>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</si>
  <si>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</si>
  <si>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</si>
  <si>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</si>
  <si>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</si>
  <si>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</si>
  <si>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</si>
  <si>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</si>
  <si>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</si>
  <si>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</si>
  <si>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</si>
  <si>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</si>
  <si>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</si>
  <si>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</si>
  <si>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</si>
  <si>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</si>
  <si>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</si>
  <si>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</si>
  <si>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</si>
  <si>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</si>
  <si>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</si>
  <si>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</si>
  <si>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</si>
  <si>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</si>
  <si>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</si>
  <si>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</si>
  <si>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</si>
  <si>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</si>
  <si>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</si>
  <si>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</si>
  <si>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</si>
  <si>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</si>
  <si>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</si>
  <si>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</si>
  <si>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</si>
  <si>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</si>
  <si>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</si>
  <si>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</si>
  <si>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</si>
  <si>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</si>
  <si>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</si>
  <si>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</si>
  <si>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</si>
  <si>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</si>
  <si>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</si>
  <si>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</si>
  <si>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</si>
  <si>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</si>
  <si>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</si>
  <si>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</si>
  <si>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</si>
  <si>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</si>
  <si>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</si>
  <si>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</si>
  <si>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</si>
  <si>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</si>
  <si>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</si>
  <si>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</si>
  <si>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</si>
  <si>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</si>
  <si>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</si>
  <si>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</si>
  <si>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</si>
  <si>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</si>
  <si>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</si>
  <si>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</si>
  <si>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</si>
  <si>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</si>
  <si>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</si>
  <si>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</si>
  <si>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</si>
  <si>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</si>
  <si>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</si>
  <si>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</si>
  <si>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</si>
  <si>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</si>
  <si>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</si>
  <si>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</si>
  <si>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</si>
  <si>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</si>
  <si>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</si>
  <si>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</si>
  <si>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</si>
  <si>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</si>
  <si>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</si>
  <si>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</si>
  <si>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</si>
  <si>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</si>
  <si>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</si>
  <si>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</si>
  <si>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</si>
  <si>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</si>
  <si>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</si>
  <si>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</si>
  <si>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</si>
  <si>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</si>
  <si>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</si>
  <si>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</si>
  <si>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</si>
  <si>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</si>
  <si>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</si>
  <si>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</si>
  <si>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</si>
  <si>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</si>
  <si>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</si>
  <si>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</si>
  <si>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</si>
  <si>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</si>
  <si>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</si>
  <si>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</si>
  <si>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</si>
  <si>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</si>
  <si>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</si>
  <si>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</si>
  <si>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</si>
  <si>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</si>
  <si>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</si>
  <si>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</si>
  <si>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</si>
  <si>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</si>
  <si>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</si>
  <si>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</si>
  <si>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</si>
  <si>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</si>
  <si>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</si>
  <si>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</si>
  <si>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</si>
  <si>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</si>
  <si>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</si>
  <si>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</si>
  <si>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</si>
  <si>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</si>
  <si>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</si>
  <si>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</si>
  <si>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</si>
  <si>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</si>
  <si>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</si>
  <si>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</si>
  <si>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</si>
  <si>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</si>
  <si>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</si>
  <si>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</si>
  <si>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</si>
  <si>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</si>
  <si>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</si>
  <si>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</si>
  <si>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</si>
  <si>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</si>
  <si>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</si>
  <si>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</si>
  <si>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</si>
  <si>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</si>
  <si>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</si>
  <si>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</si>
  <si>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</si>
  <si>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</si>
  <si>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</si>
  <si>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</si>
  <si>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</si>
  <si>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</si>
  <si>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</si>
  <si>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</si>
  <si>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</si>
  <si>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</si>
  <si>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</si>
  <si>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</si>
  <si>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</si>
  <si>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</si>
  <si>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</si>
  <si>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</si>
  <si>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</si>
  <si>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</si>
  <si>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</si>
  <si>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</si>
  <si>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</si>
  <si>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</si>
  <si>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</si>
  <si>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</si>
  <si>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</si>
  <si>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</si>
  <si>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</si>
  <si>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</si>
  <si>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</si>
  <si>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</si>
  <si>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</si>
  <si>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</si>
  <si>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</si>
  <si>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</si>
  <si>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</si>
  <si>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</si>
  <si>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</si>
  <si>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</si>
  <si>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</si>
  <si>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</si>
  <si>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</si>
  <si>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</si>
  <si>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</si>
  <si>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</si>
  <si>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</si>
  <si>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</si>
  <si>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</si>
  <si>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</si>
  <si>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</si>
  <si>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</si>
  <si>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</si>
  <si>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</si>
  <si>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</si>
  <si>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</si>
  <si>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</si>
  <si>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</si>
  <si>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</si>
  <si>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</si>
  <si>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</si>
  <si>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</si>
  <si>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</si>
  <si>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</si>
  <si>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</si>
  <si>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</si>
  <si>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</si>
  <si>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</si>
  <si>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</si>
  <si>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</si>
  <si>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</si>
  <si>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</si>
  <si>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</si>
  <si>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</si>
  <si>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</si>
  <si>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</si>
  <si>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</si>
  <si>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</si>
  <si>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</si>
  <si>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</si>
  <si>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</si>
  <si>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</si>
  <si>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</si>
  <si>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</si>
  <si>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</si>
  <si>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</si>
  <si>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</si>
  <si>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</si>
  <si>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</si>
  <si>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</si>
  <si>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</si>
  <si>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</si>
  <si>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</si>
  <si>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</si>
  <si>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</si>
  <si>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</si>
  <si>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</si>
  <si>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</si>
  <si>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</si>
  <si>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</si>
  <si>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</si>
  <si>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</si>
  <si>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</si>
  <si>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</si>
  <si>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</si>
  <si>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</si>
  <si>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</si>
  <si>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</si>
  <si>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</si>
  <si>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</si>
  <si>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</si>
  <si>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</si>
  <si>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</si>
  <si>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</si>
  <si>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</si>
  <si>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</si>
  <si>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</si>
  <si>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</si>
  <si>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</si>
  <si>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</si>
  <si>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</si>
  <si>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</si>
  <si>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</si>
  <si>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</si>
  <si>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</si>
  <si>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</si>
  <si>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</si>
  <si>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</si>
  <si>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</si>
  <si>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</si>
  <si>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</si>
  <si>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</si>
  <si>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</si>
  <si>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</si>
  <si>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</si>
  <si>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</si>
  <si>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</si>
  <si>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</si>
  <si>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</si>
  <si>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</si>
  <si>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</si>
  <si>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</si>
  <si>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</si>
  <si>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</si>
  <si>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</si>
  <si>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</si>
  <si>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</si>
  <si>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</si>
  <si>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</si>
  <si>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</si>
  <si>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</si>
  <si>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</si>
  <si>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</si>
  <si>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</si>
  <si>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</si>
  <si>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</si>
  <si>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</si>
  <si>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</si>
  <si>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</si>
  <si>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</si>
  <si>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</si>
  <si>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</si>
  <si>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</si>
  <si>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</si>
  <si>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</si>
  <si>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</si>
  <si>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</si>
  <si>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</si>
  <si>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</si>
  <si>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</si>
  <si>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</si>
  <si>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</si>
  <si>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</si>
  <si>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</si>
  <si>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</si>
  <si>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</si>
  <si>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</si>
  <si>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</si>
  <si>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</si>
  <si>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</si>
  <si>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</si>
  <si>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</si>
  <si>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</si>
  <si>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</si>
  <si>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</si>
  <si>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</si>
  <si>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</si>
  <si>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</si>
  <si>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</si>
  <si>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</si>
  <si>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</si>
  <si>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</si>
  <si>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</si>
  <si>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</si>
  <si>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</si>
  <si>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</si>
  <si>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</si>
  <si>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</si>
  <si>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</si>
  <si>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</si>
  <si>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</si>
  <si>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</si>
  <si>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</si>
  <si>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</si>
  <si>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</si>
  <si>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</si>
  <si>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</si>
  <si>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</si>
  <si>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</si>
  <si>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</si>
  <si>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</si>
  <si>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</si>
  <si>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</si>
  <si>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</si>
  <si>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</si>
  <si>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</si>
  <si>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</si>
  <si>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</si>
  <si>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</si>
  <si>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</si>
  <si>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</si>
  <si>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</si>
  <si>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</si>
  <si>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</si>
  <si>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</si>
  <si>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</si>
  <si>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</si>
  <si>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</si>
  <si>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</si>
  <si>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</si>
  <si>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</si>
  <si>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</si>
  <si>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</si>
  <si>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</si>
  <si>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</si>
  <si>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</si>
  <si>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</si>
  <si>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</si>
  <si>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</si>
  <si>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</si>
  <si>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</si>
  <si>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</si>
  <si>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</si>
  <si>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</si>
  <si>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</si>
  <si>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</si>
  <si>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</si>
  <si>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</si>
  <si>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</si>
  <si>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</si>
  <si>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</si>
  <si>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</si>
  <si>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</si>
  <si>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</si>
  <si>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</si>
  <si>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</si>
  <si>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</si>
  <si>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</si>
  <si>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</si>
  <si>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</si>
  <si>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</si>
  <si>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</si>
  <si>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</si>
  <si>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</si>
  <si>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</si>
  <si>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</si>
  <si>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</si>
  <si>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</si>
  <si>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</si>
  <si>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</si>
  <si>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</si>
  <si>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</si>
  <si>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</si>
  <si>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</si>
  <si>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</si>
  <si>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</si>
  <si>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</si>
  <si>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</si>
  <si>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</si>
  <si>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</si>
  <si>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</si>
  <si>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</si>
  <si>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</si>
  <si>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</si>
  <si>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</si>
  <si>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</si>
  <si>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</si>
  <si>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</si>
  <si>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</si>
  <si>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</si>
  <si>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</si>
  <si>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</si>
  <si>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</si>
  <si>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</si>
  <si>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</si>
  <si>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</si>
  <si>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</si>
  <si>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</si>
  <si>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</si>
  <si>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</si>
  <si>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</si>
  <si>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</si>
  <si>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</si>
  <si>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</si>
  <si>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</si>
  <si>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</si>
  <si>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</si>
  <si>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</si>
  <si>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</si>
  <si>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</si>
  <si>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</si>
  <si>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</si>
  <si>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</si>
  <si>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</si>
  <si>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</si>
  <si>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</si>
  <si>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</si>
  <si>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</si>
  <si>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</si>
  <si>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</si>
  <si>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</si>
  <si>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</si>
  <si>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</si>
  <si>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</si>
  <si>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</si>
  <si>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</si>
  <si>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</si>
  <si>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</si>
  <si>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</si>
  <si>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</si>
  <si>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</si>
  <si>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</si>
  <si>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</si>
  <si>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</si>
  <si>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</si>
  <si>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</si>
  <si>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</si>
  <si>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</si>
  <si>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</si>
  <si>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</si>
  <si>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</si>
  <si>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</si>
  <si>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</si>
  <si>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</si>
  <si>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</si>
  <si>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</si>
  <si>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</si>
  <si>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</si>
  <si>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</si>
  <si>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</si>
  <si>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</si>
  <si>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</si>
  <si>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</si>
  <si>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</si>
  <si>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</si>
  <si>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</si>
  <si>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</si>
  <si>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</si>
  <si>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</si>
  <si>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</si>
  <si>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</si>
  <si>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</si>
  <si>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</si>
  <si>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</si>
  <si>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</si>
  <si>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</si>
  <si>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</si>
  <si>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</si>
  <si>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</si>
  <si>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</si>
  <si>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</si>
  <si>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</si>
  <si>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</si>
  <si>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</si>
  <si>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</si>
  <si>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</si>
  <si>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</si>
  <si>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</si>
  <si>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</si>
  <si>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</si>
  <si>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</si>
  <si>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</si>
  <si>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</si>
  <si>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</si>
  <si>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</si>
  <si>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</si>
  <si>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</si>
  <si>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</si>
  <si>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</si>
  <si>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</si>
  <si>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</si>
  <si>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</si>
  <si>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</si>
  <si>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</si>
  <si>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</si>
  <si>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</si>
  <si>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</si>
  <si>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</si>
  <si>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</si>
  <si>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</si>
  <si>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</si>
  <si>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</si>
  <si>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</si>
  <si>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</si>
  <si>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</si>
  <si>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</si>
  <si>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</si>
  <si>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</si>
  <si>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</si>
  <si>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</si>
  <si>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</si>
  <si>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</si>
  <si>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</si>
  <si>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</si>
  <si>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</si>
  <si>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</si>
  <si>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</si>
  <si>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</si>
  <si>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</si>
  <si>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</si>
  <si>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</si>
  <si>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</si>
  <si>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</si>
  <si>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</si>
  <si>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</si>
  <si>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</si>
  <si>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</si>
  <si>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</si>
  <si>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</si>
  <si>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</si>
  <si>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</si>
  <si>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</si>
  <si>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</si>
  <si>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</si>
  <si>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</si>
  <si>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</si>
  <si>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</si>
  <si>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</si>
  <si>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</si>
  <si>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</si>
  <si>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</si>
  <si>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</si>
  <si>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</si>
  <si>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</si>
  <si>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</si>
  <si>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</si>
  <si>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</si>
  <si>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</si>
  <si>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</si>
  <si>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</si>
  <si>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</si>
  <si>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</si>
  <si>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</si>
  <si>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</si>
  <si>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</si>
  <si>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</si>
  <si>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</si>
  <si>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</si>
  <si>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</si>
  <si>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</si>
  <si>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</si>
  <si>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</si>
  <si>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</si>
  <si>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</si>
  <si>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</si>
  <si>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</si>
  <si>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</si>
  <si>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</si>
  <si>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</si>
  <si>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</si>
  <si>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</si>
  <si>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</si>
  <si>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</si>
  <si>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</si>
  <si>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</si>
  <si>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</si>
  <si>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</si>
  <si>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</si>
  <si>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</si>
  <si>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</si>
  <si>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</si>
  <si>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</si>
  <si>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</si>
  <si>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</si>
  <si>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</si>
  <si>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</si>
  <si>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</si>
  <si>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</si>
  <si>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</si>
  <si>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</si>
  <si>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</si>
  <si>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</si>
  <si>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</si>
  <si>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</si>
  <si>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</si>
  <si>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</si>
  <si>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</si>
  <si>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</si>
  <si>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</si>
  <si>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</si>
  <si>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</si>
  <si>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</si>
  <si>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</si>
  <si>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</si>
  <si>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</si>
  <si>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</si>
  <si>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</si>
  <si>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</si>
  <si>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</si>
  <si>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</si>
  <si>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</si>
  <si>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</si>
  <si>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</si>
  <si>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</si>
  <si>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</si>
  <si>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</si>
  <si>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</si>
  <si>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</si>
  <si>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</si>
  <si>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</si>
  <si>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</si>
  <si>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</si>
  <si>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</si>
  <si>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</si>
  <si>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</si>
  <si>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</si>
  <si>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</si>
  <si>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</si>
  <si>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</si>
  <si>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</si>
  <si>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</si>
  <si>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</si>
  <si>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</si>
  <si>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</si>
  <si>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</si>
  <si>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</si>
  <si>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</si>
  <si>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</si>
  <si>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</si>
  <si>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</si>
  <si>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</si>
  <si>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</si>
  <si>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</si>
  <si>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</si>
  <si>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</si>
  <si>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</si>
  <si>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</si>
  <si>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</si>
  <si>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</si>
  <si>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</si>
  <si>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</si>
  <si>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</si>
  <si>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</si>
  <si>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</si>
  <si>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</si>
  <si>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</si>
  <si>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</si>
  <si>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</si>
  <si>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</si>
  <si>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</si>
  <si>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</si>
  <si>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</si>
  <si>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</si>
  <si>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</si>
  <si>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</si>
  <si>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</si>
  <si>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</si>
  <si>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</si>
  <si>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</si>
  <si>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</si>
  <si>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</si>
  <si>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</si>
  <si>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</si>
  <si>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</si>
  <si>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</si>
  <si>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</si>
  <si>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</si>
  <si>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</si>
  <si>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</si>
  <si>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</si>
  <si>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</si>
  <si>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</si>
  <si>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</si>
  <si>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</si>
  <si>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</si>
  <si>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</si>
  <si>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</si>
  <si>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</si>
  <si>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</si>
  <si>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</si>
  <si>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</si>
  <si>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</si>
  <si>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</si>
  <si>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</si>
  <si>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</si>
  <si>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</si>
  <si>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</si>
  <si>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</si>
  <si>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</si>
  <si>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</si>
  <si>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</si>
  <si>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</si>
  <si>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</si>
  <si>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</si>
  <si>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</si>
  <si>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</si>
  <si>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</si>
  <si>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</si>
  <si>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</si>
  <si>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</si>
  <si>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</si>
  <si>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</si>
  <si>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</si>
  <si>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</si>
  <si>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</si>
  <si>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</si>
  <si>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</si>
  <si>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</si>
  <si>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</si>
  <si>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</si>
  <si>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</si>
  <si>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</si>
  <si>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</si>
  <si>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</si>
  <si>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</si>
  <si>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</si>
  <si>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</si>
  <si>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</si>
  <si>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</si>
  <si>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</si>
  <si>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</si>
  <si>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</si>
  <si>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</si>
  <si>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</si>
  <si>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</si>
  <si>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</si>
  <si>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</si>
  <si>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</si>
  <si>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</si>
  <si>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</si>
  <si>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</si>
  <si>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</si>
  <si>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</si>
  <si>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</si>
  <si>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</si>
  <si>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</si>
  <si>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</si>
  <si>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</si>
  <si>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</si>
  <si>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</si>
  <si>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</si>
  <si>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</si>
  <si>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</si>
  <si>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</si>
  <si>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</si>
  <si>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</si>
  <si>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</si>
  <si>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</si>
  <si>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</si>
  <si>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</si>
  <si>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</si>
  <si>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</si>
  <si>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</si>
  <si>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</si>
  <si>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</si>
  <si>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</si>
  <si>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</si>
  <si>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</si>
  <si>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</si>
  <si>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</si>
  <si>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</si>
  <si>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</si>
  <si>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</si>
  <si>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</si>
  <si>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</si>
  <si>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</si>
  <si>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</si>
  <si>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</si>
  <si>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</si>
  <si>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</si>
  <si>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</si>
  <si>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</si>
  <si>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</si>
  <si>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</si>
  <si>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</si>
  <si>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</si>
  <si>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</si>
  <si>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</si>
  <si>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</si>
  <si>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</si>
  <si>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</si>
  <si>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</si>
  <si>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</si>
  <si>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</si>
  <si>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</si>
  <si>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</si>
  <si>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</si>
  <si>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</si>
  <si>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</si>
  <si>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</si>
  <si>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</si>
  <si>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</si>
  <si>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</si>
  <si>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</si>
  <si>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</si>
  <si>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</si>
  <si>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</si>
  <si>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</si>
  <si>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</si>
  <si>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</si>
  <si>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</si>
  <si>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</si>
  <si>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</si>
  <si>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</si>
  <si>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</si>
  <si>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</si>
  <si>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</si>
  <si>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</si>
  <si>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</si>
  <si>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</si>
  <si>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</si>
  <si>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</si>
  <si>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</si>
  <si>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</si>
  <si>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</si>
  <si>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</si>
  <si>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</si>
  <si>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</si>
  <si>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</si>
  <si>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</si>
  <si>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</si>
  <si>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</si>
  <si>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</si>
  <si>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</si>
  <si>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</si>
  <si>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</si>
  <si>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</si>
  <si>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</si>
  <si>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</si>
  <si>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</si>
  <si>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</si>
  <si>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</si>
  <si>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</si>
  <si>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</si>
  <si>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</si>
  <si>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</si>
  <si>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</si>
  <si>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</si>
  <si>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</si>
  <si>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</si>
  <si>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</si>
  <si>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</si>
  <si>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</si>
  <si>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</si>
  <si>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</si>
  <si>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</si>
  <si>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</si>
  <si>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</si>
  <si>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</si>
  <si>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</si>
  <si>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</si>
  <si>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</si>
  <si>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</si>
  <si>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</si>
  <si>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</si>
  <si>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</si>
  <si>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</si>
  <si>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</si>
  <si>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</si>
  <si>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</si>
  <si>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</si>
  <si>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</si>
  <si>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</si>
  <si>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</si>
  <si>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</si>
  <si>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</si>
  <si>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</si>
  <si>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</si>
  <si>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</si>
  <si>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</si>
  <si>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</si>
  <si>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</si>
  <si>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</si>
  <si>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</si>
  <si>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</si>
  <si>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</si>
  <si>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</si>
  <si>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</si>
  <si>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</si>
  <si>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</si>
  <si>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</si>
  <si>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</si>
  <si>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</si>
  <si>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</si>
  <si>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</si>
  <si>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</si>
  <si>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</si>
  <si>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</si>
  <si>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</si>
  <si>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</si>
  <si>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</si>
  <si>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</si>
  <si>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</si>
  <si>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</si>
  <si>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</si>
  <si>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</si>
  <si>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</si>
  <si>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</si>
  <si>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</si>
  <si>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</si>
  <si>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</si>
  <si>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</si>
  <si>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</si>
  <si>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</si>
  <si>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</si>
  <si>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</si>
  <si>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</si>
  <si>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</si>
  <si>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</si>
  <si>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</si>
  <si>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</si>
  <si>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</si>
  <si>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</si>
  <si>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</si>
  <si>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</si>
  <si>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</si>
  <si>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</si>
  <si>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</si>
  <si>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</si>
  <si>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</si>
  <si>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</si>
  <si>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</si>
  <si>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</si>
  <si>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</si>
  <si>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</si>
  <si>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</si>
  <si>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</si>
  <si>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</si>
  <si>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</si>
  <si>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</si>
  <si>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</si>
  <si>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</si>
  <si>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</si>
  <si>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</si>
  <si>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</si>
  <si>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</si>
  <si>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</si>
  <si>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</si>
  <si>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</si>
  <si>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</si>
  <si>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</si>
  <si>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</si>
  <si>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</si>
  <si>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</si>
  <si>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</si>
  <si>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</si>
  <si>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</si>
  <si>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</si>
  <si>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</si>
  <si>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</si>
  <si>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</si>
  <si>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</si>
  <si>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</si>
  <si>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</si>
  <si>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</si>
  <si>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</si>
  <si>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</si>
  <si>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</si>
  <si>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</si>
  <si>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</si>
  <si>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</si>
  <si>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</si>
  <si>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</si>
  <si>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</si>
  <si>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</si>
  <si>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</si>
  <si>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</si>
  <si>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</si>
  <si>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</si>
  <si>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</si>
  <si>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</si>
  <si>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</si>
  <si>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</si>
  <si>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</si>
  <si>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</si>
  <si>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</si>
  <si>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</si>
  <si>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</si>
  <si>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</si>
  <si>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</si>
  <si>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</si>
  <si>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</si>
  <si>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</si>
  <si>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</si>
  <si>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</si>
  <si>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</si>
  <si>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</si>
  <si>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</si>
  <si>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</si>
  <si>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</si>
  <si>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</si>
  <si>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</si>
  <si>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</si>
  <si>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</si>
  <si>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</si>
  <si>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</si>
  <si>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</si>
  <si>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</si>
  <si>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</si>
  <si>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</si>
  <si>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</si>
  <si>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</si>
  <si>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</si>
  <si>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</si>
  <si>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</si>
  <si>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</si>
  <si>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</si>
  <si>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</si>
  <si>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</si>
  <si>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</si>
  <si>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</si>
  <si>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</si>
  <si>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</si>
  <si>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</si>
  <si>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</si>
  <si>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</si>
  <si>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</si>
  <si>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</si>
  <si>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</si>
  <si>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</si>
  <si>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</si>
  <si>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</si>
  <si>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</si>
  <si>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</si>
  <si>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</si>
  <si>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</si>
  <si>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</si>
  <si>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</si>
  <si>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</si>
  <si>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</si>
  <si>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</si>
  <si>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</si>
  <si>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</si>
  <si>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</si>
  <si>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</si>
  <si>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</si>
  <si>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</si>
  <si>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</si>
  <si>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</si>
  <si>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</si>
  <si>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</si>
  <si>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</si>
  <si>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</si>
  <si>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</si>
  <si>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</si>
  <si>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</si>
  <si>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</si>
  <si>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</si>
  <si>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</si>
  <si>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</si>
  <si>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</si>
  <si>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</si>
  <si>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</si>
  <si>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</si>
  <si>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</si>
  <si>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</si>
  <si>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</si>
  <si>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</si>
  <si>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</si>
  <si>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</si>
  <si>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</si>
  <si>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</si>
  <si>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</si>
  <si>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</si>
  <si>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</si>
  <si>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</si>
  <si>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</si>
  <si>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</si>
  <si>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</si>
  <si>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</si>
  <si>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</si>
  <si>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</si>
  <si>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</si>
  <si>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</si>
  <si>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</si>
  <si>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</si>
  <si>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</si>
  <si>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</si>
  <si>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</si>
  <si>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</si>
  <si>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</si>
  <si>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</si>
  <si>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</si>
  <si>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</si>
  <si>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</si>
  <si>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</si>
  <si>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</si>
  <si>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</si>
  <si>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</si>
  <si>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</si>
  <si>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</si>
  <si>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</si>
  <si>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</si>
  <si>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</si>
  <si>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</si>
  <si>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</si>
  <si>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</si>
  <si>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</si>
  <si>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</si>
  <si>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</si>
  <si>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</si>
  <si>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</si>
  <si>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</si>
  <si>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</si>
  <si>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</si>
  <si>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</si>
  <si>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</si>
  <si>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</si>
  <si>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</si>
  <si>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</si>
  <si>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</si>
  <si>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</si>
  <si>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</si>
  <si>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</si>
  <si>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</si>
  <si>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</si>
  <si>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</si>
  <si>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</si>
  <si>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</si>
  <si>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</si>
  <si>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</si>
  <si>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</si>
  <si>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</si>
  <si>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</si>
  <si>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</si>
  <si>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</si>
  <si>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</si>
  <si>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</si>
  <si>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</si>
  <si>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</si>
  <si>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</si>
  <si>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</si>
  <si>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</si>
  <si>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</si>
  <si>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</si>
  <si>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</si>
  <si>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</si>
  <si>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</si>
  <si>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</si>
  <si>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</si>
  <si>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</si>
  <si>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</si>
  <si>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</si>
  <si>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</si>
  <si>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</si>
  <si>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</si>
  <si>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</si>
  <si>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</si>
  <si>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</si>
  <si>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</si>
  <si>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</si>
  <si>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</si>
  <si>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</si>
  <si>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</si>
  <si>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</si>
  <si>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</si>
  <si>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</si>
  <si>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</si>
  <si>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</si>
  <si>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</si>
  <si>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</si>
  <si>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</si>
  <si>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</si>
  <si>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</si>
  <si>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</si>
  <si>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</si>
  <si>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</si>
  <si>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</si>
  <si>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</si>
  <si>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</si>
  <si>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</si>
  <si>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</si>
  <si>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</si>
  <si>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</si>
  <si>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</si>
  <si>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</si>
  <si>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</si>
  <si>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</si>
  <si>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</si>
  <si>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</si>
  <si>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</si>
  <si>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</si>
  <si>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</si>
  <si>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</si>
  <si>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</si>
  <si>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</si>
  <si>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</si>
  <si>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</si>
  <si>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</si>
  <si>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</si>
  <si>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</si>
  <si>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</si>
  <si>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</si>
  <si>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</si>
  <si>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</si>
  <si>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</si>
  <si>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</si>
  <si>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</si>
  <si>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</si>
  <si>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</si>
  <si>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</si>
  <si>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</si>
  <si>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</si>
  <si>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</si>
  <si>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</si>
  <si>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</si>
  <si>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</si>
  <si>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</si>
  <si>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</si>
  <si>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</si>
  <si>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</si>
  <si>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</si>
  <si>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</si>
  <si>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</si>
  <si>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</si>
  <si>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</si>
  <si>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</si>
  <si>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</si>
  <si>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</si>
  <si>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</si>
  <si>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</si>
  <si>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</si>
  <si>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</si>
  <si>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</si>
  <si>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</si>
  <si>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</si>
  <si>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</si>
  <si>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</si>
  <si>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</si>
  <si>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</si>
  <si>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</si>
  <si>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</si>
  <si>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</si>
  <si>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</si>
  <si>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</si>
  <si>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</si>
  <si>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</si>
  <si>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</si>
  <si>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</si>
  <si>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</si>
  <si>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</si>
  <si>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</si>
  <si>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</si>
  <si>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</si>
  <si>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</si>
  <si>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</si>
  <si>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</si>
  <si>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</si>
  <si>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</si>
  <si>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</si>
  <si>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</si>
  <si>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</si>
  <si>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</si>
  <si>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</si>
  <si>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</si>
  <si>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</si>
  <si>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</si>
  <si>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</si>
  <si>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</si>
  <si>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</si>
  <si>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</si>
  <si>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</si>
  <si>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</si>
  <si>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</si>
  <si>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</si>
  <si>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</si>
  <si>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</si>
  <si>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</si>
  <si>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</si>
  <si>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</si>
  <si>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</si>
  <si>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</si>
  <si>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</si>
  <si>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</si>
  <si>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</si>
  <si>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</si>
  <si>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</si>
  <si>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</si>
  <si>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</si>
  <si>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</si>
  <si>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</si>
  <si>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</si>
  <si>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</si>
  <si>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</si>
  <si>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</si>
  <si>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</si>
  <si>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</si>
  <si>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</si>
  <si>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</si>
  <si>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</si>
  <si>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</si>
  <si>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</si>
  <si>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</si>
  <si>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</si>
  <si>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</si>
  <si>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</si>
  <si>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</si>
  <si>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</si>
  <si>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</si>
  <si>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</si>
  <si>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</si>
  <si>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</si>
  <si>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</si>
  <si>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</si>
  <si>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</si>
  <si>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</si>
  <si>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</si>
  <si>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</si>
  <si>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</si>
  <si>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</si>
  <si>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</si>
  <si>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</si>
  <si>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</si>
  <si>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</si>
  <si>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</si>
  <si>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</si>
  <si>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</si>
  <si>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</si>
  <si>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</si>
  <si>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</si>
  <si>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</si>
  <si>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</si>
  <si>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</si>
  <si>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</si>
  <si>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</si>
  <si>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</si>
  <si>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</si>
  <si>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</si>
  <si>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</si>
  <si>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</si>
  <si>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</si>
  <si>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</si>
  <si>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</si>
  <si>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</si>
  <si>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</si>
  <si>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</si>
  <si>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</si>
  <si>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</si>
  <si>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</si>
  <si>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</si>
  <si>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</si>
  <si>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</si>
  <si>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</si>
  <si>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</si>
  <si>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</si>
  <si>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</si>
  <si>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</si>
  <si>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</si>
  <si>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</si>
  <si>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</si>
  <si>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</si>
  <si>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</si>
  <si>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</si>
  <si>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</si>
  <si>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</si>
  <si>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</si>
  <si>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</si>
  <si>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</si>
  <si>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</si>
  <si>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</si>
  <si>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</si>
  <si>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</si>
  <si>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</si>
  <si>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</si>
  <si>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</si>
  <si>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</si>
  <si>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</si>
  <si>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</si>
  <si>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</si>
  <si>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</si>
  <si>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</si>
  <si>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</si>
  <si>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</si>
  <si>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</si>
  <si>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</si>
  <si>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</si>
  <si>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</si>
  <si>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</si>
  <si>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</si>
  <si>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</si>
  <si>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</si>
  <si>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</si>
  <si>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</si>
  <si>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</si>
  <si>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</si>
  <si>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</si>
  <si>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</si>
  <si>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</si>
  <si>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</si>
  <si>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</si>
  <si>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</si>
  <si>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</si>
  <si>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</si>
  <si>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</si>
  <si>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</si>
  <si>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</si>
  <si>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</si>
  <si>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</si>
  <si>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</si>
  <si>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</si>
  <si>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</si>
  <si>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</si>
  <si>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</si>
  <si>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</si>
  <si>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</si>
  <si>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</si>
  <si>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</si>
  <si>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</si>
  <si>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</si>
  <si>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</si>
  <si>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</si>
  <si>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</si>
  <si>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</si>
  <si>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</si>
  <si>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</si>
  <si>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</si>
  <si>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</si>
  <si>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</si>
  <si>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</si>
  <si>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</si>
  <si>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</si>
  <si>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</si>
  <si>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</si>
  <si>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</si>
  <si>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</si>
  <si>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</si>
  <si>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</si>
  <si>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</si>
  <si>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</si>
  <si>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</si>
  <si>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</si>
  <si>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</si>
  <si>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</si>
  <si>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</si>
  <si>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</si>
  <si>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</si>
  <si>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</si>
  <si>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</si>
  <si>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</si>
  <si>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</si>
  <si>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</si>
  <si>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</si>
  <si>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</si>
  <si>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</si>
  <si>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</si>
  <si>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</si>
  <si>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</si>
  <si>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</si>
  <si>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</si>
  <si>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</si>
  <si>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</si>
  <si>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</si>
  <si>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</si>
  <si>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</si>
  <si>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</si>
  <si>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</si>
  <si>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</si>
  <si>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</si>
  <si>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</si>
  <si>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</si>
  <si>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</si>
  <si>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</si>
  <si>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</si>
  <si>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</si>
  <si>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</si>
  <si>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</si>
  <si>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</si>
  <si>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</si>
  <si>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</si>
  <si>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</si>
  <si>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</si>
  <si>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</si>
  <si>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</si>
  <si>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</si>
  <si>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</si>
  <si>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</si>
  <si>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</si>
  <si>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</si>
  <si>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</si>
  <si>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</si>
  <si>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</si>
  <si>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</si>
  <si>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</si>
  <si>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</si>
  <si>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</si>
  <si>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</si>
  <si>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</si>
  <si>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</si>
  <si>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</si>
  <si>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</si>
  <si>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</si>
  <si>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</si>
  <si>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</si>
  <si>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</si>
  <si>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</si>
  <si>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</si>
  <si>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</si>
  <si>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</si>
  <si>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</si>
  <si>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</si>
  <si>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</si>
  <si>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</si>
  <si>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</si>
  <si>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</si>
  <si>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</si>
  <si>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</si>
  <si>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</si>
  <si>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</si>
  <si>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</si>
  <si>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</si>
  <si>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</si>
  <si>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</si>
  <si>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</si>
  <si>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</si>
  <si>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</si>
  <si>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</si>
  <si>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</si>
  <si>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</si>
  <si>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</si>
  <si>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</si>
  <si>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</si>
  <si>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</si>
  <si>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</si>
  <si>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</si>
  <si>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</si>
  <si>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</si>
  <si>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</si>
  <si>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</si>
  <si>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</si>
  <si>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</si>
  <si>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</si>
  <si>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</si>
  <si>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</si>
  <si>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</si>
  <si>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</si>
  <si>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</si>
  <si>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</si>
  <si>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</si>
  <si>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</si>
  <si>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</si>
  <si>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</si>
  <si>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</si>
  <si>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</si>
  <si>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</si>
  <si>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</si>
  <si>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</si>
  <si>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</si>
  <si>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</si>
  <si>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</si>
  <si>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</si>
  <si>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</si>
  <si>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</si>
  <si>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</si>
  <si>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</si>
  <si>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</si>
  <si>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</si>
  <si>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</si>
  <si>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</si>
  <si>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</si>
  <si>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</si>
  <si>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</si>
  <si>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</si>
  <si>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</si>
  <si>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</si>
  <si>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</si>
  <si>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</si>
  <si>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</si>
  <si>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</si>
  <si>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</si>
  <si>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</si>
  <si>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</si>
  <si>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</si>
  <si>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</si>
  <si>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</si>
  <si>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</si>
  <si>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</si>
  <si>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</si>
  <si>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</si>
  <si>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</si>
  <si>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</si>
  <si>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</si>
  <si>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</si>
  <si>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</si>
  <si>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</si>
  <si>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</si>
  <si>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</si>
  <si>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</si>
  <si>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</si>
  <si>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</si>
  <si>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</si>
  <si>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</si>
  <si>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</si>
  <si>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</si>
  <si>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</si>
  <si>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</si>
  <si>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</si>
  <si>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</si>
  <si>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</si>
  <si>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</si>
  <si>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</si>
  <si>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</si>
  <si>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</si>
  <si>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</si>
  <si>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</si>
  <si>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</si>
  <si>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</si>
  <si>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</si>
  <si>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</si>
  <si>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</si>
  <si>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</si>
  <si>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</si>
  <si>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</si>
  <si>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</si>
  <si>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</si>
  <si>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</si>
  <si>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</si>
  <si>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</si>
  <si>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</si>
  <si>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</si>
  <si>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</si>
  <si>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</si>
  <si>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</si>
  <si>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</si>
  <si>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</si>
  <si>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</si>
  <si>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</si>
  <si>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</si>
  <si>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</si>
  <si>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</si>
  <si>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</si>
  <si>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</si>
  <si>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</si>
  <si>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</si>
  <si>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</si>
  <si>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</si>
  <si>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</si>
  <si>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</si>
  <si>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</si>
  <si>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</si>
  <si>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</si>
  <si>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</si>
  <si>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</si>
  <si>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</si>
  <si>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</si>
  <si>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</si>
  <si>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</si>
  <si>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</si>
  <si>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</si>
  <si>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</si>
  <si>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</si>
  <si>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</si>
  <si>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</si>
  <si>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</si>
  <si>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</si>
  <si>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</si>
  <si>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</si>
  <si>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</si>
  <si>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</si>
  <si>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</si>
  <si>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</si>
  <si>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</si>
  <si>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</si>
  <si>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</si>
  <si>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</si>
  <si>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</si>
  <si>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</si>
  <si>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</si>
  <si>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</si>
  <si>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</si>
  <si>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</si>
  <si>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</si>
  <si>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</si>
  <si>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</si>
  <si>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</si>
  <si>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</si>
  <si>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</si>
  <si>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</si>
  <si>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</si>
  <si>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</si>
  <si>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</si>
  <si>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</si>
  <si>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</si>
  <si>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</si>
  <si>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</si>
  <si>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</si>
  <si>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</si>
  <si>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</si>
  <si>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</si>
  <si>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</si>
  <si>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</si>
  <si>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</si>
  <si>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</si>
  <si>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</si>
  <si>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</si>
  <si>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</si>
  <si>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</si>
  <si>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</si>
  <si>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</si>
  <si>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</si>
  <si>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</si>
  <si>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</si>
  <si>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</si>
  <si>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</si>
  <si>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</si>
  <si>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</si>
  <si>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</si>
  <si>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</si>
  <si>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</si>
  <si>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</si>
  <si>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</si>
  <si>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</si>
  <si>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</si>
  <si>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</si>
  <si>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</si>
  <si>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</si>
  <si>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</si>
  <si>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</si>
  <si>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</si>
  <si>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</si>
  <si>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</si>
  <si>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</si>
  <si>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</si>
  <si>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</si>
  <si>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</si>
  <si>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</si>
  <si>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</si>
  <si>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</si>
  <si>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</si>
  <si>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</si>
  <si>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</si>
  <si>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</si>
  <si>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</si>
  <si>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</si>
  <si>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</si>
  <si>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</si>
  <si>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</si>
  <si>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</si>
  <si>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</si>
  <si>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</si>
  <si>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</si>
  <si>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</si>
  <si>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</si>
  <si>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</si>
  <si>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</si>
  <si>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</si>
  <si>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</si>
  <si>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</si>
  <si>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</si>
  <si>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</si>
  <si>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</si>
  <si>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</si>
  <si>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</si>
  <si>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</si>
  <si>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</si>
  <si>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</si>
  <si>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</si>
  <si>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</si>
  <si>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</si>
  <si>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</si>
  <si>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</si>
  <si>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</si>
  <si>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</si>
  <si>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</si>
  <si>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</si>
  <si>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</si>
  <si>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</si>
  <si>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</si>
  <si>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</si>
  <si>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</si>
  <si>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</si>
  <si>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</si>
  <si>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</si>
  <si>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</si>
  <si>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</si>
  <si>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</si>
  <si>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</si>
  <si>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</si>
  <si>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</si>
  <si>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</si>
  <si>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</si>
  <si>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</si>
  <si>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</si>
  <si>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</si>
  <si>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</si>
  <si>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</si>
  <si>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</si>
  <si>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</si>
  <si>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</si>
  <si>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</si>
  <si>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</si>
  <si>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</si>
  <si>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</si>
  <si>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</si>
  <si>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</si>
  <si>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</si>
  <si>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</si>
  <si>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</si>
  <si>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</si>
  <si>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</si>
  <si>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</si>
  <si>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</si>
  <si>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</si>
  <si>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</si>
  <si>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</si>
  <si>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</si>
  <si>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</si>
  <si>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</si>
  <si>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</si>
  <si>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</si>
  <si>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</si>
  <si>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</si>
  <si>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</si>
  <si>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</si>
  <si>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</si>
  <si>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</si>
  <si>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</si>
  <si>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</si>
  <si>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</si>
  <si>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</si>
  <si>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</si>
  <si>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</si>
  <si>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</si>
  <si>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</si>
  <si>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</si>
  <si>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</si>
  <si>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</si>
  <si>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</si>
  <si>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</si>
  <si>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</si>
  <si>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</si>
  <si>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</si>
  <si>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</si>
  <si>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</si>
  <si>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</si>
  <si>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</si>
  <si>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</si>
  <si>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</si>
  <si>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</si>
  <si>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</si>
  <si>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</si>
  <si>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</si>
  <si>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</si>
  <si>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</si>
  <si>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</si>
  <si>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</si>
  <si>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</si>
  <si>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</si>
  <si>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</si>
  <si>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</si>
  <si>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</si>
  <si>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</si>
  <si>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</si>
  <si>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</si>
  <si>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</si>
  <si>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</si>
  <si>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</si>
  <si>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</si>
  <si>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</si>
  <si>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</si>
  <si>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</si>
  <si>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</si>
  <si>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</si>
  <si>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</si>
  <si>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</si>
  <si>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</si>
  <si>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</si>
  <si>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</si>
  <si>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</si>
  <si>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</si>
  <si>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</si>
  <si>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</si>
  <si>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</si>
  <si>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</si>
  <si>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</si>
  <si>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</si>
  <si>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</si>
  <si>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</si>
  <si>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</si>
  <si>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</si>
  <si>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</si>
  <si>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</si>
  <si>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</si>
  <si>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</si>
  <si>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</si>
  <si>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</si>
  <si>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</si>
  <si>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</si>
  <si>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</si>
  <si>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</si>
  <si>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</si>
  <si>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</si>
  <si>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</si>
  <si>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</si>
  <si>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</si>
  <si>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</si>
  <si>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</si>
  <si>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</si>
  <si>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</si>
  <si>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</si>
  <si>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</si>
  <si>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</si>
  <si>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</si>
  <si>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</si>
  <si>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</si>
  <si>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</si>
  <si>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</si>
  <si>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</si>
  <si>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</si>
  <si>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</si>
  <si>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</si>
  <si>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</si>
  <si>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</si>
  <si>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</si>
  <si>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</si>
  <si>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</si>
  <si>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</si>
  <si>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</si>
  <si>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</si>
  <si>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</si>
  <si>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</si>
  <si>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</si>
  <si>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</si>
  <si>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</si>
  <si>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</si>
  <si>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</si>
  <si>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</si>
  <si>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</si>
  <si>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</si>
  <si>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</si>
  <si>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</si>
  <si>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</si>
  <si>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</si>
  <si>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</si>
  <si>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</si>
  <si>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</si>
  <si>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</si>
  <si>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</si>
  <si>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</si>
  <si>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</si>
  <si>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</si>
  <si>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</si>
  <si>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</si>
  <si>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</si>
  <si>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</si>
  <si>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</si>
  <si>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</si>
  <si>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</si>
  <si>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</si>
  <si>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</si>
  <si>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</si>
  <si>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</si>
  <si>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</si>
  <si>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</si>
  <si>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</si>
  <si>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</si>
  <si>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</si>
  <si>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</si>
  <si>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</si>
  <si>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</si>
  <si>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</si>
  <si>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</si>
  <si>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</si>
  <si>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</si>
  <si>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</si>
  <si>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</si>
  <si>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</si>
  <si>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</si>
  <si>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</si>
  <si>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</si>
  <si>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</si>
  <si>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</si>
  <si>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</si>
  <si>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</si>
  <si>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</si>
  <si>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</si>
  <si>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</si>
  <si>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</si>
  <si>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</si>
  <si>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</si>
  <si>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</si>
  <si>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</si>
  <si>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</si>
  <si>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</si>
  <si>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</si>
  <si>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</si>
  <si>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</si>
  <si>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</si>
  <si>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</si>
  <si>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</si>
  <si>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</si>
  <si>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</si>
  <si>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</si>
  <si>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</si>
  <si>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</si>
  <si>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</si>
  <si>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</si>
  <si>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</si>
  <si>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</si>
  <si>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</si>
  <si>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</si>
  <si>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</si>
  <si>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</si>
  <si>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</si>
  <si>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</si>
  <si>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</si>
  <si>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</si>
  <si>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</si>
  <si>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</si>
  <si>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</si>
  <si>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</si>
  <si>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</si>
  <si>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</si>
  <si>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</si>
  <si>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</si>
  <si>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</si>
  <si>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</si>
  <si>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</si>
  <si>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</si>
  <si>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</si>
  <si>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</si>
  <si>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</si>
  <si>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</si>
  <si>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</si>
  <si>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</si>
  <si>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</si>
  <si>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</si>
  <si>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</si>
  <si>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</si>
  <si>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</si>
  <si>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</si>
  <si>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</si>
  <si>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</si>
  <si>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</si>
  <si>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</si>
  <si>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</si>
  <si>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</si>
  <si>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</si>
  <si>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</si>
  <si>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</si>
  <si>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</si>
  <si>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</si>
  <si>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</si>
  <si>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</si>
  <si>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</si>
  <si>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</si>
  <si>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</si>
  <si>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</si>
  <si>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</si>
  <si>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</si>
  <si>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</si>
  <si>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</si>
  <si>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</si>
  <si>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</si>
  <si>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</si>
  <si>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</si>
  <si>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</si>
  <si>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</si>
  <si>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</si>
  <si>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</si>
  <si>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</si>
  <si>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</si>
  <si>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</si>
  <si>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</si>
  <si>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</si>
  <si>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</si>
  <si>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</si>
  <si>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</si>
  <si>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</si>
  <si>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</si>
  <si>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</si>
  <si>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</si>
  <si>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</si>
  <si>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</si>
  <si>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</si>
  <si>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</si>
  <si>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</si>
  <si>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</si>
  <si>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</si>
  <si>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</si>
  <si>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</si>
  <si>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</si>
  <si>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</si>
  <si>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</si>
  <si>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</si>
  <si>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</si>
  <si>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</si>
  <si>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</si>
  <si>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</si>
  <si>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</si>
  <si>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</si>
  <si>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</si>
  <si>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</si>
  <si>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</si>
  <si>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</si>
  <si>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</si>
  <si>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</si>
  <si>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</si>
  <si>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</si>
  <si>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</si>
  <si>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</si>
  <si>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</si>
  <si>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</si>
  <si>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</si>
  <si>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</si>
  <si>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</si>
  <si>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</si>
  <si>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</si>
  <si>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</si>
  <si>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</si>
  <si>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</si>
  <si>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</si>
  <si>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</si>
  <si>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</si>
  <si>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</si>
  <si>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</si>
  <si>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</si>
  <si>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</si>
  <si>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</si>
  <si>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</si>
  <si>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</si>
  <si>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</si>
  <si>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</si>
  <si>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</si>
  <si>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</si>
  <si>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</si>
  <si>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</si>
  <si>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</si>
  <si>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</si>
  <si>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</si>
  <si>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</si>
  <si>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</si>
  <si>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</si>
  <si>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</si>
  <si>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</si>
  <si>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</si>
  <si>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</si>
  <si>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</si>
  <si>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</si>
  <si>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</si>
  <si>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</si>
  <si>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</si>
  <si>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</si>
  <si>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</si>
  <si>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</si>
  <si>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</si>
  <si>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</si>
  <si>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</si>
  <si>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</si>
  <si>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</si>
  <si>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</si>
  <si>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</si>
  <si>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</si>
  <si>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</si>
  <si>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</si>
  <si>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</si>
  <si>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</si>
  <si>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</si>
  <si>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</si>
  <si>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</si>
  <si>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</si>
  <si>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</si>
  <si>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</si>
  <si>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</si>
  <si>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</si>
  <si>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</si>
  <si>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</si>
  <si>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</si>
  <si>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</si>
  <si>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</si>
  <si>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</si>
  <si>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</si>
  <si>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</si>
  <si>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</si>
  <si>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</si>
  <si>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</si>
  <si>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</si>
  <si>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</si>
  <si>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</si>
  <si>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</si>
  <si>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</si>
  <si>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</si>
  <si>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</si>
  <si>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</si>
  <si>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</si>
  <si>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</si>
  <si>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</si>
  <si>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</si>
  <si>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</si>
  <si>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</si>
  <si>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</si>
  <si>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</si>
  <si>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</si>
  <si>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</si>
  <si>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</si>
  <si>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</si>
  <si>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</si>
  <si>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</si>
  <si>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</si>
  <si>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</si>
  <si>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</si>
  <si>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</si>
  <si>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</si>
  <si>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</si>
  <si>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</si>
  <si>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</si>
  <si>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</si>
  <si>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</si>
  <si>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</si>
  <si>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</si>
  <si>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</si>
  <si>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</si>
  <si>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</si>
  <si>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</si>
  <si>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</si>
  <si>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</si>
  <si>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</si>
  <si>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</si>
  <si>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</si>
  <si>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</si>
  <si>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</si>
  <si>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</si>
  <si>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</si>
  <si>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</si>
  <si>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</si>
  <si>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</si>
  <si>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</si>
  <si>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</si>
  <si>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</si>
  <si>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</si>
  <si>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</si>
  <si>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</si>
  <si>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</si>
  <si>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</si>
  <si>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</si>
  <si>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</si>
  <si>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</si>
  <si>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</si>
  <si>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</si>
  <si>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</si>
  <si>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</si>
  <si>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</si>
  <si>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</si>
  <si>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</si>
  <si>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</si>
  <si>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</si>
  <si>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</si>
  <si>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</si>
  <si>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</si>
  <si>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</si>
  <si>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</si>
  <si>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</si>
  <si>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</si>
  <si>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</si>
  <si>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</si>
  <si>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</si>
  <si>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</si>
  <si>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</si>
  <si>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</si>
  <si>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</si>
  <si>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</si>
  <si>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</si>
  <si>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</si>
  <si>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</si>
  <si>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</si>
  <si>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</si>
  <si>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</si>
  <si>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</si>
  <si>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</si>
  <si>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</si>
  <si>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</si>
  <si>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</si>
  <si>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</si>
  <si>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</si>
  <si>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</si>
  <si>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</si>
  <si>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</si>
  <si>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</si>
  <si>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</si>
  <si>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</si>
  <si>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</si>
  <si>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</si>
  <si>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</si>
  <si>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</si>
  <si>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</si>
  <si>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</si>
  <si>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</si>
  <si>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</si>
  <si>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</si>
  <si>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</si>
  <si>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</si>
  <si>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</si>
  <si>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</si>
  <si>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</si>
  <si>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</si>
  <si>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</si>
  <si>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</si>
  <si>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</si>
  <si>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</si>
  <si>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</si>
  <si>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</si>
  <si>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</si>
  <si>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</si>
  <si>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</si>
  <si>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</si>
  <si>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</si>
  <si>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</si>
  <si>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</si>
  <si>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</si>
  <si>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</si>
  <si>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</si>
  <si>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</si>
  <si>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</si>
  <si>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</si>
  <si>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</si>
  <si>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</si>
  <si>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</si>
  <si>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</si>
  <si>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</si>
  <si>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</si>
  <si>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</si>
  <si>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</si>
  <si>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</si>
  <si>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</si>
  <si>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</si>
  <si>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</si>
  <si>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</si>
  <si>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</si>
  <si>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</si>
  <si>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</si>
  <si>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</si>
  <si>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</si>
  <si>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</si>
  <si>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</si>
  <si>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</si>
  <si>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</si>
  <si>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</si>
  <si>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</si>
  <si>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</si>
  <si>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</si>
  <si>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</si>
  <si>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</si>
  <si>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</si>
  <si>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</si>
  <si>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</si>
  <si>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</si>
  <si>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</si>
  <si>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</si>
  <si>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</si>
  <si>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</si>
  <si>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</si>
  <si>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</si>
  <si>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</si>
  <si>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</si>
  <si>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</si>
  <si>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</si>
  <si>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</si>
  <si>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</si>
  <si>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</si>
  <si>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</si>
  <si>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</si>
  <si>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</si>
  <si>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</si>
  <si>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</si>
  <si>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</si>
  <si>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</si>
  <si>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</si>
  <si>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</si>
  <si>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</si>
  <si>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</si>
  <si>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</si>
  <si>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</si>
  <si>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</si>
  <si>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</si>
  <si>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</si>
  <si>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</si>
  <si>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</si>
  <si>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</si>
  <si>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</si>
  <si>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</si>
  <si>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</si>
  <si>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</si>
  <si>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</si>
  <si>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</si>
  <si>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</si>
  <si>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</si>
  <si>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</si>
  <si>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</si>
  <si>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</si>
  <si>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</si>
  <si>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</si>
  <si>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</si>
  <si>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</si>
  <si>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</si>
  <si>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</si>
  <si>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</si>
  <si>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</si>
  <si>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</si>
  <si>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</si>
  <si>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</si>
  <si>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</si>
  <si>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</si>
  <si>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</si>
  <si>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</si>
  <si>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</si>
  <si>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</si>
  <si>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</si>
  <si>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</si>
  <si>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</si>
  <si>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</si>
  <si>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</si>
  <si>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</si>
  <si>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</si>
  <si>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</si>
  <si>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</si>
  <si>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</si>
  <si>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</si>
  <si>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</si>
  <si>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</si>
  <si>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</si>
  <si>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</si>
  <si>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</si>
  <si>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</si>
  <si>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</si>
  <si>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</si>
  <si>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</si>
  <si>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</si>
  <si>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</si>
  <si>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</si>
  <si>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</si>
  <si>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</si>
  <si>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</si>
  <si>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</si>
  <si>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</si>
  <si>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</si>
  <si>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</si>
  <si>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</si>
  <si>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</si>
  <si>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</si>
  <si>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</si>
  <si>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</si>
  <si>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</si>
  <si>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</si>
  <si>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</si>
  <si>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</si>
  <si>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</si>
  <si>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</si>
  <si>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</si>
  <si>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</si>
  <si>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</si>
  <si>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</si>
  <si>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</si>
  <si>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</si>
  <si>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</si>
  <si>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</si>
  <si>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</si>
  <si>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</si>
  <si>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</si>
  <si>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</si>
  <si>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</si>
  <si>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</si>
  <si>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</si>
  <si>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</si>
  <si>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</si>
  <si>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</si>
  <si>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</si>
  <si>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</si>
  <si>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</si>
  <si>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</si>
  <si>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</si>
  <si>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</si>
  <si>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</si>
  <si>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</si>
  <si>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</si>
  <si>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</si>
  <si>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</si>
  <si>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</si>
  <si>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</si>
  <si>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</si>
  <si>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</si>
  <si>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</si>
  <si>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</si>
  <si>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</si>
  <si>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</si>
  <si>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</si>
  <si>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</si>
  <si>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</si>
  <si>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</si>
  <si>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</si>
  <si>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</si>
  <si>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</si>
  <si>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</si>
  <si>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</si>
  <si>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</si>
  <si>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</si>
  <si>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</si>
  <si>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</si>
  <si>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</si>
  <si>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</si>
  <si>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</si>
  <si>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</si>
  <si>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</si>
  <si>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</si>
  <si>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</si>
  <si>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</si>
  <si>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</si>
  <si>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</si>
  <si>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</si>
  <si>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</si>
  <si>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</si>
  <si>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</si>
  <si>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</si>
  <si>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</si>
  <si>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</si>
  <si>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</si>
  <si>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</si>
  <si>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</si>
  <si>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</si>
  <si>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</si>
  <si>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</si>
  <si>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</si>
  <si>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</si>
  <si>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</si>
  <si>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</si>
  <si>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</si>
  <si>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</si>
  <si>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</si>
  <si>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</si>
  <si>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</si>
  <si>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</si>
  <si>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</si>
  <si>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</si>
  <si>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</si>
  <si>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</si>
  <si>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</si>
  <si>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</si>
  <si>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</si>
  <si>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</si>
  <si>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</si>
  <si>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</si>
  <si>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</si>
  <si>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</si>
  <si>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</si>
  <si>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</si>
  <si>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</si>
  <si>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</si>
  <si>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</si>
  <si>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</si>
  <si>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</si>
  <si>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</si>
  <si>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</si>
  <si>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</si>
  <si>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</si>
  <si>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</si>
  <si>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</si>
  <si>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</si>
  <si>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</si>
  <si>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</si>
  <si>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</si>
  <si>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</si>
  <si>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</si>
  <si>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</si>
  <si>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</si>
  <si>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</si>
  <si>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</si>
  <si>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</si>
  <si>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</si>
  <si>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</si>
  <si>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</si>
  <si>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</si>
  <si>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</si>
  <si>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</si>
  <si>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</si>
  <si>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</si>
  <si>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</si>
  <si>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</si>
  <si>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</si>
  <si>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</si>
  <si>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</si>
  <si>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</si>
  <si>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</si>
  <si>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</si>
  <si>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</si>
  <si>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</si>
  <si>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</si>
  <si>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</si>
  <si>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</si>
  <si>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</si>
  <si>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</si>
  <si>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</si>
  <si>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</si>
  <si>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</si>
  <si>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</si>
  <si>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</si>
  <si>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</si>
  <si>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</si>
  <si>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</si>
  <si>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</si>
  <si>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</si>
  <si>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</si>
  <si>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</si>
  <si>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</si>
  <si>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</si>
  <si>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</si>
  <si>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</si>
  <si>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</si>
  <si>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</si>
  <si>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</si>
  <si>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</si>
  <si>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</si>
  <si>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</si>
  <si>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</si>
  <si>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</si>
  <si>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</si>
  <si>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</si>
  <si>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</si>
  <si>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</si>
  <si>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</si>
  <si>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</si>
  <si>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</si>
  <si>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</si>
  <si>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</si>
  <si>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</si>
  <si>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</si>
  <si>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</si>
  <si>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</si>
  <si>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</si>
  <si>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</si>
  <si>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</si>
  <si>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</si>
  <si>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</si>
  <si>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</si>
  <si>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</si>
  <si>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</si>
  <si>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</si>
  <si>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</si>
  <si>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</si>
  <si>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</si>
  <si>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</si>
  <si>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</si>
  <si>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</si>
  <si>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</si>
  <si>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</si>
  <si>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</si>
  <si>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</si>
  <si>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</si>
  <si>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</si>
  <si>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</si>
  <si>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</si>
  <si>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</si>
  <si>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</si>
  <si>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</si>
  <si>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</si>
  <si>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</si>
  <si>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</si>
  <si>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</si>
  <si>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</si>
  <si>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</si>
  <si>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</si>
  <si>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</si>
  <si>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</si>
  <si>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</si>
  <si>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</si>
  <si>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</si>
  <si>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</si>
  <si>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</si>
  <si>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</si>
  <si>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</si>
  <si>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</si>
  <si>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</si>
  <si>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</si>
  <si>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</si>
  <si>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</si>
  <si>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</si>
  <si>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</si>
  <si>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</si>
  <si>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</si>
  <si>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</si>
  <si>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</si>
  <si>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</si>
  <si>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</si>
  <si>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</si>
  <si>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</si>
  <si>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</si>
  <si>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</si>
  <si>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</si>
  <si>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</si>
  <si>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</si>
  <si>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</si>
  <si>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</si>
  <si>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</si>
  <si>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</si>
  <si>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</si>
  <si>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</si>
  <si>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</si>
  <si>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</si>
  <si>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</si>
  <si>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</si>
  <si>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</si>
  <si>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</si>
  <si>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</si>
  <si>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</si>
  <si>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</si>
  <si>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</si>
  <si>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</si>
  <si>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</si>
  <si>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</si>
  <si>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</si>
  <si>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</si>
  <si>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</si>
  <si>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</si>
  <si>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</si>
  <si>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</si>
  <si>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</si>
  <si>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</si>
  <si>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</si>
  <si>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</si>
  <si>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</si>
  <si>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</si>
  <si>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</si>
  <si>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</si>
  <si>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</si>
  <si>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</si>
  <si>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</si>
  <si>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</si>
  <si>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</si>
  <si>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</si>
  <si>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</si>
  <si>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</si>
  <si>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</si>
  <si>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</si>
  <si>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</si>
  <si>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</si>
  <si>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</si>
  <si>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</si>
  <si>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</si>
  <si>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</si>
  <si>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</si>
  <si>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</si>
  <si>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</si>
  <si>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</si>
  <si>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</si>
  <si>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</si>
  <si>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</si>
  <si>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</si>
  <si>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</si>
  <si>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</si>
  <si>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</si>
  <si>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</si>
  <si>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</si>
  <si>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</si>
  <si>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</si>
  <si>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</si>
  <si>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</si>
  <si>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</si>
  <si>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</si>
  <si>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</si>
  <si>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</si>
  <si>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</si>
  <si>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</si>
  <si>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</si>
  <si>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</si>
  <si>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</si>
  <si>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</si>
  <si>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</si>
  <si>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</si>
  <si>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</si>
  <si>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</si>
  <si>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</si>
  <si>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</si>
  <si>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</si>
  <si>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</si>
  <si>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</si>
  <si>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</si>
  <si>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</si>
  <si>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</si>
  <si>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</si>
  <si>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</si>
  <si>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</si>
  <si>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</si>
  <si>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</si>
  <si>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</si>
  <si>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</si>
  <si>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</si>
  <si>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</si>
  <si>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</si>
  <si>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</si>
  <si>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</si>
  <si>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</si>
  <si>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</si>
  <si>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</si>
  <si>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</si>
  <si>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</si>
  <si>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</si>
  <si>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</si>
  <si>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</si>
  <si>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</si>
  <si>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</si>
  <si>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</si>
  <si>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</si>
  <si>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</si>
  <si>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</si>
  <si>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</si>
  <si>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</si>
  <si>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</si>
  <si>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</si>
  <si>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</si>
  <si>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</si>
  <si>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</si>
  <si>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</si>
  <si>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</si>
  <si>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</si>
  <si>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</si>
  <si>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</si>
  <si>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</si>
  <si>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</si>
  <si>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</si>
  <si>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</si>
  <si>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</si>
  <si>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</si>
  <si>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</si>
  <si>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</si>
  <si>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</si>
  <si>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</si>
  <si>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</si>
  <si>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</si>
  <si>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</si>
  <si>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</si>
  <si>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</si>
  <si>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</si>
  <si>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</si>
  <si>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</si>
  <si>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</si>
  <si>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</si>
  <si>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</si>
  <si>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</si>
  <si>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</si>
  <si>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</si>
  <si>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</si>
  <si>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</si>
  <si>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</si>
  <si>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</si>
  <si>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</si>
  <si>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</si>
  <si>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</si>
  <si>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</si>
  <si>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</si>
  <si>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</si>
  <si>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</si>
  <si>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</si>
  <si>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</si>
  <si>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</si>
  <si>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</si>
  <si>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</si>
  <si>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</si>
  <si>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</si>
  <si>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</si>
  <si>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</si>
  <si>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</si>
  <si>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</si>
  <si>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</si>
  <si>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</si>
  <si>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</si>
  <si>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</si>
  <si>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</si>
  <si>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</si>
  <si>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</si>
  <si>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</si>
  <si>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</si>
  <si>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</si>
  <si>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</si>
  <si>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</si>
  <si>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</si>
  <si>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</si>
  <si>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</si>
  <si>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</si>
  <si>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</si>
  <si>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</si>
  <si>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</si>
  <si>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</si>
  <si>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</si>
  <si>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</si>
  <si>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</si>
  <si>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</si>
  <si>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</si>
  <si>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</si>
  <si>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</si>
  <si>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</si>
  <si>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</si>
  <si>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</si>
  <si>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</si>
  <si>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</si>
  <si>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</si>
  <si>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</si>
  <si>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</si>
  <si>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</si>
  <si>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</si>
  <si>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</si>
  <si>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</si>
  <si>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</si>
  <si>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</si>
  <si>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</si>
  <si>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</si>
  <si>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</si>
  <si>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</si>
  <si>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</si>
  <si>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</si>
  <si>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</si>
  <si>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</si>
  <si>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</si>
  <si>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</si>
  <si>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</si>
  <si>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</si>
  <si>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</si>
  <si>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</si>
  <si>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</si>
  <si>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</si>
  <si>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</si>
  <si>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</si>
  <si>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</si>
  <si>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</si>
  <si>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</si>
  <si>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</si>
  <si>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</si>
  <si>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</si>
  <si>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</si>
  <si>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</si>
  <si>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</si>
  <si>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</si>
  <si>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</si>
  <si>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</si>
  <si>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</si>
  <si>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</si>
  <si>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</si>
  <si>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</si>
  <si>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</si>
  <si>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</si>
  <si>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</si>
  <si>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</si>
  <si>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</si>
  <si>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</si>
  <si>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</si>
  <si>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</si>
  <si>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</si>
  <si>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</si>
  <si>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</si>
  <si>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</si>
  <si>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</si>
  <si>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</si>
  <si>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</si>
  <si>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</si>
  <si>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</si>
  <si>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</si>
  <si>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</si>
  <si>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</si>
  <si>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</si>
  <si>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</si>
  <si>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</si>
  <si>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</si>
  <si>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</si>
  <si>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</si>
  <si>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</si>
  <si>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</si>
  <si>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</si>
  <si>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</si>
  <si>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</si>
  <si>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</si>
  <si>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</si>
  <si>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</si>
  <si>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</si>
  <si>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</si>
  <si>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</si>
  <si>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</si>
  <si>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</si>
  <si>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</si>
  <si>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</si>
  <si>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</si>
  <si>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</si>
  <si>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</si>
  <si>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</si>
  <si>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</si>
  <si>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</si>
  <si>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</si>
  <si>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</si>
  <si>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</si>
  <si>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</si>
  <si>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</si>
  <si>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</si>
  <si>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</si>
  <si>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</si>
  <si>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</si>
  <si>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</si>
  <si>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</si>
  <si>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</si>
  <si>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</si>
  <si>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</si>
  <si>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</si>
  <si>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</si>
  <si>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</si>
  <si>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</si>
  <si>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</si>
  <si>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</si>
  <si>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</si>
  <si>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</si>
  <si>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</si>
  <si>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</si>
  <si>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</si>
  <si>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</si>
  <si>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</si>
  <si>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</si>
  <si>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</si>
  <si>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</si>
  <si>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</si>
  <si>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</si>
  <si>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</si>
  <si>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</si>
  <si>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</si>
  <si>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</si>
  <si>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</si>
  <si>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</si>
  <si>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</si>
  <si>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</si>
  <si>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</si>
  <si>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</si>
  <si>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</si>
  <si>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</si>
  <si>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</si>
  <si>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</si>
  <si>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</si>
  <si>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</si>
  <si>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</si>
  <si>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</si>
  <si>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</si>
  <si>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</si>
  <si>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</si>
  <si>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</si>
  <si>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</si>
  <si>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</si>
  <si>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</si>
  <si>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</si>
  <si>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</si>
  <si>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</si>
  <si>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</si>
  <si>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</si>
  <si>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</si>
  <si>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</si>
  <si>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</si>
  <si>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</si>
  <si>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</si>
  <si>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</si>
  <si>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</si>
  <si>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</si>
  <si>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</si>
  <si>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</si>
  <si>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</si>
  <si>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</si>
  <si>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</si>
  <si>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</si>
  <si>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</si>
  <si>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</si>
  <si>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</si>
  <si>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</si>
  <si>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</si>
  <si>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</si>
  <si>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</si>
  <si>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</si>
  <si>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</si>
  <si>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</si>
  <si>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</si>
  <si>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</si>
  <si>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</si>
  <si>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</si>
  <si>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</si>
  <si>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</si>
  <si>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</si>
  <si>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</si>
  <si>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</si>
  <si>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</si>
  <si>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</si>
  <si>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</si>
  <si>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</si>
  <si>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</si>
  <si>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</si>
  <si>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</si>
  <si>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</si>
  <si>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</si>
  <si>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</si>
  <si>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</si>
  <si>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</si>
  <si>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</si>
  <si>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</si>
  <si>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</si>
  <si>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</si>
  <si>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</si>
  <si>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</si>
  <si>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</si>
  <si>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</si>
  <si>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</si>
  <si>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</si>
  <si>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</si>
  <si>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</si>
  <si>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</si>
  <si>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</si>
  <si>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</si>
  <si>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</si>
  <si>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</si>
  <si>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</si>
  <si>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</si>
  <si>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</si>
  <si>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</si>
  <si>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</si>
  <si>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</si>
  <si>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</si>
  <si>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</si>
  <si>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</si>
  <si>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</si>
  <si>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</si>
  <si>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</si>
  <si>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</si>
  <si>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</si>
  <si>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</si>
  <si>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</si>
  <si>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</si>
  <si>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</si>
  <si>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</si>
  <si>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</si>
  <si>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</si>
  <si>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</si>
  <si>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</si>
  <si>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</si>
  <si>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</si>
  <si>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</si>
  <si>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</si>
  <si>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</si>
  <si>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</si>
  <si>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</si>
  <si>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</si>
  <si>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</si>
  <si>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</si>
  <si>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</si>
  <si>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</si>
  <si>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</si>
  <si>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</si>
  <si>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</si>
  <si>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</si>
  <si>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</si>
  <si>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</si>
  <si>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</si>
  <si>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</si>
  <si>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</si>
  <si>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</si>
  <si>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</si>
  <si>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</si>
  <si>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</si>
  <si>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</si>
  <si>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</si>
  <si>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</si>
  <si>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</si>
  <si>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</si>
  <si>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</si>
  <si>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</si>
  <si>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</si>
  <si>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</si>
  <si>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</si>
  <si>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</si>
  <si>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</si>
  <si>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</si>
  <si>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</si>
  <si>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</si>
  <si>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</si>
  <si>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</si>
  <si>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</si>
  <si>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</si>
  <si>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</si>
  <si>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</si>
  <si>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</si>
  <si>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</si>
  <si>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</si>
  <si>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</si>
  <si>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</si>
  <si>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</si>
  <si>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</si>
  <si>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</si>
  <si>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</si>
  <si>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</si>
  <si>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</si>
  <si>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</si>
  <si>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</si>
  <si>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</si>
  <si>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</si>
  <si>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</si>
  <si>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</si>
  <si>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</si>
  <si>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</si>
  <si>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</si>
  <si>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</si>
  <si>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</si>
  <si>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</si>
  <si>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</si>
  <si>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</si>
  <si>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</si>
  <si>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</si>
  <si>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</si>
  <si>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</si>
  <si>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</si>
  <si>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</si>
  <si>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</si>
  <si>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</si>
  <si>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</si>
  <si>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</si>
  <si>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</si>
  <si>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</si>
  <si>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</si>
  <si>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</si>
  <si>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</si>
  <si>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</si>
  <si>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</si>
  <si>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</si>
  <si>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</si>
  <si>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</si>
  <si>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</si>
  <si>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</si>
  <si>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</si>
  <si>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</si>
  <si>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</si>
  <si>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</si>
  <si>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</si>
  <si>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</si>
  <si>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</si>
  <si>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</si>
  <si>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</si>
  <si>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</si>
  <si>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</si>
  <si>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</si>
  <si>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</si>
  <si>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</si>
  <si>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</si>
  <si>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</si>
  <si>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</si>
  <si>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</si>
  <si>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</si>
  <si>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</si>
  <si>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</si>
  <si>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</si>
  <si>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</si>
  <si>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</si>
  <si>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</si>
  <si>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</si>
  <si>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</si>
  <si>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</si>
  <si>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</si>
  <si>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</si>
  <si>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</si>
  <si>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</si>
  <si>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</si>
  <si>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</si>
  <si>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</si>
  <si>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</si>
  <si>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</si>
  <si>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</si>
  <si>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</si>
  <si>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</si>
  <si>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</si>
  <si>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</si>
  <si>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</si>
  <si>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</si>
  <si>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</si>
  <si>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</si>
  <si>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</si>
  <si>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</si>
  <si>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</si>
  <si>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</si>
  <si>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</si>
  <si>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</si>
  <si>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</si>
  <si>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</si>
  <si>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</si>
  <si>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</si>
  <si>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</si>
  <si>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</si>
  <si>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</si>
  <si>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</si>
  <si>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</si>
  <si>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</si>
  <si>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</si>
  <si>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</si>
  <si>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</si>
  <si>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</si>
  <si>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</si>
  <si>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</si>
  <si>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</si>
  <si>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</si>
  <si>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</si>
  <si>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</si>
  <si>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</si>
  <si>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</si>
  <si>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</si>
  <si>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</si>
  <si>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</si>
  <si>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</si>
  <si>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</si>
  <si>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</si>
  <si>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</si>
  <si>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</si>
  <si>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</si>
  <si>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</si>
  <si>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</si>
  <si>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</si>
  <si>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</si>
  <si>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</si>
  <si>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</si>
  <si>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</si>
  <si>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</si>
  <si>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</si>
  <si>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</si>
  <si>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</si>
  <si>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</si>
  <si>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</si>
  <si>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</si>
  <si>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</si>
  <si>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</si>
  <si>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</si>
  <si>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</si>
  <si>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</si>
  <si>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</si>
  <si>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</si>
  <si>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</si>
  <si>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</si>
  <si>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</si>
  <si>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</si>
  <si>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</si>
  <si>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</si>
  <si>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</si>
  <si>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</si>
  <si>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</si>
  <si>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</si>
  <si>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</si>
  <si>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</si>
  <si>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</si>
  <si>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</si>
  <si>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</si>
  <si>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</si>
  <si>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</si>
  <si>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</si>
  <si>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</si>
  <si>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</si>
  <si>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</si>
  <si>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</si>
  <si>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</si>
  <si>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</si>
  <si>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</si>
  <si>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</si>
  <si>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</si>
  <si>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</si>
  <si>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</si>
  <si>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</si>
  <si>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</si>
  <si>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</si>
  <si>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</si>
  <si>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</si>
  <si>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</si>
  <si>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</si>
  <si>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</si>
  <si>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</si>
  <si>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</si>
  <si>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</si>
  <si>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</si>
  <si>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</si>
  <si>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</si>
  <si>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</si>
  <si>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</si>
  <si>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</si>
  <si>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</si>
  <si>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</si>
  <si>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</si>
  <si>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</si>
  <si>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</si>
  <si>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</si>
  <si>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</si>
  <si>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</si>
  <si>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</si>
  <si>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</si>
  <si>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</si>
  <si>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</si>
  <si>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</si>
  <si>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</si>
  <si>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</si>
  <si>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</si>
  <si>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</si>
  <si>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</si>
  <si>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</si>
  <si>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</si>
  <si>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</si>
  <si>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</si>
  <si>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</si>
  <si>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</si>
  <si>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</si>
  <si>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</si>
  <si>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</si>
  <si>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</si>
  <si>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</si>
  <si>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</si>
  <si>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</si>
  <si>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</si>
  <si>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</si>
  <si>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</si>
  <si>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</si>
  <si>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</si>
  <si>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</si>
  <si>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</si>
  <si>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</si>
  <si>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</si>
  <si>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</si>
  <si>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</si>
  <si>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</si>
  <si>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</si>
  <si>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</si>
  <si>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</si>
  <si>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</si>
  <si>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</si>
  <si>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</si>
  <si>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</si>
  <si>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</si>
  <si>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</si>
  <si>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</si>
  <si>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</si>
  <si>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</si>
  <si>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</si>
  <si>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</si>
  <si>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</si>
  <si>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</si>
  <si>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</si>
  <si>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</si>
  <si>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</si>
  <si>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</si>
  <si>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</si>
  <si>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</si>
  <si>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</si>
  <si>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</si>
  <si>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</si>
  <si>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</si>
  <si>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</si>
  <si>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</si>
  <si>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</si>
  <si>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</si>
  <si>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</si>
  <si>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</si>
  <si>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</si>
  <si>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</si>
  <si>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</si>
  <si>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</si>
  <si>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</si>
  <si>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</si>
  <si>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</si>
  <si>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</si>
  <si>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</si>
  <si>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</si>
  <si>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</si>
  <si>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</si>
  <si>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</si>
  <si>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</si>
  <si>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</si>
  <si>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</si>
  <si>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</si>
  <si>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</si>
  <si>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</si>
  <si>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</si>
  <si>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</si>
  <si>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</si>
  <si>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</si>
  <si>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</si>
  <si>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</si>
  <si>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</si>
  <si>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</si>
  <si>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</si>
  <si>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</si>
  <si>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</si>
  <si>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</si>
  <si>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</si>
  <si>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</si>
  <si>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</si>
  <si>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</si>
  <si>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</si>
  <si>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</si>
  <si>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</si>
  <si>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</si>
  <si>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</si>
  <si>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</si>
  <si>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</si>
  <si>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</si>
  <si>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</si>
  <si>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</si>
  <si>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</si>
  <si>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</si>
  <si>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</si>
  <si>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</si>
  <si>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</si>
  <si>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</si>
  <si>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</si>
  <si>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</si>
  <si>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</si>
  <si>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</si>
  <si>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</si>
  <si>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</si>
  <si>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</si>
  <si>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</si>
  <si>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</si>
  <si>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</si>
  <si>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</si>
  <si>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</si>
  <si>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</si>
  <si>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</si>
  <si>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</si>
  <si>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</si>
  <si>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</si>
  <si>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</si>
  <si>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</si>
  <si>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</si>
  <si>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</si>
  <si>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</si>
  <si>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</si>
  <si>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</si>
  <si>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</si>
  <si>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</si>
  <si>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</si>
  <si>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</si>
  <si>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</si>
  <si>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</si>
  <si>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</si>
  <si>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</si>
  <si>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</si>
  <si>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</si>
  <si>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</si>
  <si>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</si>
  <si>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</si>
  <si>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</si>
  <si>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</si>
  <si>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</si>
  <si>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</si>
  <si>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</si>
  <si>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</si>
  <si>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</si>
  <si>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</si>
  <si>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</si>
  <si>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</si>
  <si>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</si>
  <si>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</si>
  <si>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</si>
  <si>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</si>
  <si>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</si>
  <si>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</si>
  <si>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</si>
  <si>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</si>
  <si>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</si>
  <si>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</si>
  <si>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</si>
  <si>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</si>
  <si>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</si>
  <si>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</si>
  <si>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</si>
  <si>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</si>
  <si>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</si>
  <si>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</si>
  <si>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</si>
  <si>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</si>
  <si>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</si>
  <si>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</si>
  <si>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</si>
  <si>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</si>
  <si>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</si>
  <si>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</si>
  <si>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</si>
  <si>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</si>
  <si>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</si>
  <si>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</si>
  <si>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</si>
  <si>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</si>
  <si>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</si>
  <si>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</si>
  <si>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</si>
  <si>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</si>
  <si>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</si>
  <si>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</si>
  <si>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</si>
  <si>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</si>
  <si>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</si>
  <si>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</si>
  <si>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</si>
  <si>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</si>
  <si>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</si>
  <si>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</si>
  <si>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</si>
  <si>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</si>
  <si>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</si>
  <si>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</si>
  <si>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</si>
  <si>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</si>
  <si>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</si>
  <si>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</si>
  <si>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</si>
  <si>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</si>
  <si>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</si>
  <si>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</si>
  <si>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</si>
  <si>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</si>
  <si>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</si>
  <si>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</si>
  <si>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</si>
  <si>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</si>
  <si>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</si>
  <si>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</si>
  <si>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</si>
  <si>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</si>
  <si>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</si>
  <si>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</si>
  <si>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</si>
  <si>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</si>
  <si>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</si>
  <si>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</si>
  <si>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</si>
  <si>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</si>
  <si>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</si>
  <si>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</si>
  <si>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</si>
  <si>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</si>
  <si>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</si>
  <si>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</si>
  <si>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</si>
  <si>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</si>
  <si>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</si>
  <si>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</si>
  <si>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</si>
  <si>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</si>
  <si>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</si>
  <si>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</si>
  <si>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</si>
  <si>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</si>
  <si>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</si>
  <si>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</si>
  <si>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</si>
  <si>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</si>
  <si>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</si>
  <si>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</si>
  <si>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</si>
  <si>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</si>
  <si>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</si>
  <si>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</si>
  <si>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</si>
  <si>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</si>
  <si>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</si>
  <si>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</si>
  <si>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</si>
  <si>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</si>
  <si>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</si>
  <si>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</si>
  <si>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</si>
  <si>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</si>
  <si>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</si>
  <si>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</si>
  <si>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</si>
  <si>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</si>
  <si>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</si>
  <si>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</si>
  <si>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</si>
  <si>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</si>
  <si>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</si>
  <si>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</si>
  <si>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</si>
  <si>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</si>
  <si>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</si>
  <si>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</si>
  <si>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</si>
  <si>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</si>
  <si>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</si>
  <si>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</si>
  <si>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</si>
  <si>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</si>
  <si>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</si>
  <si>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</si>
  <si>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</si>
  <si>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</si>
  <si>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</si>
  <si>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</si>
  <si>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</si>
  <si>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</si>
  <si>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</si>
  <si>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</si>
  <si>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</si>
  <si>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</si>
  <si>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</si>
  <si>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</si>
  <si>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</si>
  <si>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</si>
  <si>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</si>
  <si>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</si>
  <si>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</si>
  <si>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</si>
  <si>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</si>
  <si>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</si>
  <si>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</si>
  <si>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</si>
  <si>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</si>
  <si>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</si>
  <si>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</si>
  <si>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</si>
  <si>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</si>
  <si>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</si>
  <si>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</si>
  <si>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</si>
  <si>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</si>
  <si>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</si>
  <si>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</si>
  <si>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</si>
  <si>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</si>
  <si>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</si>
  <si>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</si>
  <si>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</si>
  <si>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</si>
  <si>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</si>
  <si>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</si>
  <si>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</si>
  <si>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</si>
  <si>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</si>
  <si>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</si>
  <si>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</si>
  <si>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</si>
  <si>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</si>
  <si>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</si>
  <si>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</si>
  <si>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</si>
  <si>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</si>
  <si>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</si>
  <si>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</si>
  <si>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</si>
  <si>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</si>
  <si>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</si>
  <si>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</si>
  <si>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</si>
  <si>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</si>
  <si>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</si>
  <si>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</si>
  <si>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</si>
  <si>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</si>
  <si>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</si>
  <si>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</si>
  <si>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</si>
  <si>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</si>
  <si>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</si>
  <si>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</si>
  <si>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</si>
  <si>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</si>
  <si>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</si>
  <si>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</si>
  <si>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</si>
  <si>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</si>
  <si>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</si>
  <si>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</si>
  <si>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</si>
  <si>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</si>
  <si>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</si>
  <si>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</si>
  <si>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</si>
  <si>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</si>
  <si>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</si>
  <si>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</si>
  <si>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</si>
  <si>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</si>
  <si>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</si>
  <si>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</si>
  <si>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</si>
  <si>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</si>
  <si>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</si>
  <si>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</si>
  <si>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</si>
  <si>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</si>
  <si>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</si>
  <si>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</si>
  <si>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</si>
  <si>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</si>
  <si>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</si>
  <si>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</si>
  <si>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</si>
  <si>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</si>
  <si>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</si>
  <si>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</si>
  <si>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</si>
  <si>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</si>
  <si>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</si>
  <si>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</si>
  <si>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</si>
  <si>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</si>
  <si>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</si>
  <si>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</si>
  <si>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</si>
  <si>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</si>
  <si>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</si>
  <si>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</si>
  <si>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</si>
  <si>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</si>
  <si>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</si>
  <si>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</si>
  <si>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</si>
  <si>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</si>
  <si>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</si>
  <si>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</si>
  <si>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</si>
  <si>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</si>
  <si>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</si>
  <si>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</si>
  <si>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</si>
  <si>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</si>
  <si>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</si>
  <si>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</si>
  <si>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</si>
  <si>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</si>
  <si>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</si>
  <si>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</si>
  <si>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</si>
  <si>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</si>
  <si>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</si>
  <si>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</si>
  <si>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</si>
  <si>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</si>
  <si>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</si>
  <si>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</si>
  <si>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</si>
  <si>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</si>
  <si>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</si>
  <si>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</si>
  <si>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</si>
  <si>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</si>
  <si>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</si>
  <si>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</si>
  <si>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</si>
  <si>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</si>
  <si>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</si>
  <si>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</si>
  <si>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</si>
  <si>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</si>
  <si>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</si>
  <si>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</si>
  <si>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</si>
  <si>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</si>
  <si>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</si>
  <si>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</si>
  <si>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</si>
  <si>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</si>
  <si>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</si>
  <si>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</si>
  <si>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</si>
  <si>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</si>
  <si>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</si>
  <si>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</si>
  <si>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</si>
  <si>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</si>
  <si>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</si>
  <si>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</si>
  <si>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</si>
  <si>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</si>
  <si>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</si>
  <si>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</si>
  <si>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</si>
  <si>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</si>
  <si>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</si>
  <si>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</si>
  <si>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</si>
  <si>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</si>
  <si>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</si>
  <si>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</si>
  <si>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</si>
  <si>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</si>
  <si>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</si>
  <si>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</si>
  <si>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</si>
  <si>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</si>
  <si>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</si>
  <si>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</si>
  <si>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</si>
  <si>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</si>
  <si>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</si>
  <si>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</si>
  <si>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</si>
  <si>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</si>
  <si>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</si>
  <si>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</si>
  <si>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</si>
  <si>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</si>
  <si>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</si>
  <si>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</si>
  <si>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</si>
  <si>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</si>
  <si>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</si>
  <si>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</si>
  <si>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</si>
  <si>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</si>
  <si>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</si>
  <si>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</si>
  <si>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</si>
  <si>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</si>
  <si>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</si>
  <si>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</si>
  <si>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</si>
  <si>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</si>
  <si>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</si>
  <si>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</si>
  <si>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</si>
  <si>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</si>
  <si>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</si>
  <si>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</si>
  <si>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</si>
  <si>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</si>
  <si>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</si>
  <si>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</si>
  <si>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</si>
  <si>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</si>
  <si>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</si>
  <si>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</si>
  <si>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</si>
  <si>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</si>
  <si>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</si>
  <si>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</si>
  <si>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</si>
  <si>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</si>
  <si>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</si>
  <si>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</si>
  <si>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</si>
  <si>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</si>
  <si>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</si>
  <si>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</si>
  <si>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</si>
  <si>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</si>
  <si>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</si>
  <si>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</si>
  <si>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</si>
  <si>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</si>
  <si>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</si>
  <si>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</si>
  <si>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</si>
  <si>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</si>
  <si>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</si>
  <si>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</si>
  <si>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</si>
  <si>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</si>
  <si>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</si>
  <si>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</si>
  <si>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</si>
  <si>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</si>
  <si>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</si>
  <si>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</si>
  <si>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</si>
  <si>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</si>
  <si>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</si>
  <si>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</si>
  <si>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</si>
  <si>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</si>
  <si>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</si>
  <si>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</si>
  <si>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</si>
  <si>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</si>
  <si>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</si>
  <si>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</si>
  <si>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</si>
  <si>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</si>
  <si>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</si>
  <si>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</si>
  <si>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</si>
  <si>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</si>
  <si>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</si>
  <si>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</si>
  <si>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</si>
  <si>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</si>
  <si>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</si>
  <si>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</si>
  <si>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</si>
  <si>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</si>
  <si>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</si>
  <si>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</si>
  <si>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</si>
  <si>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</si>
  <si>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</si>
  <si>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</si>
  <si>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</si>
  <si>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</si>
  <si>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</si>
  <si>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</si>
  <si>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</si>
  <si>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</si>
  <si>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</si>
  <si>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</si>
  <si>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</si>
  <si>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</si>
  <si>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</si>
  <si>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</si>
  <si>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</si>
  <si>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</si>
  <si>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</si>
  <si>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</si>
  <si>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</si>
  <si>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</si>
  <si>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</si>
  <si>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</si>
  <si>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</si>
  <si>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</si>
  <si>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</si>
  <si>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</si>
  <si>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</si>
  <si>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</si>
  <si>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</si>
  <si>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</si>
  <si>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</si>
  <si>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</si>
  <si>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</si>
  <si>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</si>
  <si>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</si>
  <si>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</si>
  <si>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</si>
  <si>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</si>
  <si>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</si>
  <si>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</si>
  <si>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</si>
  <si>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</si>
  <si>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</si>
  <si>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</si>
  <si>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</si>
  <si>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</si>
  <si>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</si>
  <si>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</si>
  <si>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</si>
  <si>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</si>
  <si>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</si>
  <si>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</si>
  <si>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</si>
  <si>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</si>
  <si>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</si>
  <si>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</si>
  <si>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</si>
  <si>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</si>
  <si>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</si>
  <si>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</si>
  <si>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</si>
  <si>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</si>
  <si>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</si>
  <si>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</si>
  <si>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</si>
  <si>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</si>
  <si>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</si>
  <si>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</si>
  <si>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</si>
  <si>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</si>
  <si>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</si>
  <si>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</si>
  <si>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</si>
  <si>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</si>
  <si>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</si>
  <si>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</si>
  <si>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</si>
  <si>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</si>
  <si>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</si>
  <si>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</si>
  <si>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</si>
  <si>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</si>
  <si>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</si>
  <si>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</si>
  <si>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</si>
  <si>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</si>
  <si>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</si>
  <si>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</si>
  <si>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</si>
  <si>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</si>
  <si>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</si>
  <si>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</si>
  <si>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</si>
  <si>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</si>
  <si>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</si>
  <si>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</si>
  <si>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</si>
  <si>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</si>
  <si>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</si>
  <si>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</si>
  <si>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</si>
  <si>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</si>
  <si>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</si>
  <si>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</si>
  <si>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</si>
  <si>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</si>
  <si>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</si>
  <si>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</si>
  <si>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</si>
  <si>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</si>
  <si>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</si>
  <si>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</si>
  <si>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</si>
  <si>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</si>
  <si>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</si>
  <si>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</si>
  <si>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</si>
  <si>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</si>
  <si>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</si>
  <si>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</si>
  <si>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</si>
  <si>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</si>
  <si>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</si>
  <si>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</si>
  <si>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</si>
  <si>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</si>
  <si>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</si>
  <si>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</si>
  <si>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</si>
  <si>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</si>
  <si>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</si>
  <si>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</si>
  <si>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</si>
  <si>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</si>
  <si>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</si>
  <si>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</si>
  <si>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</si>
  <si>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</si>
  <si>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</si>
  <si>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</si>
  <si>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</si>
  <si>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</si>
  <si>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</si>
  <si>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</si>
  <si>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</si>
  <si>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</si>
  <si>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</si>
  <si>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</si>
  <si>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</si>
  <si>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</si>
  <si>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</si>
  <si>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</si>
  <si>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</si>
  <si>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</si>
  <si>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</si>
  <si>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</si>
  <si>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</si>
  <si>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</si>
  <si>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</si>
  <si>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</si>
  <si>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</si>
  <si>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</si>
  <si>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</si>
  <si>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</si>
  <si>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</si>
  <si>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</si>
  <si>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</si>
  <si>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</si>
  <si>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</si>
  <si>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</si>
  <si>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</si>
  <si>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</si>
  <si>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</si>
  <si>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</si>
  <si>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</si>
  <si>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</si>
  <si>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</si>
  <si>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</si>
  <si>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</si>
  <si>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</si>
  <si>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</si>
  <si>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</si>
  <si>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</si>
  <si>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</si>
  <si>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</si>
  <si>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</si>
  <si>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</si>
  <si>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</si>
  <si>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</si>
  <si>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</si>
  <si>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</si>
  <si>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</si>
  <si>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</si>
  <si>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</si>
  <si>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</si>
  <si>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</si>
  <si>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</si>
  <si>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</si>
  <si>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</si>
  <si>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</si>
  <si>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</si>
  <si>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</si>
  <si>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</si>
  <si>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</si>
  <si>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</si>
  <si>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</si>
  <si>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</si>
  <si>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</si>
  <si>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</si>
  <si>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</si>
  <si>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</si>
  <si>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</si>
  <si>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</si>
  <si>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</si>
  <si>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</si>
  <si>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</si>
  <si>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</si>
  <si>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</si>
  <si>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</si>
  <si>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</si>
  <si>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</si>
  <si>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</si>
  <si>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</si>
  <si>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</si>
  <si>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</si>
  <si>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</si>
  <si>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</si>
  <si>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</si>
  <si>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</si>
  <si>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</si>
  <si>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</si>
  <si>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</si>
  <si>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</si>
  <si>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</si>
  <si>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</si>
  <si>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</si>
  <si>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</si>
  <si>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</si>
  <si>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</si>
  <si>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</si>
  <si>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</si>
  <si>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</si>
  <si>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</si>
  <si>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</si>
  <si>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</si>
  <si>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</si>
  <si>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</si>
  <si>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</si>
  <si>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</si>
  <si>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</si>
  <si>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</si>
  <si>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</si>
  <si>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</si>
  <si>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</si>
  <si>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</si>
  <si>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</si>
  <si>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</si>
  <si>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</si>
  <si>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</si>
  <si>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</si>
  <si>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</si>
  <si>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</si>
  <si>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</si>
  <si>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</si>
  <si>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</si>
  <si>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</si>
  <si>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</si>
  <si>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</si>
  <si>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</si>
  <si>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</si>
  <si>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</si>
  <si>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</si>
  <si>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</si>
  <si>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</si>
  <si>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</si>
  <si>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</si>
  <si>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</si>
  <si>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</si>
  <si>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</si>
  <si>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</si>
  <si>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</si>
  <si>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</si>
  <si>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</si>
  <si>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</si>
  <si>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</si>
  <si>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</si>
  <si>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</si>
  <si>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</si>
  <si>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</si>
  <si>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</si>
  <si>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</si>
  <si>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</si>
  <si>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</si>
  <si>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</si>
  <si>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</si>
  <si>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</si>
  <si>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</si>
  <si>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</si>
  <si>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</si>
  <si>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</si>
  <si>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</si>
  <si>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</si>
  <si>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</si>
  <si>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</si>
  <si>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</si>
  <si>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</si>
  <si>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</si>
  <si>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</si>
  <si>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</si>
  <si>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</si>
  <si>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</si>
  <si>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</si>
  <si>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</si>
  <si>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</si>
  <si>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</si>
  <si>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</si>
  <si>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</si>
  <si>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</si>
  <si>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</si>
  <si>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</si>
  <si>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</si>
  <si>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</si>
  <si>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</si>
  <si>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</si>
  <si>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</si>
  <si>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</si>
  <si>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</si>
  <si>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</si>
  <si>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</si>
  <si>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</si>
  <si>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</si>
  <si>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</si>
  <si>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</si>
  <si>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</si>
  <si>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</si>
  <si>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</si>
  <si>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</si>
  <si>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</si>
  <si>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</si>
  <si>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</si>
  <si>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</si>
  <si>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</si>
  <si>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</si>
  <si>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</si>
  <si>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</si>
  <si>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</si>
  <si>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</si>
  <si>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</si>
  <si>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</si>
  <si>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</si>
  <si>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</si>
  <si>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</si>
  <si>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</si>
  <si>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</si>
  <si>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</si>
  <si>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</si>
  <si>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</si>
  <si>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</si>
  <si>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</si>
  <si>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</si>
  <si>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</si>
  <si>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</si>
  <si>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</si>
  <si>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</si>
  <si>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</si>
  <si>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</si>
  <si>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</si>
  <si>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</si>
  <si>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</si>
  <si>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</si>
  <si>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</si>
  <si>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</si>
  <si>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</si>
  <si>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</si>
  <si>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</si>
  <si>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</si>
  <si>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</si>
  <si>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</si>
  <si>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</si>
  <si>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</si>
  <si>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</si>
  <si>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</si>
  <si>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</si>
  <si>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</si>
  <si>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</si>
  <si>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</si>
  <si>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</si>
  <si>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</si>
  <si>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</si>
  <si>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</si>
  <si>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</si>
  <si>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</si>
  <si>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</si>
  <si>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</si>
  <si>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</si>
  <si>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</si>
  <si>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</si>
  <si>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</si>
  <si>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</si>
  <si>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</si>
  <si>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</si>
  <si>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</si>
  <si>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</si>
  <si>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</si>
  <si>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</si>
  <si>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</si>
  <si>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</si>
  <si>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</si>
  <si>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</si>
  <si>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</si>
  <si>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</si>
  <si>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</si>
  <si>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</si>
  <si>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</si>
  <si>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</si>
  <si>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</si>
  <si>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</si>
  <si>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</si>
  <si>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</si>
  <si>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</si>
  <si>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</si>
  <si>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</si>
  <si>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</si>
  <si>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</si>
  <si>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</si>
  <si>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</si>
  <si>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</si>
  <si>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</si>
  <si>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</si>
  <si>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</si>
  <si>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</si>
  <si>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</si>
  <si>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</si>
  <si>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</si>
  <si>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</si>
  <si>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</si>
  <si>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</si>
  <si>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</si>
  <si>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</si>
  <si>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</si>
  <si>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</si>
  <si>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</si>
  <si>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</si>
  <si>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</si>
  <si>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</si>
  <si>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</si>
  <si>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</si>
  <si>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</si>
  <si>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</si>
  <si>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</si>
  <si>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</si>
  <si>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</si>
  <si>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</si>
  <si>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</si>
  <si>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</si>
  <si>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</si>
  <si>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</si>
  <si>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</si>
  <si>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</si>
  <si>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</si>
  <si>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</si>
  <si>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</si>
  <si>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</si>
  <si>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</si>
  <si>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</si>
  <si>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</si>
  <si>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</si>
  <si>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</si>
  <si>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</si>
  <si>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</si>
  <si>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</si>
  <si>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</si>
  <si>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</si>
  <si>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</si>
  <si>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</si>
  <si>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</si>
  <si>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</si>
  <si>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</si>
  <si>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</si>
  <si>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</si>
  <si>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</si>
  <si>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</si>
  <si>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</si>
  <si>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</si>
  <si>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</si>
  <si>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</si>
  <si>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</si>
  <si>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</si>
  <si>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</si>
  <si>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</si>
  <si>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</si>
  <si>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</si>
  <si>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</si>
  <si>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</si>
  <si>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</si>
  <si>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</si>
  <si>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</si>
  <si>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</si>
  <si>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</si>
  <si>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</si>
  <si>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</si>
  <si>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</si>
  <si>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</si>
  <si>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</si>
  <si>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</si>
  <si>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</si>
  <si>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</si>
  <si>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</si>
  <si>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</si>
  <si>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</si>
  <si>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</si>
  <si>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</si>
  <si>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</si>
  <si>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</si>
  <si>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</si>
  <si>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</si>
  <si>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</si>
  <si>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</si>
  <si>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</si>
  <si>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</si>
  <si>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</si>
  <si>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</si>
  <si>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</si>
  <si>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</si>
  <si>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</si>
  <si>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</si>
  <si>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</si>
  <si>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</si>
  <si>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</si>
  <si>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</si>
  <si>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</si>
  <si>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</si>
  <si>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</si>
  <si>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</si>
  <si>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</si>
  <si>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</si>
  <si>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</si>
  <si>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</si>
  <si>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</si>
  <si>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</si>
  <si>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</si>
  <si>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</si>
  <si>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</si>
  <si>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</si>
  <si>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</si>
  <si>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</si>
  <si>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</si>
  <si>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</si>
  <si>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</si>
  <si>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</si>
  <si>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</si>
  <si>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</si>
  <si>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</si>
  <si>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</si>
  <si>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</si>
  <si>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</si>
  <si>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</si>
  <si>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</si>
  <si>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</si>
  <si>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</si>
  <si>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</si>
  <si>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</si>
  <si>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</si>
  <si>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</si>
  <si>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</si>
  <si>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</si>
  <si>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</si>
  <si>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</si>
  <si>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</si>
  <si>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</si>
  <si>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</si>
  <si>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</si>
  <si>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</si>
  <si>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</si>
  <si>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</si>
  <si>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</si>
  <si>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</si>
  <si>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</si>
  <si>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</si>
  <si>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</si>
  <si>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</si>
  <si>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</si>
  <si>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</si>
  <si>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</si>
  <si>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</si>
  <si>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</si>
  <si>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</si>
  <si>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</si>
  <si>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</si>
  <si>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</si>
  <si>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</si>
  <si>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</si>
  <si>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</si>
  <si>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</si>
  <si>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</si>
  <si>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</si>
  <si>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</si>
  <si>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</si>
  <si>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</si>
  <si>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</si>
  <si>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</si>
  <si>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</si>
  <si>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</si>
  <si>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</si>
  <si>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</si>
  <si>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</si>
  <si>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</si>
  <si>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</si>
  <si>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</si>
  <si>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</si>
  <si>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</si>
  <si>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</si>
  <si>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</si>
  <si>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</si>
  <si>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</si>
  <si>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</si>
  <si>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</si>
  <si>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</si>
  <si>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</si>
  <si>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</si>
  <si>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</si>
  <si>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</si>
  <si>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</si>
  <si>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</si>
  <si>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</si>
  <si>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</si>
  <si>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</si>
  <si>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</si>
  <si>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</si>
  <si>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</si>
  <si>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</si>
  <si>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</si>
  <si>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</si>
  <si>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</si>
  <si>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</si>
  <si>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</si>
  <si>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</si>
  <si>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</si>
  <si>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</si>
  <si>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</si>
  <si>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</si>
  <si>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</si>
  <si>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</si>
  <si>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</si>
  <si>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</si>
  <si>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</si>
  <si>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</si>
  <si>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</si>
  <si>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</si>
  <si>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</si>
  <si>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</si>
  <si>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</si>
  <si>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</si>
  <si>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</si>
  <si>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</si>
  <si>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</si>
  <si>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</si>
  <si>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</si>
  <si>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</si>
  <si>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</si>
  <si>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</si>
  <si>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</si>
  <si>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</si>
  <si>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</si>
  <si>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</si>
  <si>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</si>
  <si>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</si>
  <si>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</si>
  <si>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</si>
  <si>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</si>
  <si>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</si>
  <si>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</si>
  <si>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</si>
  <si>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</si>
  <si>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</si>
  <si>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</si>
  <si>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</si>
  <si>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</si>
  <si>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</si>
  <si>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</si>
  <si>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</si>
  <si>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</si>
  <si>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</si>
  <si>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</si>
  <si>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</si>
  <si>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</si>
  <si>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</si>
  <si>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</si>
  <si>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</si>
  <si>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</si>
  <si>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</si>
  <si>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</si>
  <si>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</si>
  <si>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</si>
  <si>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</si>
  <si>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</si>
  <si>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</si>
  <si>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</si>
  <si>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</si>
  <si>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</si>
  <si>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</si>
  <si>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</si>
  <si>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</si>
  <si>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</si>
  <si>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</si>
  <si>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</si>
  <si>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</si>
  <si>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</si>
  <si>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</si>
  <si>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</si>
  <si>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</si>
  <si>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</si>
  <si>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</si>
  <si>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</si>
  <si>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</si>
  <si>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</si>
  <si>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</si>
  <si>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</si>
  <si>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</si>
  <si>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</si>
  <si>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</si>
  <si>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</si>
  <si>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</si>
  <si>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</si>
  <si>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</si>
  <si>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</si>
  <si>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</si>
  <si>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</si>
  <si>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</si>
  <si>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</si>
  <si>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</si>
  <si>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</si>
  <si>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</si>
  <si>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</si>
  <si>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</si>
  <si>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</si>
  <si>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</si>
  <si>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</si>
  <si>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</si>
  <si>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</si>
  <si>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</si>
  <si>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</si>
  <si>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</si>
  <si>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</si>
  <si>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</si>
  <si>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</si>
  <si>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</si>
  <si>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</si>
  <si>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</si>
  <si>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</si>
  <si>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</si>
  <si>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</si>
  <si>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</si>
  <si>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</si>
  <si>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</si>
  <si>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</si>
  <si>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</si>
  <si>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</si>
  <si>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</si>
  <si>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</si>
  <si>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</si>
  <si>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</si>
  <si>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</si>
  <si>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</si>
  <si>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</si>
  <si>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</si>
  <si>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</si>
  <si>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</si>
  <si>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</si>
  <si>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</si>
  <si>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</si>
  <si>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</si>
  <si>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</si>
  <si>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</si>
  <si>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</si>
  <si>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</si>
  <si>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</si>
  <si>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</si>
  <si>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</si>
  <si>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</si>
  <si>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</si>
  <si>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</si>
  <si>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</si>
  <si>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</si>
  <si>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</si>
  <si>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</si>
  <si>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</si>
  <si>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</si>
  <si>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</si>
  <si>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</si>
  <si>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</si>
  <si>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</si>
  <si>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</si>
  <si>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</si>
  <si>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</si>
  <si>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</si>
  <si>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</si>
  <si>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</si>
  <si>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</si>
  <si>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</si>
  <si>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</si>
  <si>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</si>
  <si>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</si>
  <si>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</si>
  <si>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</si>
  <si>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</si>
  <si>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</si>
  <si>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</si>
  <si>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</si>
  <si>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</si>
  <si>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</si>
  <si>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</si>
  <si>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</si>
  <si>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</si>
  <si>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</si>
  <si>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</si>
  <si>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</si>
  <si>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</si>
  <si>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</si>
  <si>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</si>
  <si>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</si>
  <si>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</si>
  <si>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</si>
  <si>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</si>
  <si>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</si>
  <si>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</si>
  <si>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</si>
  <si>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</si>
  <si>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</si>
  <si>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</si>
  <si>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</si>
  <si>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</si>
  <si>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</si>
  <si>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</si>
  <si>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</si>
  <si>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</si>
  <si>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</si>
  <si>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</si>
  <si>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</si>
  <si>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</si>
  <si>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</si>
  <si>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</si>
  <si>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</si>
  <si>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</si>
  <si>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</si>
  <si>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</si>
  <si>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</si>
  <si>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</si>
  <si>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</si>
  <si>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</si>
  <si>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</si>
  <si>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</si>
  <si>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</si>
  <si>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</si>
  <si>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</si>
  <si>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</si>
  <si>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</si>
  <si>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</si>
  <si>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</si>
  <si>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</si>
  <si>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</si>
  <si>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</si>
  <si>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</si>
  <si>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</si>
  <si>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</si>
  <si>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</si>
  <si>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</si>
  <si>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</si>
  <si>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</si>
  <si>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</si>
  <si>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</si>
  <si>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</si>
  <si>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</si>
  <si>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</si>
  <si>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</si>
  <si>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</si>
  <si>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</si>
  <si>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</si>
  <si>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</si>
  <si>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</si>
  <si>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</si>
  <si>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</si>
  <si>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</si>
  <si>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</si>
  <si>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</si>
  <si>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</si>
  <si>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</si>
  <si>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</si>
  <si>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</si>
  <si>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</si>
  <si>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</si>
  <si>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</si>
  <si>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</si>
  <si>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</si>
  <si>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</si>
  <si>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</si>
  <si>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</si>
  <si>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</si>
  <si>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</si>
  <si>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</si>
  <si>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</si>
  <si>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</si>
  <si>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</si>
  <si>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</si>
  <si>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</si>
  <si>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</si>
  <si>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</si>
  <si>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</si>
  <si>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</si>
  <si>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</si>
  <si>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</si>
  <si>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</si>
  <si>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</si>
  <si>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</si>
  <si>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</si>
  <si>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</si>
  <si>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</si>
  <si>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</si>
  <si>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</si>
  <si>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</si>
  <si>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</si>
  <si>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</si>
  <si>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</si>
  <si>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</si>
  <si>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</si>
  <si>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</si>
  <si>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</si>
  <si>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</si>
  <si>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</si>
  <si>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</si>
  <si>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</si>
  <si>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</si>
  <si>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</si>
  <si>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</si>
  <si>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</si>
  <si>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</si>
  <si>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</si>
  <si>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</si>
  <si>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</si>
  <si>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</si>
  <si>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</si>
  <si>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</si>
  <si>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</si>
  <si>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</si>
  <si>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</si>
  <si>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</si>
  <si>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</si>
  <si>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</si>
  <si>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</si>
  <si>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</si>
  <si>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</si>
  <si>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</si>
  <si>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</si>
  <si>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</si>
  <si>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</si>
  <si>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</si>
  <si>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</si>
  <si>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</si>
  <si>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</si>
  <si>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</si>
  <si>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</si>
  <si>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</si>
  <si>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</si>
  <si>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</si>
  <si>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</si>
  <si>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</si>
  <si>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</si>
  <si>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</si>
  <si>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</si>
  <si>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</si>
  <si>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</si>
  <si>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 xml:space="preserve">parent Category </t>
  </si>
  <si>
    <t>Sub-Category</t>
  </si>
  <si>
    <t>(All)</t>
  </si>
  <si>
    <t>Count of outcome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</si>
  <si>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</si>
  <si>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</si>
  <si>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</si>
  <si>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</si>
  <si>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</si>
  <si>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</si>
  <si>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</si>
  <si>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</si>
  <si>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</si>
  <si>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</si>
  <si>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</si>
  <si>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</si>
  <si>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</si>
  <si>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</si>
  <si>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</si>
  <si>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</si>
  <si>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</si>
  <si>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 xml:space="preserve">Number failed </t>
  </si>
  <si>
    <t xml:space="preserve">Number Canceled </t>
  </si>
  <si>
    <t>Total Projects</t>
  </si>
  <si>
    <t>Percentage Successful</t>
  </si>
  <si>
    <t xml:space="preserve">Percentage Failed 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</si>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</sst>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  <xf numFmtId="9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the goal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43881216960555985"/>
          <c:y val="1.68243953732912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bouns_work!$F$1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bouns_work!$A$2:$A$13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bouns_work!$F$2:$F$13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0.45528455284552843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B8-4DA7-947A-C2A8D859EAB4}"/>
            </c:ext>
          </c:extLst>
        </c:ser>
        <c:ser>
          <c:idx val="1"/>
          <c:order val="1"/>
          <c:tx>
            <c:strRef>
              <c:f>bouns_work!$G$1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bouns_work!$A$2:$A$13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bouns_work!$G$2:$G$13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0.3902439024390244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B8-4DA7-947A-C2A8D859EAB4}"/>
            </c:ext>
          </c:extLst>
        </c:ser>
        <c:ser>
          <c:idx val="2"/>
          <c:order val="2"/>
          <c:tx>
            <c:strRef>
              <c:f>bouns_work!$H$1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bouns_work!$A$2:$A$13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bouns_work!$H$2:$H$13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0.15447154471544716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B8-4DA7-947A-C2A8D859EA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5322288"/>
        <c:axId val="645320976"/>
      </c:lineChart>
      <c:catAx>
        <c:axId val="645322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320976"/>
        <c:crosses val="autoZero"/>
        <c:auto val="1"/>
        <c:lblAlgn val="ctr"/>
        <c:lblOffset val="100"/>
        <c:noMultiLvlLbl val="0"/>
      </c:catAx>
      <c:valAx>
        <c:axId val="645320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322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[StarterBook_homeworkweek1.xlsx]campaigns_subcategory!PivotTable3</c:name>
    <c:fmtId val="1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campaigns_subcategory!$B$4:$B$5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campaigns_subcategory!$A$6:$A$18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campaigns_subcategory!$B$6:$B$18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6BA-4FC5-8474-ECD3BB87A92B}"/>
            </c:ext>
          </c:extLst>
        </c:ser>
        <c:ser>
          <c:idx val="1"/>
          <c:order val="1"/>
          <c:tx>
            <c:strRef>
              <c:f>campaigns_subcategory!$C$4:$C$5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campaigns_subcategory!$A$6:$A$18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campaigns_subcategory!$C$6:$C$18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6BA-4FC5-8474-ECD3BB87A92B}"/>
            </c:ext>
          </c:extLst>
        </c:ser>
        <c:ser>
          <c:idx val="2"/>
          <c:order val="2"/>
          <c:tx>
            <c:strRef>
              <c:f>campaigns_subcategory!$D$4:$D$5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campaigns_subcategory!$A$6:$A$18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campaigns_subcategory!$D$6:$D$18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B6BA-4FC5-8474-ECD3BB87A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71840"/>
        <c:axId val="563072168"/>
      </c:lineChart>
      <c:catAx>
        <c:axId val="563071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72168"/>
        <c:crosses val="autoZero"/>
        <c:auto val="1"/>
        <c:lblAlgn val="ctr"/>
        <c:lblOffset val="100"/>
        <c:noMultiLvlLbl val="0"/>
      </c:catAx>
      <c:valAx>
        <c:axId val="56307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3071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[StarterBook_homeworkweek1.xlsx]campaigns_category!PivotTable4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campaigns_category!$B$4:$B$5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11-4886-9347-96E29DC90DE6}"/>
            </c:ext>
          </c:extLst>
        </c:ser>
        <c:ser>
          <c:idx val="1"/>
          <c:order val="1"/>
          <c:tx>
            <c:strRef>
              <c:f>campaigns_category!$C$4:$C$5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campaigns_category!$C$6:$C$47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11-4886-9347-96E29DC90DE6}"/>
            </c:ext>
          </c:extLst>
        </c:ser>
        <c:ser>
          <c:idx val="2"/>
          <c:order val="2"/>
          <c:tx>
            <c:strRef>
              <c:f>campaigns_category!$D$4:$D$5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campaigns_category!$D$6:$D$47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11-4886-9347-96E29DC90DE6}"/>
            </c:ext>
          </c:extLst>
        </c:ser>
        <c:ser>
          <c:idx val="3"/>
          <c:order val="3"/>
          <c:tx>
            <c:strRef>
              <c:f>campaigns_category!$E$4:$E$5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campaigns_category!$E$6:$E$47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411-4886-9347-96E29DC90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5168160"/>
        <c:axId val="615170456"/>
      </c:barChart>
      <c:catAx>
        <c:axId val="61516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70456"/>
        <c:crosses val="autoZero"/>
        <c:auto val="1"/>
        <c:lblAlgn val="ctr"/>
        <c:lblOffset val="100"/>
        <c:noMultiLvlLbl val="0"/>
      </c:catAx>
      <c:valAx>
        <c:axId val="615170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16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[StarterBook_homeworkweek1.xlsx]campaigns_parentcategory!PivotTable3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campaigns_parentcategory!$B$3:$B$4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campaigns_parentcategory!$A$5:$A$14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campaigns_parentcategory!$B$5:$B$14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90-4A67-84D1-DF75975166CF}"/>
            </c:ext>
          </c:extLst>
        </c:ser>
        <c:ser>
          <c:idx val="1"/>
          <c:order val="1"/>
          <c:tx>
            <c:strRef>
              <c:f>campaigns_parentcategory!$C$3:$C$4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campaigns_parentcategory!$A$5:$A$14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campaigns_parentcategory!$C$5:$C$14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90-4A67-84D1-DF75975166CF}"/>
            </c:ext>
          </c:extLst>
        </c:ser>
        <c:ser>
          <c:idx val="2"/>
          <c:order val="2"/>
          <c:tx>
            <c:strRef>
              <c:f>campaigns_parentcategory!$D$3:$D$4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campaigns_parentcategory!$A$5:$A$14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campaigns_parentcategory!$D$5:$D$14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90-4A67-84D1-DF75975166CF}"/>
            </c:ext>
          </c:extLst>
        </c:ser>
        <c:ser>
          <c:idx val="3"/>
          <c:order val="3"/>
          <c:tx>
            <c:strRef>
              <c:f>campaigns_parentcategory!$E$3:$E$4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campaigns_parentcategory!$A$5:$A$14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campaigns_parentcategory!$E$5:$E$14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90-4A67-84D1-DF75975166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3056672"/>
        <c:axId val="473056344"/>
      </c:barChart>
      <c:catAx>
        <c:axId val="473056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56344"/>
        <c:crosses val="autoZero"/>
        <c:auto val="1"/>
        <c:lblAlgn val="ctr"/>
        <c:lblOffset val="100"/>
        <c:noMultiLvlLbl val="0"/>
      </c:catAx>
      <c:valAx>
        <c:axId val="473056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3056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23139159196217"/>
          <c:y val="0.41687481199681498"/>
          <c:w val="9.440536371993502E-2"/>
          <c:h val="0.245782771535580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247650</xdr:colOff>
      <xdr:row>0</xdr:row>
      <xdr:rowOff>180974</xdr:rowOff>
    </xdr:from>
    <xdr:to>
      <xdr:col>14</xdr:col>
      <xdr:colOff>533400</xdr:colOff>
      <xdr:row>16</xdr:row>
      <xdr:rowOff>152399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FFD052-E1C6-4695-8530-602E94F28E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376236</xdr:colOff>
      <xdr:row>3</xdr:row>
      <xdr:rowOff>47625</xdr:rowOff>
    </xdr:from>
    <xdr:to>
      <xdr:col>15</xdr:col>
      <xdr:colOff>47625</xdr:colOff>
      <xdr:row>18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5F14CF-D4AA-4A15-B271-99BA99CA0F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180975</xdr:rowOff>
    </xdr:from>
    <xdr:to>
      <xdr:col>22</xdr:col>
      <xdr:colOff>19050</xdr:colOff>
      <xdr:row>25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76F653-BA29-4D7A-81B8-CC65439355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609599</xdr:colOff>
      <xdr:row>1</xdr:row>
      <xdr:rowOff>180974</xdr:rowOff>
    </xdr:from>
    <xdr:to>
      <xdr:col>19</xdr:col>
      <xdr:colOff>600075</xdr:colOff>
      <xdr:row>24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9CA80-7343-487B-A436-D8DAF86F5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laJ" refreshedDate="43126.803623611115" createdVersion="6" refreshedVersion="6" minRefreshableVersion="3" recordCount="4114" xr:uid="{B0C47786-69E8-4F68-81ED-E97A99AE0AB2}">
  <cacheSource type="worksheet">
    <worksheetSource ref="A1:R4115" sheet="kickstartercampaig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 " numFmtId="0">
      <sharedItems containsSemiMixedTypes="0" containsString="0" containsNumber="1" minValue="-100000000" maxValue="2314134.67"/>
    </cacheField>
    <cacheField name="average donation" numFmtId="0">
      <sharedItems containsSemiMixedTypes="0" containsString="0" containsNumber="1" containsInteger="1" minValue="0" maxValue="26457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elaJ" refreshedDate="43126.875296527774" createdVersion="6" refreshedVersion="6" minRefreshableVersion="3" recordCount="4114" xr:uid="{2DB1A23B-A760-4A5C-A54F-AA9DA6D982BB}">
  <cacheSource type="worksheet">
    <worksheetSource ref="A1:T4115" sheet="kickstartercampaigns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0">
      <sharedItems containsSemiMixedTypes="0" containsString="0" containsNumber="1" minValue="-100000000" maxValue="2314134.67"/>
    </cacheField>
    <cacheField name="average donation" numFmtId="0">
      <sharedItems containsSemiMixedTypes="0" containsString="0" containsNumber="1" containsInteger="1" minValue="0" maxValue="26457"/>
    </cacheField>
    <cacheField name="parent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8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end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Quarters" numFmtId="0" databaseField="0">
      <fieldGroup base="18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8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3133"/>
    <n v="18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4378"/>
    <n v="79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25"/>
    <n v="3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390"/>
    <n v="150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0116.279999999999"/>
    <n v="28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391"/>
    <n v="47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519"/>
    <n v="5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10"/>
    <n v="5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5199999999999818"/>
    <n v="1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9.99"/>
    <n v="20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5"/>
    <n v="1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025"/>
    <n v="7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9588"/>
    <n v="827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2099"/>
    <n v="51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56"/>
    <n v="4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32"/>
    <n v="98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29"/>
    <n v="7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"/>
    <n v="3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896.3300000000017"/>
    <n v="34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385"/>
    <n v="22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4"/>
    <n v="25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690"/>
    <n v="101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60"/>
    <n v="8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370"/>
    <n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3082.6900000000023"/>
    <n v="57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200"/>
    <n v="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690"/>
    <n v="19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2345"/>
    <n v="150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42"/>
    <n v="7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700"/>
    <n v="117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51.989999999999782"/>
    <n v="53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0"/>
    <n v="1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70"/>
    <n v="89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10"/>
    <n v="6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792"/>
    <n v="6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665"/>
    <n v="28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2529"/>
    <n v="4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57"/>
    <n v="253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251"/>
    <n v="66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7745"/>
    <n v="217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27"/>
    <n v="16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0"/>
    <n v="19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5860"/>
    <n v="16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20866"/>
    <n v="263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0"/>
    <n v="15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000"/>
    <n v="61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350"/>
    <n v="45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380.55000000000018"/>
    <n v="70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59"/>
    <n v="3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0"/>
    <n v="87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0"/>
    <n v="22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3082"/>
    <n v="11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621"/>
    <n v="52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289"/>
    <n v="117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0"/>
    <n v="52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2490"/>
    <n v="8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581"/>
    <n v="174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285"/>
    <n v="6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291"/>
    <n v="75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25.139999999999418"/>
    <n v="33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48.32999999999993"/>
    <n v="108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2415"/>
    <n v="23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642"/>
    <n v="4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270.36999999999989"/>
    <n v="64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880"/>
    <n v="2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527"/>
    <n v="5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372"/>
    <n v="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325"/>
    <n v="20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63"/>
    <n v="36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094.2299999999996"/>
    <n v="17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36"/>
    <n v="1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431"/>
    <n v="3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85"/>
    <n v="4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0"/>
    <n v="18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64.659999999999968"/>
    <n v="2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540"/>
    <n v="47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60"/>
    <n v="15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1170"/>
    <n v="26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1301"/>
    <n v="35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351"/>
    <n v="41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870"/>
    <n v="47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735"/>
    <n v="2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0.5"/>
    <n v="10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5"/>
    <n v="13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0"/>
    <n v="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306"/>
    <n v="21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388"/>
    <n v="1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15"/>
    <n v="2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0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904"/>
    <n v="56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2"/>
    <n v="16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600"/>
    <n v="46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260"/>
    <n v="4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06"/>
    <n v="15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"/>
    <n v="1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10"/>
    <n v="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220"/>
    <n v="3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25"/>
    <n v="8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200"/>
    <n v="6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90.289999999999964"/>
    <n v="3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0"/>
    <n v="2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0"/>
    <n v="35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665"/>
    <n v="65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67"/>
    <n v="4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00"/>
    <n v="1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63"/>
    <n v="6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25"/>
    <n v="27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85"/>
    <n v="69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200"/>
    <n v="4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1195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400"/>
    <n v="26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910"/>
    <n v="53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200"/>
    <n v="81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2050"/>
    <n v="7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0"/>
    <n v="35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82"/>
    <n v="22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478"/>
    <n v="57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22.220000000000255"/>
    <n v="2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651.57999999999993"/>
    <n v="3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48.09999999999991"/>
    <n v="3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-69990"/>
    <n v="1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-2999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-10000000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-54849"/>
    <n v="6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-400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-430"/>
    <n v="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-23613"/>
    <n v="13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-7810"/>
    <n v="4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-98133"/>
    <n v="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-2000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-60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-120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-72345"/>
    <n v="8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-71764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-500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-2597"/>
    <n v="5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-300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-5500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-145288"/>
    <n v="58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0"/>
    <n v="1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-20000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-10707"/>
    <n v="2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-2990"/>
    <n v="1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-550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-5430"/>
    <n v="37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-4162"/>
    <n v="9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-19885"/>
    <n v="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-700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-49960"/>
    <n v="2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-9908"/>
    <n v="6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-99888"/>
    <n v="6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-249860"/>
    <n v="5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-379970"/>
    <n v="2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-49641"/>
    <n v="10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-1460"/>
    <n v="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-1349919"/>
    <n v="4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-33215"/>
    <n v="15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-2987"/>
    <n v="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-500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-499990"/>
    <n v="1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-500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-49995"/>
    <n v="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-2365"/>
    <n v="1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-200000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-119360"/>
    <n v="7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-1700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-2000"/>
    <n v="1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-109989"/>
    <n v="2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-7675"/>
    <n v="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-1940"/>
    <n v="10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-9675"/>
    <n v="1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-49999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-9500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-111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-600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-18703"/>
    <n v="26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-150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-270"/>
    <n v="7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-50000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-800"/>
    <n v="2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-799"/>
    <n v="13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-2701"/>
    <n v="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-100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-8018"/>
    <n v="1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-1449"/>
    <n v="2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-37800"/>
    <n v="1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-500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-4200"/>
    <n v="5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-150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-499655"/>
    <n v="5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-11950"/>
    <n v="1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-4750"/>
    <n v="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-999983"/>
    <n v="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-100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-2497"/>
    <n v="3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-200000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-2035"/>
    <n v="19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-2238"/>
    <n v="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-24721"/>
    <n v="6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-1000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-4428.45"/>
    <n v="18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-270"/>
    <n v="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-600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-1754"/>
    <n v="8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-147835"/>
    <n v="129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-6700"/>
    <n v="1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-1270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-11870"/>
    <n v="13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-5000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-2500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-8970"/>
    <n v="3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-2770"/>
    <n v="12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-6299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-49980"/>
    <n v="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-12499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-4390"/>
    <n v="1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-22150.78"/>
    <n v="8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-88057"/>
    <n v="38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-4900"/>
    <n v="1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-41185"/>
    <n v="7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-49640"/>
    <n v="3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-5000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-870"/>
    <n v="2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-150000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-600000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-20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-28750"/>
    <n v="2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-2800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-800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-300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-14940"/>
    <n v="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-150000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-3890"/>
    <n v="7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-35000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-599"/>
    <n v="5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-1000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-15000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-14950"/>
    <n v="1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-2600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-750"/>
    <n v="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145.1200000000008"/>
    <n v="137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4600"/>
    <n v="37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750"/>
    <n v="2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648"/>
    <n v="32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481.5"/>
    <n v="8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86"/>
    <n v="9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10273"/>
    <n v="223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705"/>
    <n v="62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133"/>
    <n v="14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292"/>
    <n v="23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675"/>
    <n v="437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895"/>
    <n v="7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4228"/>
    <n v="108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1"/>
    <n v="7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4067.34"/>
    <n v="314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538.65999999999985"/>
    <n v="188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5083"/>
    <n v="27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2354.2699999999968"/>
    <n v="560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27342"/>
    <n v="688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23953.42"/>
    <n v="94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640"/>
    <n v="88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480"/>
    <n v="22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3500"/>
    <n v="145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4520.2700000000004"/>
    <n v="963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910"/>
    <n v="91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555"/>
    <n v="5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455"/>
    <n v="36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3115.4400000000005"/>
    <n v="165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570"/>
    <n v="111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47233.76999999999"/>
    <n v="1596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210"/>
    <n v="6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404"/>
    <n v="287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2323.0100000000002"/>
    <n v="65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388.78999999999996"/>
    <n v="11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2240"/>
    <n v="113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679"/>
    <n v="332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904"/>
    <n v="62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6748"/>
    <n v="95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3594"/>
    <n v="415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9744.11"/>
    <n v="305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42108"/>
    <n v="2139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132.3199999999997"/>
    <n v="7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535"/>
    <n v="17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2569.0499999999993"/>
    <n v="2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850.4599999999991"/>
    <n v="76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18035.509999999998"/>
    <n v="5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373"/>
    <n v="135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1445"/>
    <n v="29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605.3099999999977"/>
    <n v="447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723"/>
    <n v="232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300.80000000000018"/>
    <n v="16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001"/>
    <n v="12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130.1999999999971"/>
    <n v="493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360"/>
    <n v="13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0"/>
    <n v="5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6554.559999999998"/>
    <n v="665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4681.5499999999993"/>
    <n v="12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28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1254.839999999997"/>
    <n v="243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7895.25"/>
    <n v="24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430.65999999999985"/>
    <n v="29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2435.5499999999993"/>
    <n v="25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46"/>
    <n v="10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124"/>
    <n v="82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4476"/>
    <n v="7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2275"/>
    <n v="18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1929"/>
    <n v="80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2490"/>
    <n v="576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668"/>
    <n v="202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3410"/>
    <n v="238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41.289999999999964"/>
    <n v="36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820.33000000000175"/>
    <n v="15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950"/>
    <n v="146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805"/>
    <n v="22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2851.5"/>
    <n v="120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312"/>
    <n v="12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2066"/>
    <n v="15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241"/>
    <n v="31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9166"/>
    <n v="28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634"/>
    <n v="51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316"/>
    <n v="15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932"/>
    <n v="33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978"/>
    <n v="18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46"/>
    <n v="5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36"/>
    <n v="8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2198"/>
    <n v="73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9394.600000000006"/>
    <n v="1151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456"/>
    <n v="3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2710.8000000000029"/>
    <n v="498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550"/>
    <n v="16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640"/>
    <n v="34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2642"/>
    <n v="43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3015"/>
    <n v="55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0091"/>
    <n v="266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19"/>
    <n v="6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235"/>
    <n v="8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4209.7799999999988"/>
    <n v="49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35.050000000000182"/>
    <n v="3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520.0400000000009"/>
    <n v="23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485"/>
    <n v="89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8758"/>
    <n v="299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235"/>
    <n v="55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201.5199999999968"/>
    <n v="32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608.59000000000015"/>
    <n v="524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698"/>
    <n v="28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3375"/>
    <n v="17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7028.880000000001"/>
    <n v="18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4636.1999999999971"/>
    <n v="37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300"/>
    <n v="119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747.18000000000029"/>
    <n v="167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3690"/>
    <n v="221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9296"/>
    <n v="96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656"/>
    <n v="28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5035.18"/>
    <n v="613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38"/>
    <n v="29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5690"/>
    <n v="16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201.93000000000029"/>
    <n v="97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1100"/>
    <n v="30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544"/>
    <n v="26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175"/>
    <n v="3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65"/>
    <n v="87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3876.9499999999971"/>
    <n v="354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2335"/>
    <n v="8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19"/>
    <n v="2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711.30000000000018"/>
    <n v="113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596"/>
    <n v="65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500"/>
    <n v="134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335.01000000000022"/>
    <n v="119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514"/>
    <n v="1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660.11999999999989"/>
    <n v="16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5505"/>
    <n v="43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21253"/>
    <n v="1062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76"/>
    <n v="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500"/>
    <n v="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839"/>
    <n v="174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00"/>
    <n v="1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46"/>
    <n v="4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728"/>
    <n v="13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353"/>
    <n v="83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2412"/>
    <n v="14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660"/>
    <n v="49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182.5"/>
    <n v="25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935"/>
    <n v="22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1066"/>
    <n v="48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2421"/>
    <n v="383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495.5"/>
    <n v="237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"/>
    <n v="1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43316"/>
    <n v="562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308"/>
    <n v="7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55444.119999999995"/>
    <n v="151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0"/>
    <n v="14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22"/>
    <n v="193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67"/>
    <n v="206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5223"/>
    <n v="35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559"/>
    <n v="50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804.45000000000073"/>
    <n v="184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00"/>
    <n v="19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485.35000000000036"/>
    <n v="229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887"/>
    <n v="67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361"/>
    <n v="9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230.25"/>
    <n v="6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906"/>
    <n v="7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833"/>
    <n v="43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263"/>
    <n v="7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82"/>
    <n v="271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216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215.73000000000002"/>
    <n v="35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31"/>
    <n v="2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86.260000000000218"/>
    <n v="38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84"/>
    <n v="15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283"/>
    <n v="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315"/>
    <n v="241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671"/>
    <n v="5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651"/>
    <n v="17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528"/>
    <n v="20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30.059999999999945"/>
    <n v="21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202.17000000000007"/>
    <n v="25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26"/>
    <n v="5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42"/>
    <n v="104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35"/>
    <n v="7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-3285.5"/>
    <n v="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-14699"/>
    <n v="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-39570"/>
    <n v="12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-19847"/>
    <n v="13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-2796.1"/>
    <n v="5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-49994"/>
    <n v="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-9867"/>
    <n v="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-650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-11324"/>
    <n v="13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-500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-976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-2585"/>
    <n v="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-5430"/>
    <n v="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-300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-2375"/>
    <n v="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-109997"/>
    <n v="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-100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-700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-18124"/>
    <n v="1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-45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-4995"/>
    <n v="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-40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-10309"/>
    <n v="17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-9990"/>
    <n v="2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-950"/>
    <n v="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-59998"/>
    <n v="2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-9734"/>
    <n v="16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-29995"/>
    <n v="1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-2417.9899999999998"/>
    <n v="4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-1955"/>
    <n v="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-49604"/>
    <n v="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-2000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-270"/>
    <n v="12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-94849"/>
    <n v="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-9918"/>
    <n v="5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-64955"/>
    <n v="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-8827"/>
    <n v="3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-2000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-9179"/>
    <n v="4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-38975"/>
    <n v="1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-8475"/>
    <n v="2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-55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-10000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-53750"/>
    <n v="11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-1009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-374"/>
    <n v="8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-9924"/>
    <n v="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-15685"/>
    <n v="3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-750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-600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-4949"/>
    <n v="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-48459"/>
    <n v="170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-659"/>
    <n v="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-29139"/>
    <n v="14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-3299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-200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-215093.41"/>
    <n v="124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-150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-1000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-10116"/>
    <n v="5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-32236"/>
    <n v="140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-28170"/>
    <n v="2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-9990"/>
    <n v="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-7470"/>
    <n v="147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-79851"/>
    <n v="11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-29640.989999999998"/>
    <n v="12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-549950"/>
    <n v="1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-5000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-1200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-74782"/>
    <n v="3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-100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-1000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-1000000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-3000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-19969"/>
    <n v="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-700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-59999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-4450"/>
    <n v="3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-62114"/>
    <n v="22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-18090"/>
    <n v="26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-6285"/>
    <n v="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-1000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-19770"/>
    <n v="4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-6386"/>
    <n v="9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-24165"/>
    <n v="5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-11948"/>
    <n v="1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-199750"/>
    <n v="1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-19360"/>
    <n v="10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-49600"/>
    <n v="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-4990"/>
    <n v="1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-1400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-4850"/>
    <n v="5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-7989"/>
    <n v="2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-43038"/>
    <n v="6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-1450"/>
    <n v="3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-72349"/>
    <n v="34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-500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-14795"/>
    <n v="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-7175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-9255"/>
    <n v="70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5"/>
    <n v="3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232"/>
    <n v="56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440"/>
    <n v="3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030"/>
    <n v="84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303.55000000000018"/>
    <n v="130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0"/>
    <n v="12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210"/>
    <n v="23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85"/>
    <n v="158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80"/>
    <n v="3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365"/>
    <n v="18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265"/>
    <n v="29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0"/>
    <n v="31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2325"/>
    <n v="17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4"/>
    <n v="17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700"/>
    <n v="4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50"/>
    <n v="5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602.5"/>
    <n v="39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410"/>
    <n v="59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10121"/>
    <n v="60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3.2200000000000273"/>
    <n v="20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-14999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-4475"/>
    <n v="1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-249999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-21930"/>
    <n v="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-494"/>
    <n v="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-36308"/>
    <n v="34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-59948"/>
    <n v="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-750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-9991"/>
    <n v="1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-2432"/>
    <n v="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-4965"/>
    <n v="4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-71219"/>
    <n v="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-4500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-24877"/>
    <n v="6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-2454"/>
    <n v="2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-750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-7800"/>
    <n v="1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-148634"/>
    <n v="20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-7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-239950"/>
    <n v="1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-99988"/>
    <n v="3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-14945"/>
    <n v="2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-5000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-74932"/>
    <n v="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-17999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-2500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-499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-1000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-24255"/>
    <n v="5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-2480"/>
    <n v="1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-84858"/>
    <n v="1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-24894"/>
    <n v="2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-250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-88542"/>
    <n v="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-11100"/>
    <n v="4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-59741"/>
    <n v="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-79999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-4990"/>
    <n v="1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-124986"/>
    <n v="7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-11825"/>
    <n v="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-2999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-40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-10000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-899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-990"/>
    <n v="2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-900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-9944"/>
    <n v="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-27275"/>
    <n v="7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-8699"/>
    <n v="2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-7499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-4777"/>
    <n v="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-99939"/>
    <n v="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-7250"/>
    <n v="1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-385"/>
    <n v="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-24974"/>
    <n v="2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-99574"/>
    <n v="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-19994"/>
    <n v="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-7480"/>
    <n v="2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-1650"/>
    <n v="7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-49969"/>
    <n v="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-4900"/>
    <n v="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-9860"/>
    <n v="6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-7000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-14409.98"/>
    <n v="1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-150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-4869"/>
    <n v="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-4990"/>
    <n v="1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-2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-148539"/>
    <n v="5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-775"/>
    <n v="1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-13803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-8000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-1000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-47182"/>
    <n v="12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-1000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-515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-500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-1940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-40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-249999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-29700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-24739"/>
    <n v="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-5659"/>
    <n v="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-7500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-500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-2500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-20655"/>
    <n v="3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-449910"/>
    <n v="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-500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-199650"/>
    <n v="3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-11989"/>
    <n v="1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-49310"/>
    <n v="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-2000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-8755"/>
    <n v="2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-499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-24998"/>
    <n v="1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-1996"/>
    <n v="1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-10000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-199982"/>
    <n v="6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-999999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31"/>
    <n v="2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7665"/>
    <n v="315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272097"/>
    <n v="217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452"/>
    <n v="152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50029.479999999996"/>
    <n v="1021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3574"/>
    <n v="23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255.01"/>
    <n v="2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41"/>
    <n v="17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9388"/>
    <n v="27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999"/>
    <n v="82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86"/>
    <n v="48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32"/>
    <n v="10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4"/>
    <n v="2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31084.5"/>
    <n v="1107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0075"/>
    <n v="101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3751"/>
    <n v="27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5678"/>
    <n v="87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3855"/>
    <n v="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289"/>
    <n v="276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7"/>
    <n v="21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-48471"/>
    <n v="1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-9905"/>
    <n v="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-38844"/>
    <n v="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-199300"/>
    <n v="7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-11096"/>
    <n v="29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-8136"/>
    <n v="12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-199992"/>
    <n v="4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-44990"/>
    <n v="28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-14316"/>
    <n v="2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-156985"/>
    <n v="2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-63651"/>
    <n v="31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-18172"/>
    <n v="15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-39186"/>
    <n v="21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-99795"/>
    <n v="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-49985"/>
    <n v="2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-5109"/>
    <n v="2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-98529"/>
    <n v="2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-37208"/>
    <n v="96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-27892"/>
    <n v="1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-48173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-55566"/>
    <n v="129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-2499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-49947"/>
    <n v="4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-34702"/>
    <n v="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-296052"/>
    <n v="135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-1447"/>
    <n v="10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-50000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-96450"/>
    <n v="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-5402"/>
    <n v="3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-84702.5"/>
    <n v="336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-17532"/>
    <n v="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-49740"/>
    <n v="10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-18694"/>
    <n v="201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-64662"/>
    <n v="296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-149410"/>
    <n v="7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-59364"/>
    <n v="7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-174999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-2681"/>
    <n v="11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-84610"/>
    <n v="2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-22851.259999999995"/>
    <n v="89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-14597"/>
    <n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-16882"/>
    <n v="2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-10377.99"/>
    <n v="3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-14163"/>
    <n v="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-54519"/>
    <n v="4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-99023"/>
    <n v="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-10000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-14329.400000000001"/>
    <n v="45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-31163"/>
    <n v="36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-14939"/>
    <n v="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-120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-66209"/>
    <n v="33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-48395"/>
    <n v="4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-24801"/>
    <n v="1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-12751"/>
    <n v="28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-26111"/>
    <n v="12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-6285"/>
    <n v="16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-99695"/>
    <n v="4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-11910"/>
    <n v="4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-14806"/>
    <n v="10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835"/>
    <n v="4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813"/>
    <n v="11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8006"/>
    <n v="15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469"/>
    <n v="10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383.01000000000022"/>
    <n v="14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70"/>
    <n v="140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35"/>
    <n v="35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943"/>
    <n v="149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417.44999999999982"/>
    <n v="130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226"/>
    <n v="120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6438"/>
    <n v="265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300"/>
    <n v="7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24"/>
    <n v="13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512"/>
    <n v="169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2170"/>
    <n v="5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6771"/>
    <n v="229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7745"/>
    <n v="108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120"/>
    <n v="108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1"/>
    <n v="41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3500"/>
    <n v="13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222"/>
    <n v="19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293.79999999999927"/>
    <n v="94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50"/>
    <n v="2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264"/>
    <n v="15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16"/>
    <n v="6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56"/>
    <n v="7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331"/>
    <n v="97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3"/>
    <n v="55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5"/>
    <n v="44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556"/>
    <n v="11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15"/>
    <n v="59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555"/>
    <n v="6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585"/>
    <n v="105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2800"/>
    <n v="26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75"/>
    <n v="49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47.690000000000055"/>
    <n v="6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24"/>
    <n v="2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345"/>
    <n v="1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50"/>
    <n v="19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96"/>
    <n v="9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-220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-4765"/>
    <n v="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-350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-4285"/>
    <n v="1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-500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-4479"/>
    <n v="4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-400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-4823"/>
    <n v="3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-250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-2344"/>
    <n v="5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-1750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-37990"/>
    <n v="1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-1450"/>
    <n v="1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-3727"/>
    <n v="2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-149"/>
    <n v="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-9830"/>
    <n v="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-3402"/>
    <n v="57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-2979"/>
    <n v="3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-498"/>
    <n v="1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-14600"/>
    <n v="6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40"/>
    <n v="27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265.23"/>
    <n v="2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0"/>
    <n v="14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722"/>
    <n v="35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25"/>
    <n v="10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403.14"/>
    <n v="2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2140"/>
    <n v="44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70"/>
    <n v="17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1035.05"/>
    <n v="34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60"/>
    <n v="14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4437.4599999999991"/>
    <n v="156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290"/>
    <n v="128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1.110000000000127"/>
    <n v="60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76.429999999999836"/>
    <n v="32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425"/>
    <n v="53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650"/>
    <n v="184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35"/>
    <n v="9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226"/>
    <n v="71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521"/>
    <n v="8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"/>
    <n v="28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782"/>
    <n v="56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230.42999999999984"/>
    <n v="51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80"/>
    <n v="7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535"/>
    <n v="3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0"/>
    <n v="18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50"/>
    <n v="54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355"/>
    <n v="71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205"/>
    <n v="5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0"/>
    <n v="43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51"/>
    <n v="52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75"/>
    <n v="27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40"/>
    <n v="12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311"/>
    <n v="33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899.94"/>
    <n v="96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273"/>
    <n v="28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280"/>
    <n v="4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058.5500000000002"/>
    <n v="20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556.65999999999985"/>
    <n v="2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95"/>
    <n v="1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35"/>
    <n v="14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681"/>
    <n v="3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0"/>
    <n v="78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575"/>
    <n v="69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636"/>
    <n v="3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550.09999999999991"/>
    <n v="54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54"/>
    <n v="99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80"/>
    <n v="4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"/>
    <n v="11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91"/>
    <n v="38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20"/>
    <n v="16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41"/>
    <n v="32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000"/>
    <n v="20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91.059999999999491"/>
    <n v="154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0"/>
    <n v="41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706"/>
    <n v="75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345"/>
    <n v="4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46.520000000000437"/>
    <n v="46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545"/>
    <n v="6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908"/>
    <n v="6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830.82999999999993"/>
    <n v="9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2041.6599999999999"/>
    <n v="190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66"/>
    <n v="9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8"/>
    <n v="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5014"/>
    <n v="12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2824"/>
    <n v="159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019.0100000000002"/>
    <n v="177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242.01"/>
    <n v="47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0"/>
    <n v="1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0"/>
    <n v="16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796"/>
    <n v="115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2207"/>
    <n v="133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609"/>
    <n v="7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74"/>
    <n v="6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0"/>
    <n v="1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5065.3000000000029"/>
    <n v="499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50"/>
    <n v="4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95"/>
    <n v="28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0"/>
    <n v="24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528.06999999999994"/>
    <n v="76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87"/>
    <n v="98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-11460"/>
    <n v="48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-4399"/>
    <n v="2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-49830"/>
    <n v="4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-1910"/>
    <n v="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-3800"/>
    <n v="79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-2155"/>
    <n v="2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-2860"/>
    <n v="11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-3799"/>
    <n v="11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-44950"/>
    <n v="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-7760"/>
    <n v="3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-19938"/>
    <n v="5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-5675"/>
    <n v="1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-7935"/>
    <n v="2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-3455"/>
    <n v="5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-2270"/>
    <n v="21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-500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-1866"/>
    <n v="45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-649"/>
    <n v="2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-4935"/>
    <n v="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-1456"/>
    <n v="30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-3667"/>
    <n v="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-3720"/>
    <n v="1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-1198"/>
    <n v="14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-2999"/>
    <n v="24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-1980"/>
    <n v="2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-250"/>
    <n v="2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-295"/>
    <n v="7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-100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-928"/>
    <n v="4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-22639.68"/>
    <n v="3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-2875"/>
    <n v="4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-7740"/>
    <n v="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-3555"/>
    <n v="1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-1800"/>
    <n v="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-12166"/>
    <n v="53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-7805"/>
    <n v="7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-4800"/>
    <n v="72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-300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-2430"/>
    <n v="2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-470"/>
    <n v="8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-4979"/>
    <n v="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-650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-29910"/>
    <n v="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-4840"/>
    <n v="4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-49849"/>
    <n v="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-6304"/>
    <n v="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-1500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-290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-250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-15480"/>
    <n v="8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-427"/>
    <n v="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-10000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-3470"/>
    <n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-28018"/>
    <n v="24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-150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-6125"/>
    <n v="9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-330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-4970"/>
    <n v="1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-3704"/>
    <n v="1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-19900"/>
    <n v="1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-55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-10365"/>
    <n v="20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-21320"/>
    <n v="30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-14670"/>
    <n v="6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-2673"/>
    <n v="15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-5840"/>
    <n v="5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-700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-2000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-12925"/>
    <n v="28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-50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-555"/>
    <n v="5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-1869"/>
    <n v="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-8119"/>
    <n v="30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-1880"/>
    <n v="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-3480"/>
    <n v="3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-3450"/>
    <n v="2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-140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-3460"/>
    <n v="2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-6975"/>
    <n v="1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-2710"/>
    <n v="2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-7456"/>
    <n v="1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-48839"/>
    <n v="3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-6832"/>
    <n v="16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-2711"/>
    <n v="1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-43337"/>
    <n v="96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-97516"/>
    <n v="16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-14714"/>
    <n v="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-85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-3520"/>
    <n v="8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-19727"/>
    <n v="7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-3598"/>
    <n v="2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-30805"/>
    <n v="121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-29428"/>
    <n v="19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-14874"/>
    <n v="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-8489"/>
    <n v="7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-283016"/>
    <n v="9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-49139"/>
    <n v="17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-11767"/>
    <n v="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-6896"/>
    <n v="1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-30570"/>
    <n v="171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-29995"/>
    <n v="188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-54921"/>
    <n v="1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-1788"/>
    <n v="37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-34623"/>
    <n v="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-109121"/>
    <n v="2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-24702"/>
    <n v="6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-10224"/>
    <n v="30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-16438"/>
    <n v="8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-7894"/>
    <n v="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-16000"/>
    <n v="1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-2704"/>
    <n v="1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-99774"/>
    <n v="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-13075"/>
    <n v="4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-19589"/>
    <n v="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-49720"/>
    <n v="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-97393"/>
    <n v="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-147111"/>
    <n v="18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-1791"/>
    <n v="12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-75616"/>
    <n v="123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-6013.84"/>
    <n v="96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-8514"/>
    <n v="3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-88877"/>
    <n v="4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-17497"/>
    <n v="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-73468"/>
    <n v="1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-9894"/>
    <n v="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-28112"/>
    <n v="2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-17450"/>
    <n v="2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-43390"/>
    <n v="4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-500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-8323"/>
    <n v="3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-24974"/>
    <n v="2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-4788"/>
    <n v="7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-99533"/>
    <n v="4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-52439"/>
    <n v="19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-195331"/>
    <n v="1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-9274"/>
    <n v="9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-3935"/>
    <n v="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-4935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-24865"/>
    <n v="229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-138317"/>
    <n v="4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-874876"/>
    <n v="6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200"/>
    <n v="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-7039"/>
    <n v="22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-16789"/>
    <n v="1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-4448"/>
    <n v="95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-49898"/>
    <n v="16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-3766"/>
    <n v="8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-16704"/>
    <n v="76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-93250"/>
    <n v="1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-43435"/>
    <n v="101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-115030"/>
    <n v="4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-19925"/>
    <n v="1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1071751.05"/>
    <n v="775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-16368"/>
    <n v="9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-6940"/>
    <n v="16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-8760"/>
    <n v="6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-97158"/>
    <n v="38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-192803"/>
    <n v="35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-19379"/>
    <n v="7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-23700"/>
    <n v="400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1636"/>
    <n v="3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7554.1100000000006"/>
    <n v="47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298"/>
    <n v="74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743"/>
    <n v="13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3727.5499999999993"/>
    <n v="61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6949.820000000007"/>
    <n v="107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0.57999999999992724"/>
    <n v="122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232"/>
    <n v="11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727"/>
    <n v="255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76"/>
    <n v="141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4842"/>
    <n v="15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740"/>
    <n v="99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458.84000000000015"/>
    <n v="96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38"/>
    <n v="2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500.0900000000001"/>
    <n v="166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352"/>
    <n v="7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556.22000000000025"/>
    <n v="211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21"/>
    <n v="2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680"/>
    <n v="61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41"/>
    <n v="3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-84750"/>
    <n v="1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-5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-640"/>
    <n v="1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-91463"/>
    <n v="292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-6994"/>
    <n v="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-9734"/>
    <n v="8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-300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-1999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-14788"/>
    <n v="4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-1200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-250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-50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-4336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-1485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-250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-350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-1000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-1000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-4000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-110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-4950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-400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-9"/>
    <n v="4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-100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-81923"/>
    <n v="1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-2919"/>
    <n v="5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-144949"/>
    <n v="148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-370"/>
    <n v="10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-29955"/>
    <n v="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-1350"/>
    <n v="21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-9930"/>
    <n v="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-10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-74949"/>
    <n v="4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-740"/>
    <n v="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-50593"/>
    <n v="30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-955"/>
    <n v="3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-27926"/>
    <n v="975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-17656"/>
    <n v="16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-555"/>
    <n v="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-25322"/>
    <n v="1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-18179"/>
    <n v="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-67988"/>
    <n v="4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-9944"/>
    <n v="3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-49590"/>
    <n v="1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-55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-28974"/>
    <n v="9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-17985"/>
    <n v="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-110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-38617.660000000003"/>
    <n v="14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-13826"/>
    <n v="49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-12994"/>
    <n v="1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-175"/>
    <n v="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-1979"/>
    <n v="7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-257.75"/>
    <n v="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-14705.99"/>
    <n v="27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-474826"/>
    <n v="9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-9848"/>
    <n v="29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-99953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-23197"/>
    <n v="2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-4975"/>
    <n v="1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-390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-99959"/>
    <n v="6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-7575"/>
    <n v="24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-14757"/>
    <n v="15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-57029"/>
    <n v="37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-898569"/>
    <n v="20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-235"/>
    <n v="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-1000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-24267.5"/>
    <n v="2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-9955"/>
    <n v="3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-49745"/>
    <n v="1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-2499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-56727.08"/>
    <n v="312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-995"/>
    <n v="1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-599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-39947"/>
    <n v="4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-499821.48"/>
    <n v="10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-917"/>
    <n v="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-4391"/>
    <n v="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-2095"/>
    <n v="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-2500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-249971"/>
    <n v="5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-320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-4989"/>
    <n v="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-89575"/>
    <n v="7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-300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-1990"/>
    <n v="2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-34415"/>
    <n v="2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-999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-19979"/>
    <n v="2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-4989"/>
    <n v="3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-4000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-8562"/>
    <n v="13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-2980"/>
    <n v="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-24999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-950"/>
    <n v="1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-3920"/>
    <n v="6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-15125"/>
    <n v="39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-34875"/>
    <n v="4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-7995"/>
    <n v="1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-500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-50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-400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-44814"/>
    <n v="8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-930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-79900"/>
    <n v="1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-5470"/>
    <n v="12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-2500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-14927"/>
    <n v="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-49925"/>
    <n v="2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-2248"/>
    <n v="6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-2500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-15089"/>
    <n v="1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-7950"/>
    <n v="1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-4675"/>
    <n v="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-24812"/>
    <n v="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-650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-9849"/>
    <n v="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-7465"/>
    <n v="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-67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-28845"/>
    <n v="1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-1800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-59965"/>
    <n v="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-520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-1000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-7929.5"/>
    <n v="25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-12129"/>
    <n v="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-59021"/>
    <n v="1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-16980"/>
    <n v="3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-9983"/>
    <n v="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-24900"/>
    <n v="2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-24975"/>
    <n v="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-900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-124970"/>
    <n v="1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-14114"/>
    <n v="19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-19415"/>
    <n v="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-174990"/>
    <n v="1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-600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-74995"/>
    <n v="1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-56800"/>
    <n v="5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-44125"/>
    <n v="8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-49996"/>
    <n v="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-958"/>
    <n v="4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-2400"/>
    <n v="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86"/>
    <n v="37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680"/>
    <n v="111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505"/>
    <n v="123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361"/>
    <n v="7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211"/>
    <n v="85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700"/>
    <n v="86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75"/>
    <n v="13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245"/>
    <n v="33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190"/>
    <n v="1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831"/>
    <n v="27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27780"/>
    <n v="71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3500"/>
    <n v="17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4637"/>
    <n v="512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2994"/>
    <n v="314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5621"/>
    <n v="16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35"/>
    <n v="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29"/>
    <n v="10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46.27000000000044"/>
    <n v="11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24811"/>
    <n v="27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400"/>
    <n v="101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383"/>
    <n v="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12"/>
    <n v="6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3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696"/>
    <n v="141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5530"/>
    <n v="75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360"/>
    <n v="4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30863"/>
    <n v="10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1"/>
    <n v="6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726"/>
    <n v="83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45"/>
    <n v="108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636"/>
    <n v="2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34304.01"/>
    <n v="54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6398"/>
    <n v="22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689"/>
    <n v="183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6505"/>
    <n v="89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9674"/>
    <n v="25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565"/>
    <n v="140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251.01000000000022"/>
    <n v="10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7215"/>
    <n v="138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2397"/>
    <n v="19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-13940"/>
    <n v="18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-2868"/>
    <n v="3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-48063"/>
    <n v="4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-200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-3535"/>
    <n v="2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-2725"/>
    <n v="1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-50000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-500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-4960"/>
    <n v="1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-884"/>
    <n v="6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-5000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-7324"/>
    <n v="6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-25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-2500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-822"/>
    <n v="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-250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-7759"/>
    <n v="8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-2463"/>
    <n v="34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-906"/>
    <n v="1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-10309"/>
    <n v="38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76"/>
    <n v="4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405"/>
    <n v="1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340"/>
    <n v="31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775"/>
    <n v="50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291"/>
    <n v="5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222"/>
    <n v="8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30046"/>
    <n v="50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8"/>
    <n v="7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18"/>
    <n v="14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73.32"/>
    <n v="711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6623"/>
    <n v="14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3071"/>
    <n v="10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5389.1299999999974"/>
    <n v="36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10710"/>
    <n v="176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13577.560000000001"/>
    <n v="670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6"/>
    <n v="96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451"/>
    <n v="74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25"/>
    <n v="5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652"/>
    <n v="105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285"/>
    <n v="4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432"/>
    <n v="34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670.17000000000007"/>
    <n v="66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45"/>
    <n v="50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396"/>
    <n v="159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2000"/>
    <n v="18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626"/>
    <n v="20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472"/>
    <n v="169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35"/>
    <n v="3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300"/>
    <n v="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40"/>
    <n v="54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3743.839999999997"/>
    <n v="467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9321.0999999999985"/>
    <n v="38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32.63000000000011"/>
    <n v="68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918.64999999999964"/>
    <n v="41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3571"/>
    <n v="19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348.17"/>
    <n v="189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636.7799999999988"/>
    <n v="13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750"/>
    <n v="74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3542"/>
    <n v="274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1110.5"/>
    <n v="2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20"/>
    <n v="3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33"/>
    <n v="6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25"/>
    <n v="2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355"/>
    <n v="25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8"/>
    <n v="61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376"/>
    <n v="52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300"/>
    <n v="86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371"/>
    <n v="4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70"/>
    <n v="52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335"/>
    <n v="120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10"/>
    <n v="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49"/>
    <n v="6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350"/>
    <n v="2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905"/>
    <n v="23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93"/>
    <n v="3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840"/>
    <n v="32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050"/>
    <n v="24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55"/>
    <n v="29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059.1300000000001"/>
    <n v="108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-24149"/>
    <n v="104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-22207"/>
    <n v="86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-38229"/>
    <n v="35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-44243"/>
    <n v="45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-8864"/>
    <n v="38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379"/>
    <n v="35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-16900"/>
    <n v="24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-169930"/>
    <n v="100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-4572"/>
    <n v="1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-27554"/>
    <n v="12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-177972"/>
    <n v="11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-59596"/>
    <n v="248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-7499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-188533"/>
    <n v="19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-33870"/>
    <n v="13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-4924"/>
    <n v="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-99497"/>
    <n v="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-455981"/>
    <n v="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-34894"/>
    <n v="4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-13668"/>
    <n v="4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-45080"/>
    <n v="90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-19514"/>
    <n v="8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-98870"/>
    <n v="11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-46295"/>
    <n v="4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-73252"/>
    <n v="15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-49592"/>
    <n v="9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-27127"/>
    <n v="5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-246583"/>
    <n v="3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-10115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-250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-118697"/>
    <n v="276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-20060"/>
    <n v="1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-15053"/>
    <n v="224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-25309"/>
    <n v="140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-29009"/>
    <n v="15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-46683"/>
    <n v="37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-168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-7410"/>
    <n v="4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-49900"/>
    <n v="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149"/>
    <n v="323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4166"/>
    <n v="13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75"/>
    <n v="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2319"/>
    <n v="149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55"/>
    <n v="31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10"/>
    <n v="2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5210"/>
    <n v="17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202.5"/>
    <n v="78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253"/>
    <n v="120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3614"/>
    <n v="2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336"/>
    <n v="4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363"/>
    <n v="6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567"/>
    <n v="121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2815.5600000000004"/>
    <n v="87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506"/>
    <n v="65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350"/>
    <n v="49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04"/>
    <n v="19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098"/>
    <n v="81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559"/>
    <n v="264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91"/>
    <n v="25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0"/>
    <n v="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7830"/>
    <n v="14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20"/>
    <n v="9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986.6900000000005"/>
    <n v="147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713"/>
    <n v="9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535"/>
    <n v="8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730.6299999999974"/>
    <n v="40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55"/>
    <n v="2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496"/>
    <n v="70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0"/>
    <n v="16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501"/>
    <n v="5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342"/>
    <n v="6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2853"/>
    <n v="10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5642"/>
    <n v="16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210"/>
    <n v="3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67"/>
    <n v="133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60"/>
    <n v="15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81"/>
    <n v="5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355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349"/>
    <n v="148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473"/>
    <n v="93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843"/>
    <n v="63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832.48999999999978"/>
    <n v="134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475"/>
    <n v="14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465"/>
    <n v="78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740.37"/>
    <n v="112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227"/>
    <n v="3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255"/>
    <n v="1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51"/>
    <n v="13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341"/>
    <n v="104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235"/>
    <n v="52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66"/>
    <n v="17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416"/>
    <n v="82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438"/>
    <n v="7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385"/>
    <n v="158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426"/>
    <n v="6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2353"/>
    <n v="184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236"/>
    <n v="3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9913"/>
    <n v="240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229"/>
    <n v="113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6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-14259"/>
    <n v="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-24895"/>
    <n v="17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-11985"/>
    <n v="3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-2985"/>
    <n v="2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-928"/>
    <n v="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-400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-5999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-2993"/>
    <n v="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-6680"/>
    <n v="13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-1900"/>
    <n v="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-499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-3600"/>
    <n v="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-5000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-4445"/>
    <n v="2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-2994"/>
    <n v="1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-5855"/>
    <n v="10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-107"/>
    <n v="3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-199800"/>
    <n v="2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-24974"/>
    <n v="2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-29900"/>
    <n v="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-5973"/>
    <n v="14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-1300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-100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-4581"/>
    <n v="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-955"/>
    <n v="3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-1000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-4597"/>
    <n v="5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-11569"/>
    <n v="47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-4000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-11195"/>
    <n v="1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-73810"/>
    <n v="11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-14985"/>
    <n v="2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-9923"/>
    <n v="2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-2193"/>
    <n v="2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-19400"/>
    <n v="8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-2545"/>
    <n v="6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-12999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-177980"/>
    <n v="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-150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-1300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-49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-13000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-90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-499925"/>
    <n v="3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-20000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-8888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-9999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-18948"/>
    <n v="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-1400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-2500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-1735"/>
    <n v="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-13425"/>
    <n v="7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-4855"/>
    <n v="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-600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-500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-3700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-2500000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86.69000000000051"/>
    <n v="34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340.69999999999982"/>
    <n v="150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286"/>
    <n v="2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3160"/>
    <n v="234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106924.35"/>
    <n v="260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260.369999999999"/>
    <n v="248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6032"/>
    <n v="600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225"/>
    <n v="29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3728"/>
    <n v="32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377"/>
    <n v="81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229"/>
    <n v="34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9676"/>
    <n v="336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307.74"/>
    <n v="47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368"/>
    <n v="7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3300.45"/>
    <n v="441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33693.279999999999"/>
    <n v="91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3393"/>
    <n v="369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540807.11"/>
    <n v="20242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598"/>
    <n v="7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8520.1999999999971"/>
    <n v="635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-4895"/>
    <n v="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-4995"/>
    <n v="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-6950"/>
    <n v="2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-200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-6550"/>
    <n v="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-19952"/>
    <n v="3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-1000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-14640"/>
    <n v="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-500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-2005"/>
    <n v="19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-1100"/>
    <n v="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-3970"/>
    <n v="2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-240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-4555"/>
    <n v="11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-200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-150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-14999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-2943"/>
    <n v="3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-1995"/>
    <n v="1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-2099"/>
    <n v="1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34492"/>
    <n v="88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318"/>
    <n v="329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295.92999999999984"/>
    <n v="7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11566"/>
    <n v="26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573"/>
    <n v="34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71"/>
    <n v="4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1380"/>
    <n v="3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991"/>
    <n v="2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4137.2200000000012"/>
    <n v="196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65.60000000000036"/>
    <n v="405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651"/>
    <n v="20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16057"/>
    <n v="335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4001.5"/>
    <n v="215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619"/>
    <n v="1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71567"/>
    <n v="555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472"/>
    <n v="11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9297"/>
    <n v="615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15805"/>
    <n v="236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302.75"/>
    <n v="145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625"/>
    <n v="16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2555"/>
    <n v="23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6950.099999999999"/>
    <n v="452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4596"/>
    <n v="24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3210"/>
    <n v="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924.1499999999996"/>
    <n v="14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4675"/>
    <n v="280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365.55000000000018"/>
    <n v="70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5447"/>
    <n v="16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29"/>
    <n v="141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2189"/>
    <n v="87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85"/>
    <n v="73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19201"/>
    <n v="29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20313"/>
    <n v="74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23830"/>
    <n v="369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297"/>
    <n v="11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18037.009999999998"/>
    <n v="45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9588"/>
    <n v="224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84"/>
    <n v="4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7197.2200000000012"/>
    <n v="284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2680"/>
    <n v="98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-17994"/>
    <n v="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-480"/>
    <n v="1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-2240"/>
    <n v="1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-100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-2999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-711"/>
    <n v="11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-2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-640"/>
    <n v="1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-330"/>
    <n v="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-649"/>
    <n v="7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-350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-2185"/>
    <n v="16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-600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-2000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-75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-823"/>
    <n v="1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-2400"/>
    <n v="1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-715"/>
    <n v="3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-14950"/>
    <n v="1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-2406"/>
    <n v="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-9933"/>
    <n v="1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-400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-5915"/>
    <n v="2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-9990"/>
    <n v="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-3900"/>
    <n v="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-23625"/>
    <n v="59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-8150"/>
    <n v="1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-21590"/>
    <n v="22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-3000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-3516"/>
    <n v="5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-12020"/>
    <n v="4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-2375"/>
    <n v="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-8777"/>
    <n v="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-9494"/>
    <n v="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-7709"/>
    <n v="3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-4350"/>
    <n v="10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-9945"/>
    <n v="2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-1692"/>
    <n v="4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-3305"/>
    <n v="2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-175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-995"/>
    <n v="1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-907"/>
    <n v="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-19985"/>
    <n v="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-120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-420"/>
    <n v="1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-150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-7499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-516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-120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-58980"/>
    <n v="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-9908"/>
    <n v="92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-25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-21997"/>
    <n v="3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-795"/>
    <n v="1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-99720"/>
    <n v="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-3175"/>
    <n v="3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-1500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-799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-50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-4633"/>
    <n v="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206.23000000000002"/>
    <n v="56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2.5"/>
    <n v="32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0.66000000000008185"/>
    <n v="30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619"/>
    <n v="7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41.600000000000364"/>
    <n v="4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80.329999999999927"/>
    <n v="92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4511"/>
    <n v="205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5"/>
    <n v="2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275"/>
    <n v="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3437"/>
    <n v="11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201"/>
    <n v="2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50"/>
    <n v="1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5"/>
    <n v="26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35"/>
    <n v="7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0"/>
    <n v="13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420"/>
    <n v="1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3210"/>
    <n v="158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76"/>
    <n v="2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500"/>
    <n v="23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30"/>
    <n v="1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060"/>
    <n v="37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19"/>
    <n v="65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8"/>
    <n v="18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80"/>
    <n v="2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4150"/>
    <n v="104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95"/>
    <n v="108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340"/>
    <n v="3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37"/>
    <n v="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220"/>
    <n v="82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6610"/>
    <n v="126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5591"/>
    <n v="13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65"/>
    <n v="47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0"/>
    <n v="5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"/>
    <n v="32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506"/>
    <n v="3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60"/>
    <n v="8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9"/>
    <n v="1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50"/>
    <n v="27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0"/>
    <n v="19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279.44000000000005"/>
    <n v="1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35"/>
    <n v="26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0"/>
    <n v="28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35"/>
    <n v="37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950"/>
    <n v="128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540"/>
    <n v="1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204"/>
    <n v="83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236"/>
    <n v="46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581"/>
    <n v="90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22.329999999999927"/>
    <n v="81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831"/>
    <n v="32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5"/>
    <n v="2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30"/>
    <n v="70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3711.5200000000004"/>
    <n v="168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219"/>
    <n v="34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643"/>
    <n v="48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25.119999999999891"/>
    <n v="48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233.4500000000007"/>
    <n v="22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934"/>
    <n v="107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64"/>
    <n v="45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923"/>
    <n v="3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98"/>
    <n v="101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211"/>
    <n v="6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80"/>
    <n v="32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560.2199999999998"/>
    <n v="8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681"/>
    <n v="93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522"/>
    <n v="9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913"/>
    <n v="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211"/>
    <n v="116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795"/>
    <n v="52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26"/>
    <n v="23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3.470000000000027"/>
    <n v="77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220"/>
    <n v="4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590"/>
    <n v="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5085"/>
    <n v="113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374.16000000000008"/>
    <n v="34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460"/>
    <n v="4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700"/>
    <n v="4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276"/>
    <n v="4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500"/>
    <n v="56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75"/>
    <n v="2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924.38000000000466"/>
    <n v="884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-600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-2740"/>
    <n v="10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730"/>
    <n v="1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"/>
    <n v="1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-4982"/>
    <n v="1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-6875"/>
    <n v="39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-2228"/>
    <n v="7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0"/>
    <n v="14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-1865"/>
    <n v="11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-19958"/>
    <n v="38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-2610"/>
    <n v="15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-2720"/>
    <n v="8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-9995"/>
    <n v="1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-10595"/>
    <n v="2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-30000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-9974"/>
    <n v="2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-12500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-4889"/>
    <n v="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-14788"/>
    <n v="79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-5040"/>
    <n v="2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-16499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-4949"/>
    <n v="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-698"/>
    <n v="11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-200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-550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-4513"/>
    <n v="9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-700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-1665"/>
    <n v="4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-4966"/>
    <n v="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-8950"/>
    <n v="2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-500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-2950"/>
    <n v="1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-23033"/>
    <n v="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-4989"/>
    <n v="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-1850"/>
    <n v="3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-1870"/>
    <n v="41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-34925"/>
    <n v="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-3965"/>
    <n v="3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-3775"/>
    <n v="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-500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-2879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-9350"/>
    <n v="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-5965"/>
    <n v="4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-4940"/>
    <n v="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-4304"/>
    <n v="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-2999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-395"/>
    <n v="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-1000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-300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-100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-400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-1000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-4499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-890"/>
    <n v="2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-2978"/>
    <n v="1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-3150"/>
    <n v="1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-4980"/>
    <n v="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-999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-300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30"/>
    <n v="52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75"/>
    <n v="3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25"/>
    <n v="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015"/>
    <n v="70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981"/>
    <n v="8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7215"/>
    <n v="10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446"/>
    <n v="1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4974"/>
    <n v="18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2360.5"/>
    <n v="131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5081"/>
    <n v="125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290"/>
    <n v="61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1922"/>
    <n v="90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200"/>
    <n v="35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895"/>
    <n v="90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5"/>
    <n v="4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55.60000000000036"/>
    <n v="120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800"/>
    <n v="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47"/>
    <n v="2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330"/>
    <n v="4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3272"/>
    <n v="102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55"/>
    <n v="3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785"/>
    <n v="2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229"/>
    <n v="118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-8844"/>
    <n v="3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-5066.5200000000004"/>
    <n v="103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-150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-2714"/>
    <n v="3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-4813"/>
    <n v="15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-38919"/>
    <n v="22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-10654"/>
    <n v="9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-3305"/>
    <n v="25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-4642"/>
    <n v="19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-28123"/>
    <n v="1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-1352"/>
    <n v="13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-11342"/>
    <n v="124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-4665"/>
    <n v="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-4149"/>
    <n v="1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-49005"/>
    <n v="1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-7014"/>
    <n v="38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-18077"/>
    <n v="152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-4083"/>
    <n v="2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-29578"/>
    <n v="76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-30523"/>
    <n v="185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-3012"/>
    <n v="33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-19147"/>
    <n v="108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-995"/>
    <n v="2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-8467"/>
    <n v="2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-5424"/>
    <n v="4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-7960"/>
    <n v="4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-31364"/>
    <n v="15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-2893"/>
    <n v="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-9719"/>
    <n v="139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-2960"/>
    <n v="2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-8003"/>
    <n v="1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-17154"/>
    <n v="81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-14810"/>
    <n v="8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-3245"/>
    <n v="140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-13818"/>
    <n v="3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-3930.17"/>
    <n v="6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-36800"/>
    <n v="113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-14645"/>
    <n v="3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-1803"/>
    <n v="1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-12110"/>
    <n v="75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-10048"/>
    <n v="52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-14309"/>
    <n v="122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-19409"/>
    <n v="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-4447"/>
    <n v="8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-16406"/>
    <n v="96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-3120"/>
    <n v="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-435"/>
    <n v="2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-53960"/>
    <n v="26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-5635"/>
    <n v="23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-875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-6098"/>
    <n v="140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-300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-24491"/>
    <n v="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-8581"/>
    <n v="10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-1500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-1175"/>
    <n v="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-24293"/>
    <n v="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872.25"/>
    <n v="5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0"/>
    <n v="11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1"/>
    <n v="33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2"/>
    <n v="4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1"/>
    <n v="50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20"/>
    <n v="38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53"/>
    <n v="96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32"/>
    <n v="48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000.25"/>
    <n v="3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230"/>
    <n v="226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30"/>
    <n v="1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50"/>
    <n v="2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650"/>
    <n v="2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805"/>
    <n v="90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20"/>
    <n v="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5017"/>
    <n v="55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1241"/>
    <n v="30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4900000000000091"/>
    <n v="2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1053"/>
    <n v="45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80"/>
    <n v="13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35"/>
    <n v="4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505"/>
    <n v="21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2400.6100000000006"/>
    <n v="1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21"/>
    <n v="2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0"/>
    <n v="19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5689"/>
    <n v="20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522"/>
    <n v="3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221"/>
    <n v="2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"/>
    <n v="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37"/>
    <n v="179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"/>
    <n v="26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2545"/>
    <n v="131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5"/>
    <n v="14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318.54999999999927"/>
    <n v="17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4730.16"/>
    <n v="19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25"/>
    <n v="3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0"/>
    <n v="2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486"/>
    <n v="149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955"/>
    <n v="56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251"/>
    <n v="1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-25000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-16545"/>
    <n v="16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-2490"/>
    <n v="2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-3712"/>
    <n v="4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-109996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-24875"/>
    <n v="2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-19990"/>
    <n v="1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-23783"/>
    <n v="17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-1000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-3139"/>
    <n v="11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-1834"/>
    <n v="95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-19788"/>
    <n v="13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-7964"/>
    <n v="2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-159974"/>
    <n v="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-9949"/>
    <n v="3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-28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-6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-800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-4994"/>
    <n v="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-3996"/>
    <n v="24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453.69"/>
    <n v="70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30"/>
    <n v="81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48"/>
    <n v="3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351"/>
    <n v="2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747"/>
    <n v="105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25"/>
    <n v="29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335"/>
    <n v="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52"/>
    <n v="89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32"/>
    <n v="4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5350.130000000001"/>
    <n v="246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555"/>
    <n v="12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83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0"/>
    <n v="45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45"/>
    <n v="20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56"/>
    <n v="47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08"/>
    <n v="1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56"/>
    <n v="183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445"/>
    <n v="2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300"/>
    <n v="42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234.11000000000013"/>
    <n v="5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-96330"/>
    <n v="25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-988"/>
    <n v="3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-1602"/>
    <n v="4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-49950"/>
    <n v="2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-24958"/>
    <n v="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-28620"/>
    <n v="99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-29915"/>
    <n v="4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-24567"/>
    <n v="4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-30061"/>
    <n v="38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-51514"/>
    <n v="28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-42490"/>
    <n v="1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-2035"/>
    <n v="4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-47363"/>
    <n v="26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-606"/>
    <n v="2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-492"/>
    <n v="4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-19898"/>
    <n v="6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-184975"/>
    <n v="70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-24740"/>
    <n v="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-263"/>
    <n v="8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-5697"/>
    <n v="105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552"/>
    <n v="38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311"/>
    <n v="64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176"/>
    <n v="1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432"/>
    <n v="33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55"/>
    <n v="5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430.69"/>
    <n v="10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20"/>
    <n v="11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80"/>
    <n v="3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"/>
    <n v="7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270"/>
    <n v="26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412.02"/>
    <n v="5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367"/>
    <n v="8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4346"/>
    <n v="110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181"/>
    <n v="7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210"/>
    <n v="5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239.0100000000002"/>
    <n v="145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523.47"/>
    <n v="2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2390"/>
    <n v="11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070"/>
    <n v="96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461"/>
    <n v="31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65295.890000000014"/>
    <n v="488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2306.42"/>
    <n v="9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60525"/>
    <n v="247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275222.2"/>
    <n v="1789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248018"/>
    <n v="680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3731"/>
    <n v="7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5.07000000000005"/>
    <n v="23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700211"/>
    <n v="4245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3001.3000000000029"/>
    <n v="943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48248.960000000006"/>
    <n v="187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56222"/>
    <n v="834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34465.33"/>
    <n v="68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18892"/>
    <n v="147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299474"/>
    <n v="415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125410.01999999999"/>
    <n v="29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116420"/>
    <n v="36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20251.410000000003"/>
    <n v="66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93490.02"/>
    <n v="1356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5673.4400000000005"/>
    <n v="424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2532"/>
    <n v="33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00538.12"/>
    <n v="1633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9292.5"/>
    <n v="30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5108"/>
    <n v="205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142343.12"/>
    <n v="12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8114"/>
    <n v="103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106743.09"/>
    <n v="1513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54026"/>
    <n v="405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92483"/>
    <n v="510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95816"/>
    <n v="1887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51590"/>
    <n v="70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652110.87000000011"/>
    <n v="3863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14362"/>
    <n v="23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310525.01"/>
    <n v="2051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55099.199999999997"/>
    <n v="402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17393.339999999997"/>
    <n v="253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9864"/>
    <n v="473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151165"/>
    <n v="821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463422.57"/>
    <n v="388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29802.309999999998"/>
    <n v="81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127412.01000000001"/>
    <n v="194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-7119"/>
    <n v="1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-18000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-31581"/>
    <n v="16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-11828"/>
    <n v="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-1549"/>
    <n v="4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-1999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-3164"/>
    <n v="28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-5975"/>
    <n v="1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-4950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-2491"/>
    <n v="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-1860"/>
    <n v="3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-1498"/>
    <n v="2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-200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-320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-922"/>
    <n v="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-13380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-650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-1845"/>
    <n v="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-30764"/>
    <n v="7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-437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155171"/>
    <n v="1637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58397.11"/>
    <n v="137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1060"/>
    <n v="1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67210.240000000005"/>
    <n v="354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7104.0299999999988"/>
    <n v="19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73920"/>
    <n v="303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570.92"/>
    <n v="13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268.21000000000004"/>
    <n v="41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102579"/>
    <n v="398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66015.899999999994"/>
    <n v="1737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359782"/>
    <n v="971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6745"/>
    <n v="18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631862"/>
    <n v="456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2314134.67"/>
    <n v="26457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936.01000000000022"/>
    <n v="16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82154.22"/>
    <n v="47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6275.5999999999985"/>
    <n v="42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458.2299999999959"/>
    <n v="450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153963.9"/>
    <n v="1780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385"/>
    <n v="122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9055"/>
    <n v="95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25137"/>
    <n v="32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61459"/>
    <n v="35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19414"/>
    <n v="10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80920"/>
    <n v="729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8370.7699999999968"/>
    <n v="45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20249"/>
    <n v="53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785"/>
    <n v="7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6530"/>
    <n v="94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41366"/>
    <n v="62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0175"/>
    <n v="50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51047"/>
    <n v="53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9669"/>
    <n v="15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223719.59000000003"/>
    <n v="508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88829.140000000014"/>
    <n v="64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9500.5"/>
    <n v="84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20047.64"/>
    <n v="429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25641"/>
    <n v="2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45271"/>
    <n v="37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4445.1400000000003"/>
    <n v="271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7777"/>
    <n v="12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2353"/>
    <n v="140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626"/>
    <n v="19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232"/>
    <n v="18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35240.01"/>
    <n v="2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2110"/>
    <n v="217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2939"/>
    <n v="44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41082.449999999997"/>
    <n v="137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0095.349999999999"/>
    <n v="74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37327"/>
    <n v="170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2429"/>
    <n v="242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126524"/>
    <n v="541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51"/>
    <n v="12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4757"/>
    <n v="621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4045"/>
    <n v="10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26726"/>
    <n v="55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15334.830000000002"/>
    <n v="66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748"/>
    <n v="41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3037"/>
    <n v="37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24100"/>
    <n v="136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396"/>
    <n v="35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4977"/>
    <n v="203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922"/>
    <n v="49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238822.27000000002"/>
    <n v="5812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39686.050000000003"/>
    <n v="1556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372"/>
    <n v="6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33"/>
    <n v="10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305.9700000000012"/>
    <n v="7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4203.330000000002"/>
    <n v="263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271659"/>
    <n v="1530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36146"/>
    <n v="27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7673"/>
    <n v="350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52604.299999999988"/>
    <n v="470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5"/>
    <n v="3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57821.6"/>
    <n v="820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793594.99"/>
    <n v="835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7754"/>
    <n v="188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6241"/>
    <n v="4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18817"/>
    <n v="60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4078"/>
    <n v="5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510"/>
    <n v="55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61"/>
    <n v="38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00"/>
    <n v="2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250"/>
    <n v="4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412"/>
    <n v="8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28"/>
    <n v="3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53"/>
    <n v="2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465.32000000000016"/>
    <n v="75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510.01000000000022"/>
    <n v="62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203.2299999999996"/>
    <n v="160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3684.2000000000007"/>
    <n v="246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77"/>
    <n v="55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37"/>
    <n v="2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719"/>
    <n v="72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0"/>
    <n v="22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"/>
    <n v="1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0"/>
    <n v="38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20"/>
    <n v="32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971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220"/>
    <n v="2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265"/>
    <n v="4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360"/>
    <n v="3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3587"/>
    <n v="115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236"/>
    <n v="37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3080"/>
    <n v="99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55"/>
    <n v="4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54.65999999999985"/>
    <n v="58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170"/>
    <n v="19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261"/>
    <n v="40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7"/>
    <n v="38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30"/>
    <n v="39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0"/>
    <n v="11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340"/>
    <n v="107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235"/>
    <n v="14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1885"/>
    <n v="3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434"/>
    <n v="9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573"/>
    <n v="3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346.1099999999999"/>
    <n v="1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5"/>
    <n v="2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70.430000000000291"/>
    <n v="69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-49716"/>
    <n v="10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-79690"/>
    <n v="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-450"/>
    <n v="5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-985"/>
    <n v="5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-59148"/>
    <n v="2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-19990"/>
    <n v="2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-19924"/>
    <n v="236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-14975"/>
    <n v="1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-1764"/>
    <n v="1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-41915"/>
    <n v="4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-475"/>
    <n v="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-97887.01"/>
    <n v="9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-984"/>
    <n v="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-5896"/>
    <n v="3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-4522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-79952.31"/>
    <n v="4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-35797"/>
    <n v="534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-872"/>
    <n v="12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-28374"/>
    <n v="5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-499440"/>
    <n v="1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-1500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-9899"/>
    <n v="12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-1775"/>
    <n v="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-34893"/>
    <n v="24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-10435"/>
    <n v="8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-499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-387284"/>
    <n v="5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-98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-200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-49595"/>
    <n v="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-44882"/>
    <n v="6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-29950"/>
    <n v="4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-372591"/>
    <n v="4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-248"/>
    <n v="2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-4885"/>
    <n v="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-54507"/>
    <n v="83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-53856"/>
    <n v="57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-280229.89"/>
    <n v="311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-3574"/>
    <n v="2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-9915"/>
    <n v="16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63"/>
    <n v="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552"/>
    <n v="58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805"/>
    <n v="44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45"/>
    <n v="83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966"/>
    <n v="11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932"/>
    <n v="3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30"/>
    <n v="8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3884.6899999999987"/>
    <n v="34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0"/>
    <n v="7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283"/>
    <n v="19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243"/>
    <n v="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0"/>
    <n v="13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131"/>
    <n v="9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19"/>
    <n v="6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1050"/>
    <n v="2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301"/>
    <n v="71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3"/>
    <n v="38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9660"/>
    <n v="859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614"/>
    <n v="2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359.21000000000004"/>
    <n v="7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062"/>
    <n v="5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12725"/>
    <n v="356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7007"/>
    <n v="279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18474"/>
    <n v="26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87848.5"/>
    <n v="62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935"/>
    <n v="392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82928.5"/>
    <n v="3562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17151"/>
    <n v="51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4839"/>
    <n v="88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6076"/>
    <n v="537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48"/>
    <n v="25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17748.82"/>
    <n v="3238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52856"/>
    <n v="897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43737"/>
    <n v="878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935"/>
    <n v="11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937"/>
    <n v="234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255309.33000000002"/>
    <n v="4330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157"/>
    <n v="651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4228"/>
    <n v="251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8843"/>
    <n v="26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10.99"/>
    <n v="28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24167.25"/>
    <n v="721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91"/>
    <n v="50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493"/>
    <n v="7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390"/>
    <n v="27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30"/>
    <n v="3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0"/>
    <n v="7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6"/>
    <n v="24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254"/>
    <n v="15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457"/>
    <n v="7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2390"/>
    <n v="12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863"/>
    <n v="12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5"/>
    <n v="1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1155.01"/>
    <n v="24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310"/>
    <n v="33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7"/>
    <n v="1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5"/>
    <n v="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456.65999999999985"/>
    <n v="76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5"/>
    <n v="1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40"/>
    <n v="69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609"/>
    <n v="218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313"/>
    <n v="30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131"/>
    <n v="100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14315"/>
    <n v="296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177415.01"/>
    <n v="120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523.3100000000013"/>
    <n v="32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7459"/>
    <n v="301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0744.9"/>
    <n v="14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5692.33"/>
    <n v="539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2206"/>
    <n v="498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27803.24"/>
    <n v="111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19790"/>
    <n v="98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5801"/>
    <n v="3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065"/>
    <n v="28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6931"/>
    <n v="147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12239"/>
    <n v="680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45527"/>
    <n v="98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496"/>
    <n v="79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7006.6699999999983"/>
    <n v="42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8534"/>
    <n v="9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7064"/>
    <n v="163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26009.76000000001"/>
    <n v="2525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1.5"/>
    <n v="203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13851"/>
    <n v="29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101881"/>
    <n v="198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3"/>
    <n v="57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824"/>
    <n v="380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505"/>
    <n v="12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2407"/>
    <n v="180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218778"/>
    <n v="571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2928.1900000000005"/>
    <n v="480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15505"/>
    <n v="24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015"/>
    <n v="84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1799"/>
    <n v="19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7373"/>
    <n v="27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589"/>
    <n v="50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13403.5"/>
    <n v="169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023"/>
    <n v="20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7671"/>
    <n v="20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5673"/>
    <n v="84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6795"/>
    <n v="21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787"/>
    <n v="18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6"/>
    <n v="60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4802"/>
    <n v="44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397"/>
    <n v="1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304"/>
    <n v="194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56105"/>
    <n v="404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728"/>
    <n v="194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42541"/>
    <n v="90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155062"/>
    <n v="167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36618"/>
    <n v="1328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2566"/>
    <n v="94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3009"/>
    <n v="14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490"/>
    <n v="99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2000.5"/>
    <n v="7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267"/>
    <n v="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3492"/>
    <n v="207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3414"/>
    <n v="102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538"/>
    <n v="32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29750.5"/>
    <n v="480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255"/>
    <n v="11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640"/>
    <n v="12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25.659999999999854"/>
    <n v="48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373.27000000000044"/>
    <n v="59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641"/>
    <n v="7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"/>
    <n v="14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898.98999999999978"/>
    <n v="106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"/>
    <n v="25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11"/>
    <n v="25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61"/>
    <n v="29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820"/>
    <n v="43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45.01000000000022"/>
    <n v="4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70"/>
    <n v="2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2304.04"/>
    <n v="112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303"/>
    <n v="3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3435"/>
    <n v="145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6"/>
    <n v="19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522"/>
    <n v="288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750.5"/>
    <n v="14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"/>
    <n v="7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680.2200000000003"/>
    <n v="211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625"/>
    <n v="85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603.60999999999967"/>
    <n v="103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42.020000000000437"/>
    <n v="1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221"/>
    <n v="167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236.55000000000018"/>
    <n v="7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30.79000000000019"/>
    <n v="75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653.11000000000058"/>
    <n v="61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400.47000000000025"/>
    <n v="10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60835.360000000001"/>
    <n v="1224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370"/>
    <n v="10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236"/>
    <n v="79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3792.0200000000004"/>
    <n v="157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683.6400000000001"/>
    <n v="50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65"/>
    <n v="6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606.39999999999964"/>
    <n v="20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6"/>
    <n v="22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053"/>
    <n v="16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231"/>
    <n v="77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433"/>
    <n v="89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-6427"/>
    <n v="64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-2615"/>
    <n v="4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-130"/>
    <n v="4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-5945"/>
    <n v="61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-920"/>
    <n v="7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-14892"/>
    <n v="1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149133.01"/>
    <n v="33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15445"/>
    <n v="53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480"/>
    <n v="125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848"/>
    <n v="16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3545.1000000000004"/>
    <n v="28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577"/>
    <n v="352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673"/>
    <n v="9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78"/>
    <n v="6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568"/>
    <n v="22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84146.51"/>
    <n v="216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279"/>
    <n v="179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71.5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48552"/>
    <n v="110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2311"/>
    <n v="403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-500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-550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-9700"/>
    <n v="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-999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-300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-59961"/>
    <n v="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-985"/>
    <n v="1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-69730"/>
    <n v="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-47490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-5000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-18792"/>
    <n v="7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-200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-100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-34975"/>
    <n v="1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-7945"/>
    <n v="2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-1000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-2700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-150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-6399"/>
    <n v="3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-4998"/>
    <n v="1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-20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-300"/>
    <n v="2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-17500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-128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-10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-22370"/>
    <n v="2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-49330"/>
    <n v="1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-39900"/>
    <n v="2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-2500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-24918"/>
    <n v="4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-200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-5320"/>
    <n v="6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-849950"/>
    <n v="1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-21990"/>
    <n v="1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-1000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-2673.67"/>
    <n v="4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-250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-11000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-3000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-14945"/>
    <n v="3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-84779"/>
    <n v="7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-2925"/>
    <n v="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-9565"/>
    <n v="3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-992"/>
    <n v="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-64212"/>
    <n v="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-3000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-148974"/>
    <n v="3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-36537"/>
    <n v="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-15970"/>
    <n v="1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-51000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-19975"/>
    <n v="1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-420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-99950"/>
    <n v="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-4997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-3300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-4990"/>
    <n v="1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-12400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-400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-1300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-5000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-27799"/>
    <n v="9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-11948"/>
    <n v="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-998"/>
    <n v="1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-1500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-3874"/>
    <n v="20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-1905"/>
    <n v="1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-16443"/>
    <n v="33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-14970"/>
    <n v="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-24540"/>
    <n v="6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-1500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-24849"/>
    <n v="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-800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-2975"/>
    <n v="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-14540"/>
    <n v="1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-59665"/>
    <n v="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-19995"/>
    <n v="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-100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-24995"/>
    <n v="5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-300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-14369"/>
    <n v="3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-5999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-499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-59992"/>
    <n v="1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-24690"/>
    <n v="9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-349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-2000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-49999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-34999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-137995"/>
    <n v="4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-2979"/>
    <n v="2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-99998"/>
    <n v="2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-13998"/>
    <n v="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-1000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-19974"/>
    <n v="2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-248776"/>
    <n v="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-116955"/>
    <n v="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-800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-14950"/>
    <n v="1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-1000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-4990"/>
    <n v="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591"/>
    <n v="109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6226"/>
    <n v="37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502.989999999998"/>
    <n v="311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258"/>
    <n v="6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3640"/>
    <n v="11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3399"/>
    <n v="11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8180"/>
    <n v="3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30"/>
    <n v="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800"/>
    <n v="12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230.03000000000065"/>
    <n v="102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545"/>
    <n v="186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201"/>
    <n v="1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641"/>
    <n v="6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296"/>
    <n v="130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246"/>
    <n v="16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213"/>
    <n v="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530"/>
    <n v="124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509"/>
    <n v="8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675"/>
    <n v="282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67"/>
    <n v="6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285"/>
    <n v="86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321.25"/>
    <n v="11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325"/>
    <n v="75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222"/>
    <n v="43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561"/>
    <n v="4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0"/>
    <n v="52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85"/>
    <n v="43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44.34000000000015"/>
    <n v="58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64"/>
    <n v="4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31.6400000000001"/>
    <n v="3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40"/>
    <n v="17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2682.0200000000004"/>
    <n v="104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0"/>
    <n v="4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0.18000000000029104"/>
    <n v="38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18"/>
    <n v="81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60.7199999999998"/>
    <n v="55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535"/>
    <n v="4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2200"/>
    <n v="7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00.32999999999998"/>
    <n v="16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0"/>
    <n v="8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516.4399999999996"/>
    <n v="95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"/>
    <n v="25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51"/>
    <n v="1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676.10999999999967"/>
    <n v="90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65"/>
    <n v="41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497"/>
    <n v="30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0.75999999999999091"/>
    <n v="3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201"/>
    <n v="6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178.5"/>
    <n v="75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07"/>
    <n v="1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6"/>
    <n v="1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50"/>
    <n v="27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5740"/>
    <n v="25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5.079999999999927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413.04999999999995"/>
    <n v="42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0"/>
    <n v="1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510.85999999999967"/>
    <n v="56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56"/>
    <n v="20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4105"/>
    <n v="17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80"/>
    <n v="29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-10719"/>
    <n v="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-109914"/>
    <n v="5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-1000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-3500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-700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-4970"/>
    <n v="2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-4285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-2000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-94000"/>
    <n v="28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-49925"/>
    <n v="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-10000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-115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-18000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-11790"/>
    <n v="4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-4070"/>
    <n v="12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-2200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-16233"/>
    <n v="33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-500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-149935"/>
    <n v="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-1000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185.9899999999998"/>
    <n v="13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0"/>
    <n v="27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508"/>
    <n v="2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20"/>
    <n v="43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26"/>
    <n v="8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518"/>
    <n v="33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85"/>
    <n v="71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289.98999999999978"/>
    <n v="81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257"/>
    <n v="76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0"/>
    <n v="48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8"/>
    <n v="6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045"/>
    <n v="60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800"/>
    <n v="136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0"/>
    <n v="14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755"/>
    <n v="78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4"/>
    <n v="4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00"/>
    <n v="1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2343.1699999999983"/>
    <n v="185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25"/>
    <n v="5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85"/>
    <n v="27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246"/>
    <n v="63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25"/>
    <n v="13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41"/>
    <n v="13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41"/>
    <n v="57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06"/>
    <n v="61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410"/>
    <n v="6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092"/>
    <n v="134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11"/>
    <n v="37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44"/>
    <n v="37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55"/>
    <n v="15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0.5"/>
    <n v="56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95"/>
    <n v="1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833"/>
    <n v="60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684"/>
    <n v="6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47"/>
    <n v="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41"/>
    <n v="34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66"/>
    <n v="3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11"/>
    <n v="1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90"/>
    <n v="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3"/>
    <n v="2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-10000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-9925"/>
    <n v="3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-2000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-4000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-9900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-3500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-44880"/>
    <n v="2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-9950"/>
    <n v="1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-6355"/>
    <n v="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-6941"/>
    <n v="2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-99750"/>
    <n v="4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-3000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-800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-1000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-8500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-1000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-1500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-600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-199723"/>
    <n v="1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-8449"/>
    <n v="2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-4470"/>
    <n v="11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-8999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-995"/>
    <n v="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-1000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-29950"/>
    <n v="1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-2995"/>
    <n v="1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-48783"/>
    <n v="6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-5767"/>
    <n v="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-49995"/>
    <n v="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-300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-1474"/>
    <n v="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-29950"/>
    <n v="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-1000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-79999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-13175"/>
    <n v="19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-26744"/>
    <n v="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-1415"/>
    <n v="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-1830"/>
    <n v="1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-8951"/>
    <n v="5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-46534"/>
    <n v="3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2807"/>
    <n v="151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27131"/>
    <n v="489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26"/>
    <n v="50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843.59999999999854"/>
    <n v="321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7421.570000000007"/>
    <n v="176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6"/>
    <n v="38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24616"/>
    <n v="398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9914"/>
    <n v="304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71330.39"/>
    <n v="676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9407.66"/>
    <n v="577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95970"/>
    <n v="3663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7176.130000000001"/>
    <n v="294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76"/>
    <n v="28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210"/>
    <n v="10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396"/>
    <n v="72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3633.5"/>
    <n v="238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3888"/>
    <n v="159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808"/>
    <n v="7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884"/>
    <n v="53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28374"/>
    <n v="1251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6882"/>
    <n v="465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467.76"/>
    <n v="7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280"/>
    <n v="62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02353.65"/>
    <n v="3468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1284"/>
    <n v="52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300"/>
    <n v="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820"/>
    <n v="45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87"/>
    <n v="2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387"/>
    <n v="100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158"/>
    <n v="81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2933.0499999999993"/>
    <n v="286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396"/>
    <n v="4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12731"/>
    <n v="19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56"/>
    <n v="25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0"/>
    <n v="84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873"/>
    <n v="5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331"/>
    <n v="2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6"/>
    <n v="14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92"/>
    <n v="4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70"/>
    <n v="69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-1485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-50000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-664402.68999999994"/>
    <n v="1501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-97947"/>
    <n v="52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-17900"/>
    <n v="2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-457913.58"/>
    <n v="535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-2464"/>
    <n v="3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-11894"/>
    <n v="6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-124876"/>
    <n v="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-59642"/>
    <n v="5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-274767"/>
    <n v="1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-99115"/>
    <n v="1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-45124"/>
    <n v="7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-99949"/>
    <n v="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-11845"/>
    <n v="4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-132845"/>
    <n v="152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-24378.62"/>
    <n v="59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-97909"/>
    <n v="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-47667"/>
    <n v="1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-19981"/>
    <n v="5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45"/>
    <n v="6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360"/>
    <n v="80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919.25"/>
    <n v="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600"/>
    <n v="1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810"/>
    <n v="46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5929.51"/>
    <n v="20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60"/>
    <n v="18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707"/>
    <n v="2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201"/>
    <n v="1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-36393"/>
    <n v="6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-22164"/>
    <n v="8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-6681"/>
    <n v="47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-28968"/>
    <n v="6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-13006"/>
    <n v="171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-23103"/>
    <n v="2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-1042"/>
    <n v="9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-16085"/>
    <n v="2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-7998900"/>
    <n v="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-39868"/>
    <n v="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-31724"/>
    <n v="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-7945"/>
    <n v="2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-4302"/>
    <n v="2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-14964"/>
    <n v="3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-69200"/>
    <n v="4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-49990"/>
    <n v="1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-3000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-1500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-49926"/>
    <n v="14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-34999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-71414"/>
    <n v="118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-64965"/>
    <n v="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-3475"/>
    <n v="1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-4960"/>
    <n v="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-29999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-14929"/>
    <n v="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-56610"/>
    <n v="3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-16939"/>
    <n v="52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-7973.99"/>
    <n v="2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-2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-9929"/>
    <n v="4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-1830"/>
    <n v="46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-6559"/>
    <n v="26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500"/>
    <n v="45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-17855"/>
    <n v="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-14761"/>
    <n v="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4304"/>
    <n v="263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20067.57"/>
    <n v="394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6643.07"/>
    <n v="1049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803"/>
    <n v="30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32340.210000000006"/>
    <n v="1088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28"/>
    <n v="7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726"/>
    <n v="14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3362"/>
    <n v="1420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4089"/>
    <n v="30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19754.689999999999"/>
    <n v="55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998.0100000000002"/>
    <n v="187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5026"/>
    <n v="32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645"/>
    <n v="14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530"/>
    <n v="69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4531"/>
    <n v="17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0215"/>
    <n v="269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7627"/>
    <n v="18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4806"/>
    <n v="17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4858.88"/>
    <n v="10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7817"/>
    <n v="113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5745"/>
    <n v="404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39321"/>
    <n v="70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15274"/>
    <n v="392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333"/>
    <n v="23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8979.010000000002"/>
    <n v="68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291"/>
    <n v="3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2190"/>
    <n v="146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3769"/>
    <n v="11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2"/>
    <n v="16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6586.01"/>
    <n v="339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832"/>
    <n v="58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43818.240000000005"/>
    <n v="45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2397"/>
    <n v="15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125"/>
    <n v="191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"/>
    <n v="17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-7965"/>
    <n v="4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-1769"/>
    <n v="18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-5999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-15165"/>
    <n v="22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-6249"/>
    <n v="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-2199"/>
    <n v="19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-360"/>
    <n v="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-4947"/>
    <n v="4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-9890"/>
    <n v="2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-1999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-3274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-4250"/>
    <n v="1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-1620"/>
    <n v="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-1000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-240"/>
    <n v="15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-8952"/>
    <n v="33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-1490"/>
    <n v="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-1766"/>
    <n v="6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-895"/>
    <n v="2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-500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-4964"/>
    <n v="4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-3225"/>
    <n v="1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-39310"/>
    <n v="3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-3955"/>
    <n v="4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-400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-4900"/>
    <n v="4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-3966"/>
    <n v="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-5998"/>
    <n v="34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-798"/>
    <n v="2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-17917.75"/>
    <n v="3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-1998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-800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-52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-3430"/>
    <n v="1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-4850"/>
    <n v="2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-19345"/>
    <n v="3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-2990"/>
    <n v="1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-4095"/>
    <n v="15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-2447"/>
    <n v="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-10000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66"/>
    <n v="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200"/>
    <n v="18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45"/>
    <n v="61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40"/>
    <n v="108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234"/>
    <n v="142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446"/>
    <n v="7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97"/>
    <n v="38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50"/>
    <n v="20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35"/>
    <n v="2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60"/>
    <n v="66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50"/>
    <n v="2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52"/>
    <n v="24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056.75"/>
    <n v="7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25"/>
    <n v="3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30"/>
    <n v="2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24"/>
    <n v="21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211.61000000000058"/>
    <n v="94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70"/>
    <n v="139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831.73999999999978"/>
    <n v="13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330"/>
    <n v="31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66"/>
    <n v="1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55"/>
    <n v="90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2795"/>
    <n v="14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50"/>
    <n v="2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40"/>
    <n v="18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363"/>
    <n v="76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300"/>
    <n v="93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1"/>
    <n v="69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60"/>
    <n v="21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205"/>
    <n v="5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27"/>
    <n v="108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665"/>
    <n v="8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772.11999999999989"/>
    <n v="96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16"/>
    <n v="64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355"/>
    <n v="14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247"/>
    <n v="169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80"/>
    <n v="33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603"/>
    <n v="102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240"/>
    <n v="104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72"/>
    <n v="2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0"/>
    <n v="3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0"/>
    <n v="9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24"/>
    <n v="1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0"/>
    <n v="15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0"/>
    <n v="5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55"/>
    <n v="1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405"/>
    <n v="23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36"/>
    <n v="9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63"/>
    <n v="76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0"/>
    <n v="11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320"/>
    <n v="52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367.98999999999978"/>
    <n v="95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223"/>
    <n v="3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560"/>
    <n v="21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870.99"/>
    <n v="93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35"/>
    <n v="11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0"/>
    <n v="21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405"/>
    <n v="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400"/>
    <n v="3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0"/>
    <n v="132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-990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-15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-12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-520"/>
    <n v="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-5134"/>
    <n v="3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-800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-200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-34930"/>
    <n v="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-495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-7689"/>
    <n v="1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-450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-4905"/>
    <n v="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-950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-583"/>
    <n v="14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-300"/>
    <n v="5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-2854"/>
    <n v="6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-30500"/>
    <n v="15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-100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-1965"/>
    <n v="1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-3734"/>
    <n v="9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-170"/>
    <n v="3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-12645"/>
    <n v="3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-49980"/>
    <n v="1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-2460"/>
    <n v="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-2888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-4955"/>
    <n v="2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-1996"/>
    <n v="1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-8698.24"/>
    <n v="60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-19823"/>
    <n v="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-4250"/>
    <n v="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-9533"/>
    <n v="1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-300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-1547"/>
    <n v="8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-4729"/>
    <n v="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-19993"/>
    <n v="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-15000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-5350"/>
    <n v="6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-2937"/>
    <n v="4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-11171"/>
    <n v="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-9200"/>
    <n v="29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-550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-498"/>
    <n v="4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-8092"/>
    <n v="5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-44815"/>
    <n v="4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-270"/>
    <n v="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-190"/>
    <n v="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-2995"/>
    <n v="1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-3000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-1858"/>
    <n v="1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-1979"/>
    <n v="3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-9727"/>
    <n v="10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-5000"/>
    <n v="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-4975"/>
    <n v="2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-5000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-477"/>
    <n v="4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-2375"/>
    <n v="1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-11450"/>
    <n v="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-7184"/>
    <n v="1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-1000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-2095"/>
    <n v="7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-744"/>
    <n v="2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-149975"/>
    <n v="1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-4961"/>
    <n v="4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-1425"/>
    <n v="4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-2878"/>
    <n v="1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-5435"/>
    <n v="7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-2498"/>
    <n v="2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-9336"/>
    <n v="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-179980"/>
    <n v="1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-29999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-1143"/>
    <n v="14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-12410"/>
    <n v="26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-9998"/>
    <n v="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-24999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-389"/>
    <n v="3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-1705"/>
    <n v="7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-1563"/>
    <n v="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-3638"/>
    <n v="20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-549"/>
    <n v="6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-1829"/>
    <n v="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29"/>
    <n v="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0"/>
    <n v="6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0"/>
    <n v="1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800"/>
    <n v="147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100.6900000000023"/>
    <n v="199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750"/>
    <n v="50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555"/>
    <n v="21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0"/>
    <n v="2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65.55000000000018"/>
    <n v="32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92"/>
    <n v="6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45"/>
    <n v="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58"/>
    <n v="38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69"/>
    <n v="54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200"/>
    <n v="3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31"/>
    <n v="3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280"/>
    <n v="34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500"/>
    <n v="55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55"/>
    <n v="3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230"/>
    <n v="2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81"/>
    <n v="33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-24999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-15915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-300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-9900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-5000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-1998"/>
    <n v="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-23928"/>
    <n v="1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-499976"/>
    <n v="9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-975"/>
    <n v="2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-500000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-48904"/>
    <n v="58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-18395"/>
    <n v="8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-399395"/>
    <n v="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-1500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-485"/>
    <n v="11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-6578"/>
    <n v="2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-14720"/>
    <n v="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-8000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-1000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-3000000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481"/>
    <n v="108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218"/>
    <n v="2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685"/>
    <n v="9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35.6899999999996"/>
    <n v="19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35"/>
    <n v="39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363"/>
    <n v="128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696"/>
    <n v="71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210"/>
    <n v="47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625"/>
    <n v="17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360"/>
    <n v="9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5"/>
    <n v="4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7"/>
    <n v="17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3740"/>
    <n v="3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0"/>
    <n v="87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"/>
    <n v="113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50"/>
    <n v="14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407"/>
    <n v="3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221"/>
    <n v="16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70"/>
    <n v="46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275"/>
    <n v="2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157"/>
    <n v="9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3"/>
    <n v="5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53985.91"/>
    <n v="109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88"/>
    <n v="21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2165"/>
    <n v="111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32"/>
    <n v="5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2600.2000000000007"/>
    <n v="2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0"/>
    <n v="28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5307"/>
    <n v="364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0"/>
    <n v="2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280"/>
    <n v="9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35"/>
    <n v="64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3"/>
    <n v="22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1073.24"/>
    <n v="59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744"/>
    <n v="249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25180"/>
    <n v="39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373"/>
    <n v="11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514.5"/>
    <n v="433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255"/>
    <n v="2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0"/>
    <n v="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15777.009999999998"/>
    <n v="17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595.43000000000029"/>
    <n v="104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35"/>
    <n v="1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5126"/>
    <n v="277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2172.6000000000004"/>
    <n v="11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620"/>
    <n v="9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480"/>
    <n v="2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35"/>
    <n v="26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4939"/>
    <n v="128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870"/>
    <n v="15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71"/>
    <n v="2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685"/>
    <n v="5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5696"/>
    <n v="10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3276"/>
    <n v="557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8"/>
    <n v="4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222"/>
    <n v="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285"/>
    <n v="15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30"/>
    <n v="4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3185"/>
    <n v="226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40"/>
    <n v="30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721"/>
    <n v="10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88"/>
    <n v="62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21"/>
    <n v="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7321"/>
    <n v="18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5055"/>
    <n v="145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390"/>
    <n v="25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2576"/>
    <n v="320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3401"/>
    <n v="99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2903"/>
    <n v="348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17"/>
    <n v="4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0"/>
    <n v="29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272"/>
    <n v="25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396"/>
    <n v="2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2536"/>
    <n v="126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2196.7099999999991"/>
    <n v="307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6683"/>
    <n v="329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566"/>
    <n v="3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5"/>
    <n v="2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742.7799999999988"/>
    <n v="236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225"/>
    <n v="4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870"/>
    <n v="9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420"/>
    <n v="3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501"/>
    <n v="128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121"/>
    <n v="156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08.2600000000002"/>
    <n v="6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7177"/>
    <n v="5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245"/>
    <n v="2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3320"/>
    <n v="4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250"/>
    <n v="5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36"/>
    <n v="9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-2673"/>
    <n v="3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-49925"/>
    <n v="2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-9960"/>
    <n v="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-30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-19999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-2500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-5000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-17997"/>
    <n v="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-14549"/>
    <n v="1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-219665"/>
    <n v="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-100000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-3316"/>
    <n v="67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-2413"/>
    <n v="23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-66529"/>
    <n v="72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-24990"/>
    <n v="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-308050"/>
    <n v="1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-7800"/>
    <n v="1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-249825"/>
    <n v="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-859"/>
    <n v="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-9666"/>
    <n v="16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-4827"/>
    <n v="11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-11998"/>
    <n v="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-2799355"/>
    <n v="7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-24978"/>
    <n v="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-13704"/>
    <n v="2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-8494"/>
    <n v="5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-21895"/>
    <n v="2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-59929"/>
    <n v="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-1322440"/>
    <n v="2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-1999624"/>
    <n v="7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-997897"/>
    <n v="5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-900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-19944"/>
    <n v="3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-3589"/>
    <n v="6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-24390"/>
    <n v="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-19950"/>
    <n v="3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-19875"/>
    <n v="2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-64874"/>
    <n v="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-19146"/>
    <n v="45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-213568"/>
    <n v="9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-4204"/>
    <n v="9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-98816.81"/>
    <n v="21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-3090"/>
    <n v="17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-99975"/>
    <n v="1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-14870"/>
    <n v="1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-19205"/>
    <n v="14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-8285"/>
    <n v="4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-46967"/>
    <n v="2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-1722"/>
    <n v="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-10173"/>
    <n v="13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-2200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-9742"/>
    <n v="9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-4089"/>
    <n v="2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-2815"/>
    <n v="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-3369"/>
    <n v="31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-959"/>
    <n v="4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-32095"/>
    <n v="2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-49974"/>
    <n v="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-19867"/>
    <n v="114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-24990"/>
    <n v="1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-14672"/>
    <n v="76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-10479"/>
    <n v="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-104590"/>
    <n v="3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-7500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-9700"/>
    <n v="1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-320"/>
    <n v="10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-999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-498450"/>
    <n v="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-9995"/>
    <n v="1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-1299872"/>
    <n v="10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-1490"/>
    <n v="1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-83"/>
    <n v="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-39808"/>
    <n v="34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-799974"/>
    <n v="4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-150000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-23960"/>
    <n v="1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-10000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291"/>
    <n v="11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-1240"/>
    <n v="1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-9625"/>
    <n v="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-3455"/>
    <n v="12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-29990"/>
    <n v="1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40"/>
    <n v="16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-775"/>
    <n v="12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-615"/>
    <n v="7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39"/>
    <n v="22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-1450"/>
    <n v="1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-20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-47300"/>
    <n v="6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-9904"/>
    <n v="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-242"/>
    <n v="8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-2705"/>
    <n v="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-70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-2460"/>
    <n v="3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-2500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-44750"/>
    <n v="12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3505"/>
    <n v="213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561"/>
    <n v="57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50"/>
    <n v="25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35"/>
    <n v="10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4"/>
    <n v="3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31"/>
    <n v="6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7067.5"/>
    <n v="241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905"/>
    <n v="123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4425.2299999999996"/>
    <n v="30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0"/>
    <n v="8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40"/>
    <n v="4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700"/>
    <n v="6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502.22"/>
    <n v="52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69"/>
    <n v="57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2"/>
    <n v="74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086"/>
    <n v="6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450"/>
    <n v="72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69"/>
    <n v="71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470"/>
    <n v="2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21079.83"/>
    <n v="93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485"/>
    <n v="55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605"/>
    <n v="6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241"/>
    <n v="82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245"/>
    <n v="71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617"/>
    <n v="11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300"/>
    <n v="2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300"/>
    <n v="74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34"/>
    <n v="23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478"/>
    <n v="60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282"/>
    <n v="55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435"/>
    <n v="51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076"/>
    <n v="78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594.81999999999971"/>
    <n v="62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237"/>
    <n v="4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45"/>
    <n v="15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62"/>
    <n v="15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225"/>
    <n v="68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310"/>
    <n v="46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0"/>
    <n v="2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70"/>
    <n v="7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2444"/>
    <n v="24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-70"/>
    <n v="9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-48220"/>
    <n v="19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-400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-3599"/>
    <n v="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-9898"/>
    <n v="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-4413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-1100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-1430"/>
    <n v="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-2998200"/>
    <n v="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-8855"/>
    <n v="4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-29890"/>
    <n v="3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-2392"/>
    <n v="53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-49999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-1975"/>
    <n v="2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-2274"/>
    <n v="25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-750"/>
    <n v="6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-50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-7727"/>
    <n v="1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-500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-2950"/>
    <n v="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75"/>
    <n v="82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835.7000000000007"/>
    <n v="22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773"/>
    <n v="6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4541"/>
    <n v="32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050"/>
    <n v="9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7"/>
    <n v="4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256"/>
    <n v="115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23"/>
    <n v="134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"/>
    <n v="3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721"/>
    <n v="10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252"/>
    <n v="184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22"/>
    <n v="119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26"/>
    <n v="5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37"/>
    <n v="11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620"/>
    <n v="8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295"/>
    <n v="74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610"/>
    <n v="21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47"/>
    <n v="3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50"/>
    <n v="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300"/>
    <n v="3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64"/>
    <n v="37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573"/>
    <n v="20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257"/>
    <n v="3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610"/>
    <n v="2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312"/>
    <n v="2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940"/>
    <n v="6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5.710000000000036"/>
    <n v="11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481"/>
    <n v="18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20"/>
    <n v="110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275.63999999999942"/>
    <n v="26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345"/>
    <n v="79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346.97999999999956"/>
    <n v="10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7"/>
    <n v="3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301"/>
    <n v="16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2730.42"/>
    <n v="18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227"/>
    <n v="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47"/>
    <n v="69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904"/>
    <n v="27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22"/>
    <n v="19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46.5"/>
    <n v="5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95"/>
    <n v="20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271"/>
    <n v="8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388"/>
    <n v="213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61"/>
    <n v="20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626"/>
    <n v="5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365"/>
    <n v="115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63.5"/>
    <n v="186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225"/>
    <n v="1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2806"/>
    <n v="17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25.98999999999978"/>
    <n v="41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365"/>
    <n v="75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418.5999999999985"/>
    <n v="97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462"/>
    <n v="7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5"/>
    <n v="4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371"/>
    <n v="13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304.15999999999985"/>
    <n v="68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75"/>
    <n v="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728"/>
    <n v="63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877"/>
    <n v="16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315"/>
    <n v="28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560"/>
    <n v="4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20"/>
    <n v="7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30"/>
    <n v="30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450"/>
    <n v="5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5443"/>
    <n v="14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296"/>
    <n v="21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205"/>
    <n v="286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5"/>
    <n v="12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758"/>
    <n v="1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430"/>
    <n v="100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85"/>
    <n v="3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828"/>
    <n v="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60"/>
    <n v="3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080"/>
    <n v="47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820.5"/>
    <n v="23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38"/>
    <n v="47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48"/>
    <n v="15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605"/>
    <n v="81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265"/>
    <n v="12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0"/>
    <n v="3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26.489999999999782"/>
    <n v="207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65.21000000000004"/>
    <n v="25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424"/>
    <n v="7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70"/>
    <n v="14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188"/>
    <n v="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3170"/>
    <n v="91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0"/>
    <n v="2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20.009999999999991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661"/>
    <n v="47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4"/>
    <n v="44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73"/>
    <n v="72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486"/>
    <n v="6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085"/>
    <n v="88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004"/>
    <n v="7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285"/>
    <n v="50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286"/>
    <n v="35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677.5"/>
    <n v="17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81"/>
    <n v="20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130"/>
    <n v="5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66.799999999999955"/>
    <n v="20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780"/>
    <n v="5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208"/>
    <n v="31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5"/>
    <n v="31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246"/>
    <n v="45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"/>
    <n v="4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321"/>
    <n v="29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886"/>
    <n v="5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400"/>
    <n v="8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.180000000000291"/>
    <n v="125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65"/>
    <n v="18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512"/>
    <n v="32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40"/>
    <n v="1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25"/>
    <n v="3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37"/>
    <n v="1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50"/>
    <n v="23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259"/>
    <n v="4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25"/>
    <n v="1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50"/>
    <n v="1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10"/>
    <n v="5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"/>
    <n v="33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835"/>
    <n v="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68"/>
    <n v="26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94"/>
    <n v="6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226"/>
    <n v="65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0"/>
    <n v="83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60"/>
    <n v="111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495"/>
    <n v="46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6"/>
    <n v="63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0"/>
    <n v="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255"/>
    <n v="3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327"/>
    <n v="112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348"/>
    <n v="47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145"/>
    <n v="3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0"/>
    <n v="28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0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500"/>
    <n v="23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65"/>
    <n v="40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50"/>
    <n v="1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50"/>
    <n v="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389"/>
    <n v="22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6"/>
    <n v="79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534"/>
    <n v="1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55"/>
    <n v="5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55"/>
    <n v="5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376"/>
    <n v="7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1075"/>
    <n v="44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58"/>
    <n v="55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460"/>
    <n v="15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21"/>
    <n v="27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20"/>
    <n v="2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299"/>
    <n v="162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250"/>
    <n v="23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24"/>
    <n v="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673"/>
    <n v="68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590"/>
    <n v="2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10"/>
    <n v="26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78"/>
    <n v="7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0"/>
    <n v="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605"/>
    <n v="18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40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46"/>
    <n v="23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95"/>
    <n v="54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266"/>
    <n v="26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77"/>
    <n v="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35"/>
    <n v="27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5"/>
    <n v="3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230"/>
    <n v="5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0"/>
    <n v="1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"/>
    <n v="1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84"/>
    <n v="77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42"/>
    <n v="21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73"/>
    <n v="38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33"/>
    <n v="2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90"/>
    <n v="48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26"/>
    <n v="4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205"/>
    <n v="3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0.65999999999985448"/>
    <n v="6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0"/>
    <n v="15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0"/>
    <n v="4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506"/>
    <n v="35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57"/>
    <n v="4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450"/>
    <n v="6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36"/>
    <n v="22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615"/>
    <n v="18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0"/>
    <n v="1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87"/>
    <n v="44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233"/>
    <n v="27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420"/>
    <n v="38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65"/>
    <n v="28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30"/>
    <n v="24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443"/>
    <n v="65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45"/>
    <n v="46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41"/>
    <n v="85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54"/>
    <n v="6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465"/>
    <n v="1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0"/>
    <n v="17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10"/>
    <n v="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1.5"/>
    <n v="1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31"/>
    <n v="91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42"/>
    <n v="6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555"/>
    <n v="18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18"/>
    <n v="21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255"/>
    <n v="4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535"/>
    <n v="7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0"/>
    <n v="2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50"/>
    <n v="14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5"/>
    <n v="44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0"/>
    <n v="9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784"/>
    <n v="3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9.9999999999909051E-3"/>
    <n v="4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35"/>
    <n v="56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80"/>
    <n v="46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266"/>
    <n v="3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15"/>
    <n v="98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273"/>
    <n v="4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00"/>
    <n v="1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215"/>
    <n v="76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891.09999999999854"/>
    <n v="104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305"/>
    <n v="8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0"/>
    <n v="29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55"/>
    <n v="5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45"/>
    <n v="12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70.98999999999978"/>
    <n v="72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0"/>
    <n v="2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93"/>
    <n v="4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25"/>
    <n v="71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555"/>
    <n v="168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20"/>
    <n v="1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295"/>
    <n v="37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30"/>
    <n v="36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5"/>
    <n v="14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416.1400000000001"/>
    <n v="18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260.92000000000007"/>
    <n v="82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65"/>
    <n v="43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0"/>
    <n v="8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855"/>
    <n v="4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567"/>
    <n v="2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0"/>
    <n v="31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82"/>
    <n v="25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78"/>
    <n v="14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205"/>
    <n v="45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565"/>
    <n v="2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260"/>
    <n v="3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8"/>
    <n v="16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532"/>
    <n v="37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85"/>
    <n v="1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5"/>
    <n v="2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65"/>
    <n v="6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2739"/>
    <n v="16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804"/>
    <n v="55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238"/>
    <n v="27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31"/>
    <n v="36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450"/>
    <n v="19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95"/>
    <n v="1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55"/>
    <n v="17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338"/>
    <n v="114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16.18000000000029"/>
    <n v="9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60"/>
    <n v="36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950"/>
    <n v="61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30"/>
    <n v="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2178"/>
    <n v="17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375"/>
    <n v="63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25"/>
    <n v="9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573"/>
    <n v="3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41"/>
    <n v="23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0"/>
    <n v="33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20"/>
    <n v="3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40"/>
    <n v="17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2"/>
    <n v="6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276"/>
    <n v="39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257"/>
    <n v="57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418"/>
    <n v="5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640"/>
    <n v="13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880"/>
    <n v="9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150"/>
    <n v="80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2008"/>
    <n v="133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356"/>
    <n v="4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"/>
    <n v="3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656"/>
    <n v="56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555"/>
    <n v="66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636"/>
    <n v="2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635"/>
    <n v="72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275"/>
    <n v="2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291"/>
    <n v="1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200.2199999999998"/>
    <n v="3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0"/>
    <n v="29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0"/>
    <n v="13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343"/>
    <n v="72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732"/>
    <n v="7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35"/>
    <n v="49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40"/>
    <n v="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10"/>
    <n v="3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63"/>
    <n v="42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"/>
    <n v="42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216"/>
    <n v="31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89"/>
    <n v="3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0"/>
    <n v="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94"/>
    <n v="39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45"/>
    <n v="2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440"/>
    <n v="72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80"/>
    <n v="15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90"/>
    <n v="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5"/>
    <n v="15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8"/>
    <n v="1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0"/>
    <n v="17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515"/>
    <n v="4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50"/>
    <n v="1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80"/>
    <n v="4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0"/>
    <n v="11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0"/>
    <n v="13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50.69000000000005"/>
    <n v="3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27"/>
    <n v="28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5"/>
    <n v="21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243"/>
    <n v="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0"/>
    <n v="3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546"/>
    <n v="8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56"/>
    <n v="7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30"/>
    <n v="7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66"/>
    <n v="34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015"/>
    <n v="86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9"/>
    <n v="3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60"/>
    <n v="18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0"/>
    <n v="22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280"/>
    <n v="26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82"/>
    <n v="2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31"/>
    <n v="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2810"/>
    <n v="204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63"/>
    <n v="46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80"/>
    <n v="17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543"/>
    <n v="28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569"/>
    <n v="83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8"/>
    <n v="1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69"/>
    <n v="8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60"/>
    <n v="32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23"/>
    <n v="85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70"/>
    <n v="2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0"/>
    <n v="2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"/>
    <n v="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25"/>
    <n v="1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5043.25"/>
    <n v="336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40"/>
    <n v="13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20"/>
    <n v="4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20"/>
    <n v="6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27.5"/>
    <n v="25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0"/>
    <n v="2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345"/>
    <n v="104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671.10999999999967"/>
    <n v="53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0"/>
    <n v="1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"/>
    <n v="20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36"/>
    <n v="55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54"/>
    <n v="2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35"/>
    <n v="24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270"/>
    <n v="74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60"/>
    <n v="5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54"/>
    <n v="31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27.450000000000045"/>
    <n v="25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5"/>
    <n v="17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275"/>
    <n v="1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95"/>
    <n v="3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88"/>
    <n v="4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0"/>
    <n v="19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24"/>
    <n v="41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287"/>
    <n v="2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331"/>
    <n v="2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0"/>
    <n v="9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84"/>
    <n v="7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355"/>
    <n v="45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33"/>
    <n v="102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0"/>
    <n v="5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80"/>
    <n v="27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0.20000000000004547"/>
    <n v="3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0"/>
    <n v="14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25"/>
    <n v="27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0"/>
    <n v="45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1870"/>
    <n v="4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255"/>
    <n v="24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465"/>
    <n v="112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650"/>
    <n v="2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707"/>
    <n v="54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33"/>
    <n v="2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"/>
    <n v="11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100"/>
    <n v="6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3"/>
    <n v="7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525"/>
    <n v="1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545"/>
    <n v="3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319"/>
    <n v="43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415"/>
    <n v="3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481"/>
    <n v="62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85"/>
    <n v="15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65"/>
    <n v="3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01"/>
    <n v="27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510"/>
    <n v="17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3"/>
    <n v="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87"/>
    <n v="5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2"/>
    <n v="4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060"/>
    <n v="57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385"/>
    <n v="6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210"/>
    <n v="15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908"/>
    <n v="64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30"/>
    <n v="2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0"/>
    <n v="27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045"/>
    <n v="2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623"/>
    <n v="3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900"/>
    <n v="5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2220"/>
    <n v="5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0"/>
    <n v="2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20"/>
    <n v="71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70"/>
    <n v="72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620"/>
    <n v="45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40"/>
    <n v="51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20"/>
    <n v="5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30"/>
    <n v="1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545"/>
    <n v="19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292"/>
    <n v="7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0.99000000000000909"/>
    <n v="21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500"/>
    <n v="3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48"/>
    <n v="39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80"/>
    <n v="78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73"/>
    <n v="48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0"/>
    <n v="2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-10000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-999998"/>
    <n v="2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-2999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-8375"/>
    <n v="59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-400"/>
    <n v="1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-3238"/>
    <n v="31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-71815"/>
    <n v="18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-2224"/>
    <n v="10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-15000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-2074"/>
    <n v="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-3084"/>
    <n v="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-24999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-945"/>
    <n v="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-300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-685"/>
    <n v="2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-2500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-4179"/>
    <n v="1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-999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-9519"/>
    <n v="8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-470"/>
    <n v="2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53"/>
    <n v="7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30"/>
    <n v="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0"/>
    <n v="17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20"/>
    <n v="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452"/>
    <n v="17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"/>
    <n v="3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116"/>
    <n v="38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813"/>
    <n v="79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291"/>
    <n v="46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215"/>
    <n v="2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"/>
    <n v="2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61"/>
    <n v="1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0"/>
    <n v="22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330"/>
    <n v="36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14"/>
    <n v="40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9"/>
    <n v="9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75"/>
    <n v="1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94"/>
    <n v="1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0"/>
    <n v="3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95.110000000000127"/>
    <n v="58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35"/>
    <n v="28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382"/>
    <n v="1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21"/>
    <n v="1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30"/>
    <n v="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46"/>
    <n v="57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545"/>
    <n v="114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0"/>
    <n v="31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20"/>
    <n v="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230"/>
    <n v="16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348.5"/>
    <n v="199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50"/>
    <n v="31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202"/>
    <n v="3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383"/>
    <n v="3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9"/>
    <n v="18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176"/>
    <n v="67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380"/>
    <n v="6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293"/>
    <n v="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285"/>
    <n v="126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5"/>
    <n v="6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2.25"/>
    <n v="2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275"/>
    <n v="39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550"/>
    <n v="6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300"/>
    <n v="31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1184"/>
    <n v="274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260"/>
    <n v="17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97"/>
    <n v="1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260"/>
    <n v="6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5"/>
    <n v="3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100"/>
    <n v="78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60"/>
    <n v="30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526"/>
    <n v="136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20"/>
    <n v="40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06"/>
    <n v="18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5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275"/>
    <n v="21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246"/>
    <n v="3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09.00999999999999"/>
    <n v="2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98"/>
    <n v="35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320"/>
    <n v="13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860"/>
    <n v="23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1400"/>
    <n v="39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82.5"/>
    <n v="3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535"/>
    <n v="27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70"/>
    <n v="21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4030"/>
    <n v="10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30"/>
    <n v="1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235"/>
    <n v="97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90"/>
    <n v="27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446"/>
    <n v="2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30"/>
    <n v="13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697"/>
    <n v="4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20"/>
    <n v="4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49"/>
    <n v="4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40"/>
    <n v="4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68"/>
    <n v="35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92"/>
    <n v="6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9.55000000000018"/>
    <n v="89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81"/>
    <n v="1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2029"/>
    <n v="46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5"/>
    <n v="33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-18138"/>
    <n v="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-4638"/>
    <n v="5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-900"/>
    <n v="1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-4880"/>
    <n v="1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-719"/>
    <n v="4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-150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-1073"/>
    <n v="7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-130"/>
    <n v="2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-1490"/>
    <n v="1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-550"/>
    <n v="4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-1230"/>
    <n v="6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-3195"/>
    <n v="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-1642"/>
    <n v="14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-2000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-4900"/>
    <n v="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-220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-120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-90"/>
    <n v="1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-8298"/>
    <n v="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-2475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76"/>
    <n v="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25"/>
    <n v="7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27"/>
    <n v="28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326"/>
    <n v="1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65"/>
    <n v="15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67"/>
    <n v="3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500"/>
    <n v="27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63"/>
    <n v="28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50"/>
    <n v="17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298"/>
    <n v="50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35"/>
    <n v="26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409.77000000000044"/>
    <n v="88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50.770000000000437"/>
    <n v="91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0"/>
    <n v="3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78"/>
    <n v="28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0"/>
    <n v="77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0"/>
    <n v="2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942"/>
    <n v="10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265.01000000000022"/>
    <n v="96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335"/>
    <n v="56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306.10999999999967"/>
    <n v="5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0"/>
    <n v="15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0"/>
    <n v="2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460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510"/>
    <n v="33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410"/>
    <n v="57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0"/>
    <n v="2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5"/>
    <n v="14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537"/>
    <n v="94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864"/>
    <n v="5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21"/>
    <n v="36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597"/>
    <n v="115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500"/>
    <n v="3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435"/>
    <n v="5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35"/>
    <n v="2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347"/>
    <n v="2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50"/>
    <n v="1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015"/>
    <n v="3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658"/>
    <n v="71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"/>
    <n v="1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-74500"/>
    <n v="1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-3434"/>
    <n v="4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-1500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-150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-12465"/>
    <n v="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-2824"/>
    <n v="2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-4950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-590"/>
    <n v="2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-22499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-620"/>
    <n v="3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-68975"/>
    <n v="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-9598"/>
    <n v="4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-21119"/>
    <n v="1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-4574"/>
    <n v="9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-300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-9642"/>
    <n v="4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-800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-149997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-7495"/>
    <n v="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-1045"/>
    <n v="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0"/>
    <n v="2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25"/>
    <n v="38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326"/>
    <n v="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575"/>
    <n v="19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91"/>
    <n v="11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9.989999999999782"/>
    <n v="27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602"/>
    <n v="34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9.9999999999909051E-3"/>
    <n v="2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288.56999999999994"/>
    <n v="3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45"/>
    <n v="2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320"/>
    <n v="1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64"/>
    <n v="26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30"/>
    <n v="2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59"/>
    <n v="4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501"/>
    <n v="76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50"/>
    <n v="4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20"/>
    <n v="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271"/>
    <n v="49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5"/>
    <n v="26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80"/>
    <n v="6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0"/>
    <n v="2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"/>
    <n v="8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125"/>
    <n v="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30.110000000000014"/>
    <n v="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56"/>
    <n v="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200"/>
    <n v="2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271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20"/>
    <n v="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00"/>
    <n v="1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42"/>
    <n v="17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824"/>
    <n v="10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25"/>
    <n v="32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4"/>
    <n v="3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-9128"/>
    <n v="34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-3903"/>
    <n v="23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-3935"/>
    <n v="19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-5734"/>
    <n v="5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-39158"/>
    <n v="12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-6811"/>
    <n v="8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-8803"/>
    <n v="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-10871"/>
    <n v="43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-27887"/>
    <n v="2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-962"/>
    <n v="4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-1648"/>
    <n v="2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-9980"/>
    <n v="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-99974"/>
    <n v="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-9212"/>
    <n v="2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-975"/>
    <n v="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-499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-4740"/>
    <n v="4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-490"/>
    <n v="1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-2499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-4940"/>
    <n v="1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-1900"/>
    <n v="1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-7499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-600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-4940"/>
    <n v="3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-1763"/>
    <n v="14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-1989"/>
    <n v="2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-1749"/>
    <n v="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-4990"/>
    <n v="1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-12659"/>
    <n v="15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-8500"/>
    <n v="1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-1460"/>
    <n v="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-1500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-550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-62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-3000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-1841"/>
    <n v="4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-23759"/>
    <n v="1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-17990"/>
    <n v="1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-1500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-6520"/>
    <n v="17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-475"/>
    <n v="1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-3000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-1500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-1000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-37500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-1000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-1965"/>
    <n v="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-1458"/>
    <n v="14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-7882"/>
    <n v="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-12476"/>
    <n v="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-540"/>
    <n v="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-100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-39225"/>
    <n v="84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-14480"/>
    <n v="11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-950"/>
    <n v="1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-1430"/>
    <n v="4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-2060"/>
    <n v="1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-1686"/>
    <n v="1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-9875"/>
    <n v="2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-2365"/>
    <n v="5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-2975"/>
    <n v="1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-1535"/>
    <n v="31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-150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-9997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-1327"/>
    <n v="7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-490"/>
    <n v="16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-847"/>
    <n v="4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-685"/>
    <n v="4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-59865"/>
    <n v="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-5815"/>
    <n v="3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-5007"/>
    <n v="3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-14999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-9000"/>
    <n v="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-1591"/>
    <n v="2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-1495"/>
    <n v="1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-200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-3490"/>
    <n v="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-59880"/>
    <n v="3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-4910"/>
    <n v="3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-2365"/>
    <n v="3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-300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-689"/>
    <n v="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-10116"/>
    <n v="17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-12710"/>
    <n v="40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-135"/>
    <n v="3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-4985"/>
    <n v="1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-2475"/>
    <n v="2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-4349"/>
    <n v="7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-19547"/>
    <n v="1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-1000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-800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-11999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-5898"/>
    <n v="1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-4450"/>
    <n v="1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-1685"/>
    <n v="23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-2000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-400"/>
    <n v="1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-2858"/>
    <n v="5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-4995"/>
    <n v="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-4989"/>
    <n v="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-5450"/>
    <n v="2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-120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-3218"/>
    <n v="13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-500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-1995"/>
    <n v="1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-5805"/>
    <n v="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-2899"/>
    <n v="2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-3000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-8423"/>
    <n v="32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-3975"/>
    <n v="1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-199999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-25975"/>
    <n v="1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-1760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-2500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-1325"/>
    <n v="8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-550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-27993"/>
    <n v="1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-1359"/>
    <n v="1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-908"/>
    <n v="1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-2955"/>
    <n v="4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-4979"/>
    <n v="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-1355"/>
    <n v="3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-1000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-1874"/>
    <n v="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-1715"/>
    <n v="4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-7455"/>
    <n v="2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-1290"/>
    <n v="10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-4473"/>
    <n v="1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-2614"/>
    <n v="6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-14989"/>
    <n v="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-13864"/>
    <n v="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-789"/>
    <n v="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-1095"/>
    <n v="37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-680"/>
    <n v="11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-678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-680"/>
    <n v="1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-88695"/>
    <n v="6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-1786"/>
    <n v="8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-5890"/>
    <n v="6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-2050"/>
    <n v="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-28775"/>
    <n v="7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-680"/>
    <n v="5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-7263"/>
    <n v="46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-1405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-1359"/>
    <n v="19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-4512"/>
    <n v="13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-249"/>
    <n v="13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-1468"/>
    <n v="4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-300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-1581"/>
    <n v="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-400"/>
    <n v="1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-9459"/>
    <n v="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-49997"/>
    <n v="1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-1995"/>
    <n v="1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-130"/>
    <n v="4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-2503"/>
    <n v="17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-300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-535"/>
    <n v="12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-5844"/>
    <n v="14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-7990"/>
    <n v="1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-747"/>
    <n v="1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-1227"/>
    <n v="4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-1799"/>
    <n v="2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-499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-2960"/>
    <n v="2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-29998"/>
    <n v="1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-1995"/>
    <n v="1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-940"/>
    <n v="4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-1855"/>
    <n v="3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-5458"/>
    <n v="38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-231"/>
    <n v="4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-575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-1974"/>
    <n v="2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-900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-6999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-430"/>
    <n v="7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-9895"/>
    <n v="2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-1370"/>
    <n v="4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-3471"/>
    <n v="4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-500"/>
    <n v="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-14875"/>
    <n v="2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-5479"/>
    <n v="197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-700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-790"/>
    <n v="1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-4750"/>
    <n v="4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-400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-2785"/>
    <n v="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-1439"/>
    <n v="1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-2000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-2100"/>
    <n v="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-500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-5635"/>
    <n v="7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-17758.010000000002"/>
    <n v="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-13300"/>
    <n v="2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-6315"/>
    <n v="2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-3177"/>
    <n v="1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-620"/>
    <n v="2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-2199"/>
    <n v="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-200"/>
    <n v="5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-5500"/>
    <n v="2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-4979"/>
    <n v="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-9979"/>
    <n v="3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-30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-375"/>
    <n v="4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-499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-5140"/>
    <n v="12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-4890"/>
    <n v="4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-13999"/>
    <n v="91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-19984"/>
    <n v="1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-1499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-50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-1874"/>
    <n v="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-390"/>
    <n v="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-888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-4119"/>
    <n v="2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-705"/>
    <n v="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-2725"/>
    <n v="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-3655"/>
    <n v="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-9750"/>
    <n v="7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-9715"/>
    <n v="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-525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-19510"/>
    <n v="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-9365"/>
    <n v="9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-1615"/>
    <n v="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-3973"/>
    <n v="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-14975"/>
    <n v="1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-1955"/>
    <n v="17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-3460.05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-820"/>
    <n v="1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-835"/>
    <n v="6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-2000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-996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-3463"/>
    <n v="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-2015"/>
    <n v="2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-1424"/>
    <n v="13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-70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-13665"/>
    <n v="6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-2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-2995"/>
    <n v="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-300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-1874"/>
    <n v="1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-147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-2741"/>
    <n v="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-2990"/>
    <n v="1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-3490"/>
    <n v="1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-953"/>
    <n v="5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-960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-1784"/>
    <n v="3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-4760"/>
    <n v="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-968"/>
    <n v="3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-1396"/>
    <n v="8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-109980"/>
    <n v="1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-2440"/>
    <n v="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-1270"/>
    <n v="8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-29200"/>
    <n v="1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-3100"/>
    <n v="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-1000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-7500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-4450"/>
    <n v="1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-27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-60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-363"/>
    <n v="6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-900"/>
    <n v="6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-2359"/>
    <n v="1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-30700"/>
    <n v="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-1470"/>
    <n v="33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-1959"/>
    <n v="4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-2941"/>
    <n v="1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-50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-214"/>
    <n v="6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-2906"/>
    <n v="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-2499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-1497"/>
    <n v="3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0"/>
    <s v="film &amp; video/television"/>
    <n v="3133"/>
    <n v="18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378"/>
    <n v="79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25"/>
    <n v="3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390"/>
    <n v="150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0116.279999999999"/>
    <n v="284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391"/>
    <n v="47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519"/>
    <n v="5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10"/>
    <n v="5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5199999999999818"/>
    <n v="1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9.99"/>
    <n v="20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5"/>
    <n v="19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025"/>
    <n v="75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9588"/>
    <n v="827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2099"/>
    <n v="51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56"/>
    <n v="4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32"/>
    <n v="98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29"/>
    <n v="70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"/>
    <n v="36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896.3300000000017"/>
    <n v="342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385"/>
    <n v="22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"/>
    <n v="25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690"/>
    <n v="101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60"/>
    <n v="8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370"/>
    <n v="2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3082.6900000000023"/>
    <n v="57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200"/>
    <n v="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690"/>
    <n v="19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2345"/>
    <n v="150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"/>
    <n v="7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700"/>
    <n v="117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51.989999999999782"/>
    <n v="53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0"/>
    <n v="1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70"/>
    <n v="89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10"/>
    <n v="64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792"/>
    <n v="6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665"/>
    <n v="28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2529"/>
    <n v="4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57"/>
    <n v="253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251"/>
    <n v="66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7745"/>
    <n v="217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27"/>
    <n v="16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0"/>
    <n v="19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5860"/>
    <n v="169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20866"/>
    <n v="263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0"/>
    <n v="15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000"/>
    <n v="61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350"/>
    <n v="45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380.55000000000018"/>
    <n v="70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59"/>
    <n v="38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0"/>
    <n v="87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0"/>
    <n v="22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3082"/>
    <n v="119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621"/>
    <n v="52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289"/>
    <n v="117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0"/>
    <n v="52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2490"/>
    <n v="86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581"/>
    <n v="174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285"/>
    <n v="69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291"/>
    <n v="75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25.139999999999418"/>
    <n v="33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48.32999999999993"/>
    <n v="108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2415"/>
    <n v="23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642"/>
    <n v="48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270.36999999999989"/>
    <n v="64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880"/>
    <n v="24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527"/>
    <n v="5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372"/>
    <n v="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325"/>
    <n v="20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63"/>
    <n v="36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094.2299999999996"/>
    <n v="17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36"/>
    <n v="1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31"/>
    <n v="3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85"/>
    <n v="41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0"/>
    <n v="18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64.659999999999968"/>
    <n v="29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540"/>
    <n v="47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60"/>
    <n v="15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1170"/>
    <n v="26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1301"/>
    <n v="35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351"/>
    <n v="41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870"/>
    <n v="47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735"/>
    <n v="28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5"/>
    <n v="100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5"/>
    <n v="13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0"/>
    <n v="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306"/>
    <n v="21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388"/>
    <n v="17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15"/>
    <n v="25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0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904"/>
    <n v="56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2"/>
    <n v="16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600"/>
    <n v="46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260"/>
    <n v="4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06"/>
    <n v="15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"/>
    <n v="12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10"/>
    <n v="21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220"/>
    <n v="34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25"/>
    <n v="8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200"/>
    <n v="60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90.289999999999964"/>
    <n v="39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0"/>
    <n v="26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0"/>
    <n v="35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665"/>
    <n v="65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67"/>
    <n v="4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00"/>
    <n v="1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63"/>
    <n v="60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25"/>
    <n v="27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85"/>
    <n v="69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200"/>
    <n v="47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1195"/>
    <n v="4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00"/>
    <n v="26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910"/>
    <n v="53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200"/>
    <n v="81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2050"/>
    <n v="7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0"/>
    <n v="35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82"/>
    <n v="22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78"/>
    <n v="57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22.220000000000255"/>
    <n v="27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651.57999999999993"/>
    <n v="39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48.09999999999991"/>
    <n v="37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-69990"/>
    <n v="1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-2999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-10000000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-54849"/>
    <n v="6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-400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-430"/>
    <n v="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-23613"/>
    <n v="13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-7810"/>
    <n v="4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-98133"/>
    <n v="6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-2000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-60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-120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-72345"/>
    <n v="8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-71764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-500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-2597"/>
    <n v="5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-300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-5500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-145288"/>
    <n v="58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0"/>
    <n v="1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-20000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-10707"/>
    <n v="2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-2990"/>
    <n v="1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-550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-5430"/>
    <n v="37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-4162"/>
    <n v="9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-19885"/>
    <n v="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-700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-49960"/>
    <n v="2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-9908"/>
    <n v="6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-99888"/>
    <n v="67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-249860"/>
    <n v="5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-379970"/>
    <n v="2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-49641"/>
    <n v="10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-1460"/>
    <n v="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-1349919"/>
    <n v="4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-33215"/>
    <n v="15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-2987"/>
    <n v="2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-500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-499990"/>
    <n v="1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-500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-49995"/>
    <n v="1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-2365"/>
    <n v="10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-200000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-119360"/>
    <n v="7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-1700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-2000"/>
    <n v="1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-109989"/>
    <n v="2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-7675"/>
    <n v="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-1940"/>
    <n v="10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-9675"/>
    <n v="10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-49999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-9500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-111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-600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-18703"/>
    <n v="26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-150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-270"/>
    <n v="7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-50000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-800"/>
    <n v="2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-799"/>
    <n v="13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-2701"/>
    <n v="4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-100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-8018"/>
    <n v="12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-1449"/>
    <n v="2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-37800"/>
    <n v="1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-500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-4200"/>
    <n v="5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-150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-499655"/>
    <n v="5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-11950"/>
    <n v="1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-4750"/>
    <n v="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-999983"/>
    <n v="3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-100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-2497"/>
    <n v="3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-200000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-2035"/>
    <n v="19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-2238"/>
    <n v="8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-24721"/>
    <n v="6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-1000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-4428.45"/>
    <n v="18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-270"/>
    <n v="7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-600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-1754"/>
    <n v="8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-147835"/>
    <n v="1293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-6700"/>
    <n v="1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-1270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-11870"/>
    <n v="13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-5000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-2500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-8970"/>
    <n v="3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-2770"/>
    <n v="12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-6299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-49980"/>
    <n v="1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-12499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-4390"/>
    <n v="1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-22150.78"/>
    <n v="8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-88057"/>
    <n v="38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-4900"/>
    <n v="1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-41185"/>
    <n v="7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-49640"/>
    <n v="3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-5000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-870"/>
    <n v="2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-150000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-600000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-20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-28750"/>
    <n v="2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-2800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-800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-300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-14940"/>
    <n v="2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-150000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-3890"/>
    <n v="7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-35000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-599"/>
    <n v="5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-1000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-15000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-14950"/>
    <n v="1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-2600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-750"/>
    <n v="5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145.1200000000008"/>
    <n v="137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600"/>
    <n v="37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750"/>
    <n v="2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648"/>
    <n v="32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81.5"/>
    <n v="8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86"/>
    <n v="9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10273"/>
    <n v="223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705"/>
    <n v="62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133"/>
    <n v="14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292"/>
    <n v="23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675"/>
    <n v="437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895"/>
    <n v="77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228"/>
    <n v="108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1"/>
    <n v="7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067.34"/>
    <n v="314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538.65999999999985"/>
    <n v="188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5083"/>
    <n v="27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2354.2699999999968"/>
    <n v="560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27342"/>
    <n v="688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23953.42"/>
    <n v="94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640"/>
    <n v="88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480"/>
    <n v="220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3500"/>
    <n v="145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520.2700000000004"/>
    <n v="963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910"/>
    <n v="91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555"/>
    <n v="5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55"/>
    <n v="36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3115.4400000000005"/>
    <n v="165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570"/>
    <n v="111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7233.76999999999"/>
    <n v="1596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210"/>
    <n v="61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404"/>
    <n v="287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2323.0100000000002"/>
    <n v="65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388.78999999999996"/>
    <n v="118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2240"/>
    <n v="113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679"/>
    <n v="332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904"/>
    <n v="62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6748"/>
    <n v="95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3594"/>
    <n v="415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9744.11"/>
    <n v="305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2108"/>
    <n v="2139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132.3199999999997"/>
    <n v="7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535"/>
    <n v="17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2569.0499999999993"/>
    <n v="202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850.4599999999991"/>
    <n v="760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18035.509999999998"/>
    <n v="5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373"/>
    <n v="135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1445"/>
    <n v="290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605.3099999999977"/>
    <n v="447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723"/>
    <n v="232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300.80000000000018"/>
    <n v="16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001"/>
    <n v="12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130.1999999999971"/>
    <n v="493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360"/>
    <n v="131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0"/>
    <n v="5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6554.559999999998"/>
    <n v="665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681.5499999999993"/>
    <n v="12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28"/>
    <n v="142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1254.839999999997"/>
    <n v="2436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7895.25"/>
    <n v="24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30.65999999999985"/>
    <n v="298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2435.5499999999993"/>
    <n v="25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6"/>
    <n v="108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124"/>
    <n v="82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476"/>
    <n v="7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2275"/>
    <n v="189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1929"/>
    <n v="80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2490"/>
    <n v="576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668"/>
    <n v="202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3410"/>
    <n v="238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1.289999999999964"/>
    <n v="36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820.33000000000175"/>
    <n v="150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950"/>
    <n v="146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805"/>
    <n v="22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2851.5"/>
    <n v="120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312"/>
    <n v="126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2066"/>
    <n v="15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241"/>
    <n v="316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9166"/>
    <n v="284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634"/>
    <n v="51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316"/>
    <n v="15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932"/>
    <n v="33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978"/>
    <n v="18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46"/>
    <n v="58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36"/>
    <n v="8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2198"/>
    <n v="736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9394.600000000006"/>
    <n v="1151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456"/>
    <n v="34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2710.8000000000029"/>
    <n v="498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550"/>
    <n v="16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640"/>
    <n v="340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2642"/>
    <n v="43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3015"/>
    <n v="555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0091"/>
    <n v="266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19"/>
    <n v="69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235"/>
    <n v="80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09.7799999999988"/>
    <n v="49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35.050000000000182"/>
    <n v="3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520.0400000000009"/>
    <n v="23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85"/>
    <n v="89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8758"/>
    <n v="299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235"/>
    <n v="55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201.5199999999968"/>
    <n v="32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608.59000000000015"/>
    <n v="524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698"/>
    <n v="28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3375"/>
    <n v="179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7028.880000000001"/>
    <n v="18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636.1999999999971"/>
    <n v="37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300"/>
    <n v="119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747.18000000000029"/>
    <n v="167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3690"/>
    <n v="221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9296"/>
    <n v="964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656"/>
    <n v="28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5035.18"/>
    <n v="613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38"/>
    <n v="29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5690"/>
    <n v="165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201.93000000000029"/>
    <n v="97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1100"/>
    <n v="30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544"/>
    <n v="267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175"/>
    <n v="3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65"/>
    <n v="87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3876.9499999999971"/>
    <n v="354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2335"/>
    <n v="86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19"/>
    <n v="26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711.30000000000018"/>
    <n v="113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596"/>
    <n v="65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500"/>
    <n v="134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335.01000000000022"/>
    <n v="119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514"/>
    <n v="1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660.11999999999989"/>
    <n v="16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5505"/>
    <n v="43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21253"/>
    <n v="1062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76"/>
    <n v="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500"/>
    <n v="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839"/>
    <n v="174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00"/>
    <n v="1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46"/>
    <n v="4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728"/>
    <n v="13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353"/>
    <n v="83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2412"/>
    <n v="149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660"/>
    <n v="49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182.5"/>
    <n v="25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935"/>
    <n v="22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1066"/>
    <n v="48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2421"/>
    <n v="383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495.5"/>
    <n v="237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1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3316"/>
    <n v="562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308"/>
    <n v="71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55444.119999999995"/>
    <n v="1510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0"/>
    <n v="14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22"/>
    <n v="193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67"/>
    <n v="206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5223"/>
    <n v="35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559"/>
    <n v="50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804.45000000000073"/>
    <n v="184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00"/>
    <n v="196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85.35000000000036"/>
    <n v="229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887"/>
    <n v="67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361"/>
    <n v="9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230.25"/>
    <n v="6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906"/>
    <n v="7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833"/>
    <n v="43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263"/>
    <n v="70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82"/>
    <n v="271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216"/>
    <n v="5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215.73000000000002"/>
    <n v="35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31"/>
    <n v="2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86.260000000000218"/>
    <n v="38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84"/>
    <n v="15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283"/>
    <n v="7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315"/>
    <n v="241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671"/>
    <n v="5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651"/>
    <n v="171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528"/>
    <n v="20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30.059999999999945"/>
    <n v="21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202.17000000000007"/>
    <n v="25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26"/>
    <n v="5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42"/>
    <n v="104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35"/>
    <n v="7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-3285.5"/>
    <n v="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-14699"/>
    <n v="6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-39570"/>
    <n v="12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-19847"/>
    <n v="13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-2796.1"/>
    <n v="5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-49994"/>
    <n v="2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-9867"/>
    <n v="8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-650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-11324"/>
    <n v="13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-500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-976"/>
    <n v="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-2585"/>
    <n v="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-5430"/>
    <n v="8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-300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-2375"/>
    <n v="2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-109997"/>
    <n v="3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-100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-700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-18124"/>
    <n v="11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-45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-4995"/>
    <n v="1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-40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-10309"/>
    <n v="17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-9990"/>
    <n v="2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-950"/>
    <n v="1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-59998"/>
    <n v="2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-9734"/>
    <n v="16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-29995"/>
    <n v="1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-2417.9899999999998"/>
    <n v="4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-1955"/>
    <n v="5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-49604"/>
    <n v="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-2000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-270"/>
    <n v="12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-94849"/>
    <n v="2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-9918"/>
    <n v="5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-64955"/>
    <n v="2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-8827"/>
    <n v="3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-2000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-9179"/>
    <n v="49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-38975"/>
    <n v="1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-8475"/>
    <n v="2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-55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-10000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-53750"/>
    <n v="11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-1009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-374"/>
    <n v="8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-9924"/>
    <n v="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-15685"/>
    <n v="39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-750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-600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-4949"/>
    <n v="2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-48459"/>
    <n v="170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-659"/>
    <n v="5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-29139"/>
    <n v="14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-3299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-200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-215093.41"/>
    <n v="124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-150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-1000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-10116"/>
    <n v="55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-32236"/>
    <n v="140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-28170"/>
    <n v="21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-9990"/>
    <n v="1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-7470"/>
    <n v="147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-79851"/>
    <n v="11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-29640.989999999998"/>
    <n v="125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-549950"/>
    <n v="1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-5000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-1200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-74782"/>
    <n v="3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-100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-1000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-1000000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-3000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-19969"/>
    <n v="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-700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-59999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-4450"/>
    <n v="3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-62114"/>
    <n v="22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-18090"/>
    <n v="26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-6285"/>
    <n v="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-1000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-19770"/>
    <n v="4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-6386"/>
    <n v="9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-24165"/>
    <n v="5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-11948"/>
    <n v="1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-199750"/>
    <n v="1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-19360"/>
    <n v="10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-49600"/>
    <n v="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-4990"/>
    <n v="1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-1400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-4850"/>
    <n v="5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-7989"/>
    <n v="2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-43038"/>
    <n v="6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-1450"/>
    <n v="3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-72349"/>
    <n v="34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-500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-14795"/>
    <n v="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-7175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-9255"/>
    <n v="70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5"/>
    <n v="34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232"/>
    <n v="56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40"/>
    <n v="31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030"/>
    <n v="84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303.55000000000018"/>
    <n v="130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0"/>
    <n v="12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210"/>
    <n v="23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85"/>
    <n v="158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80"/>
    <n v="30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365"/>
    <n v="18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265"/>
    <n v="29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0"/>
    <n v="31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2325"/>
    <n v="17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"/>
    <n v="17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700"/>
    <n v="4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50"/>
    <n v="59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602.5"/>
    <n v="39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10"/>
    <n v="59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10121"/>
    <n v="60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3.2200000000000273"/>
    <n v="20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-14999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-4475"/>
    <n v="1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-249999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-21930"/>
    <n v="2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-494"/>
    <n v="2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-36308"/>
    <n v="34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-59948"/>
    <n v="2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-750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-9991"/>
    <n v="1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-2432"/>
    <n v="8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-4965"/>
    <n v="4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-71219"/>
    <n v="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-4500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-24877"/>
    <n v="6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-2454"/>
    <n v="22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-750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-7800"/>
    <n v="1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-148634"/>
    <n v="20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-75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-239950"/>
    <n v="1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-99988"/>
    <n v="3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-14945"/>
    <n v="2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-5000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-74932"/>
    <n v="2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-17999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-2500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-4999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-1000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-24255"/>
    <n v="5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-2480"/>
    <n v="1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-84858"/>
    <n v="1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-24894"/>
    <n v="2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-250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-88542"/>
    <n v="9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-11100"/>
    <n v="4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-59741"/>
    <n v="4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-79999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-4990"/>
    <n v="1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-124986"/>
    <n v="7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-11825"/>
    <n v="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-2999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-40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-10000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-8999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-990"/>
    <n v="2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-900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-9944"/>
    <n v="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-27275"/>
    <n v="7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-8699"/>
    <n v="2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-7499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-4777"/>
    <n v="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-99939"/>
    <n v="2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-7250"/>
    <n v="1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-385"/>
    <n v="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-24974"/>
    <n v="2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-99574"/>
    <n v="8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-19994"/>
    <n v="2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-7480"/>
    <n v="2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-1650"/>
    <n v="7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-49969"/>
    <n v="2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-4900"/>
    <n v="1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-9860"/>
    <n v="6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-7000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-14409.98"/>
    <n v="13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-150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-4869"/>
    <n v="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-4990"/>
    <n v="1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-25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-148539"/>
    <n v="5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-775"/>
    <n v="1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-13803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-8000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-1000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-47182"/>
    <n v="121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-1000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-515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-500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-1940"/>
    <n v="3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-40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-2499999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-29700"/>
    <n v="1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-24739"/>
    <n v="3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-5659"/>
    <n v="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-7500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-500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-2500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-20655"/>
    <n v="39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-449910"/>
    <n v="1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-500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-199650"/>
    <n v="3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-11989"/>
    <n v="1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-49310"/>
    <n v="9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-2000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-8755"/>
    <n v="25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-4999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-24998"/>
    <n v="1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-1996"/>
    <n v="1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-10000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-199982"/>
    <n v="6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-999999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31"/>
    <n v="2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7665"/>
    <n v="315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272097"/>
    <n v="2174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452"/>
    <n v="152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50029.479999999996"/>
    <n v="1021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3574"/>
    <n v="237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255.01"/>
    <n v="2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41"/>
    <n v="17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9388"/>
    <n v="27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999"/>
    <n v="82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86"/>
    <n v="48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32"/>
    <n v="10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4"/>
    <n v="2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31084.5"/>
    <n v="1107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0075"/>
    <n v="1013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3751"/>
    <n v="27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5678"/>
    <n v="87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3855"/>
    <n v="99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289"/>
    <n v="276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7"/>
    <n v="21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-48471"/>
    <n v="18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-9905"/>
    <n v="9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-38844"/>
    <n v="4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-199300"/>
    <n v="7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-11096"/>
    <n v="29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-8136"/>
    <n v="12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-199992"/>
    <n v="4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-44990"/>
    <n v="28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-14316"/>
    <n v="25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-156985"/>
    <n v="28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-63651"/>
    <n v="310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-18172"/>
    <n v="15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-39186"/>
    <n v="21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-99795"/>
    <n v="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-49985"/>
    <n v="2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-5109"/>
    <n v="2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-98529"/>
    <n v="2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-37208"/>
    <n v="96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-27892"/>
    <n v="1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-48173"/>
    <n v="94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-55566"/>
    <n v="129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-2499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-49947"/>
    <n v="4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-34702"/>
    <n v="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-296052"/>
    <n v="135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-1447"/>
    <n v="10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-50000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-96450"/>
    <n v="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-5402"/>
    <n v="36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-84702.5"/>
    <n v="336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-17532"/>
    <n v="34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-49740"/>
    <n v="10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-18694"/>
    <n v="201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-64662"/>
    <n v="296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-149410"/>
    <n v="7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-59364"/>
    <n v="7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-174999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-2681"/>
    <n v="11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-84610"/>
    <n v="29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-22851.259999999995"/>
    <n v="890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-14597"/>
    <n v="31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-16882"/>
    <n v="2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-10377.99"/>
    <n v="37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-14163"/>
    <n v="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-54519"/>
    <n v="4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-99023"/>
    <n v="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-10000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-14329.400000000001"/>
    <n v="456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-31163"/>
    <n v="36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-14939"/>
    <n v="2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-120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-66209"/>
    <n v="338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-48395"/>
    <n v="4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-24801"/>
    <n v="1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-12751"/>
    <n v="28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-26111"/>
    <n v="12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-6285"/>
    <n v="16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-99695"/>
    <n v="4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-11910"/>
    <n v="4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-14806"/>
    <n v="10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835"/>
    <n v="41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813"/>
    <n v="11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8006"/>
    <n v="15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69"/>
    <n v="100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383.01000000000022"/>
    <n v="14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70"/>
    <n v="140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35"/>
    <n v="35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943"/>
    <n v="149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17.44999999999982"/>
    <n v="130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226"/>
    <n v="120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6438"/>
    <n v="265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300"/>
    <n v="71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24"/>
    <n v="13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512"/>
    <n v="169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2170"/>
    <n v="57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6771"/>
    <n v="229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7745"/>
    <n v="108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120"/>
    <n v="108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1"/>
    <n v="41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3500"/>
    <n v="139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222"/>
    <n v="19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293.79999999999927"/>
    <n v="94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50"/>
    <n v="2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264"/>
    <n v="15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16"/>
    <n v="6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56"/>
    <n v="74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331"/>
    <n v="97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3"/>
    <n v="55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5"/>
    <n v="44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556"/>
    <n v="110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15"/>
    <n v="59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555"/>
    <n v="6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585"/>
    <n v="105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2800"/>
    <n v="26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75"/>
    <n v="49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7.690000000000055"/>
    <n v="6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24"/>
    <n v="22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345"/>
    <n v="18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50"/>
    <n v="19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96"/>
    <n v="99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-220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-4765"/>
    <n v="6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-350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-4285"/>
    <n v="1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-500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-4479"/>
    <n v="44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-400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-4823"/>
    <n v="3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-250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-2344"/>
    <n v="5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-1750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-37990"/>
    <n v="1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-1450"/>
    <n v="1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-3727"/>
    <n v="2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-149"/>
    <n v="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-9830"/>
    <n v="5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-3402"/>
    <n v="57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-2979"/>
    <n v="3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-498"/>
    <n v="1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-14600"/>
    <n v="6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"/>
    <n v="27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265.23"/>
    <n v="25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0"/>
    <n v="14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722"/>
    <n v="35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25"/>
    <n v="10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03.14"/>
    <n v="29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2140"/>
    <n v="44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70"/>
    <n v="17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1035.05"/>
    <n v="34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60"/>
    <n v="14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437.4599999999991"/>
    <n v="156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290"/>
    <n v="128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1.110000000000127"/>
    <n v="60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76.429999999999836"/>
    <n v="32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25"/>
    <n v="53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650"/>
    <n v="184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35"/>
    <n v="90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226"/>
    <n v="71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521"/>
    <n v="87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28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782"/>
    <n v="56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230.42999999999984"/>
    <n v="51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80"/>
    <n v="75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535"/>
    <n v="38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0"/>
    <n v="18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50"/>
    <n v="54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355"/>
    <n v="71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205"/>
    <n v="5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0"/>
    <n v="43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51"/>
    <n v="52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75"/>
    <n v="27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0"/>
    <n v="12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311"/>
    <n v="33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899.94"/>
    <n v="96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273"/>
    <n v="28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280"/>
    <n v="4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058.5500000000002"/>
    <n v="205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556.65999999999985"/>
    <n v="23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95"/>
    <n v="19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35"/>
    <n v="14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681"/>
    <n v="38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0"/>
    <n v="78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575"/>
    <n v="69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636"/>
    <n v="33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550.09999999999991"/>
    <n v="54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54"/>
    <n v="99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80"/>
    <n v="49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"/>
    <n v="11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91"/>
    <n v="38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20"/>
    <n v="16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41"/>
    <n v="32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000"/>
    <n v="20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91.059999999999491"/>
    <n v="154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0"/>
    <n v="41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706"/>
    <n v="75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345"/>
    <n v="40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6.520000000000437"/>
    <n v="46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545"/>
    <n v="62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908"/>
    <n v="6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830.82999999999993"/>
    <n v="96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2041.6599999999999"/>
    <n v="190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66"/>
    <n v="94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8"/>
    <n v="39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5014"/>
    <n v="12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2824"/>
    <n v="159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019.0100000000002"/>
    <n v="177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242.01"/>
    <n v="47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0"/>
    <n v="1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0"/>
    <n v="16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796"/>
    <n v="115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2207"/>
    <n v="133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609"/>
    <n v="70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74"/>
    <n v="6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0"/>
    <n v="1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5065.3000000000029"/>
    <n v="499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50"/>
    <n v="47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95"/>
    <n v="28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0"/>
    <n v="24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528.06999999999994"/>
    <n v="76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87"/>
    <n v="98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-11460"/>
    <n v="48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-4399"/>
    <n v="2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-49830"/>
    <n v="4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-1910"/>
    <n v="5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-3800"/>
    <n v="79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-2155"/>
    <n v="2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-2860"/>
    <n v="11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-3799"/>
    <n v="11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-44950"/>
    <n v="1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-7760"/>
    <n v="3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-19938"/>
    <n v="5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-5675"/>
    <n v="1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-7935"/>
    <n v="2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-3455"/>
    <n v="5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-2270"/>
    <n v="21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-500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-1866"/>
    <n v="45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-649"/>
    <n v="2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-4935"/>
    <n v="2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-1456"/>
    <n v="30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-3667"/>
    <n v="8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-3720"/>
    <n v="1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-1198"/>
    <n v="14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-2999"/>
    <n v="24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-1980"/>
    <n v="2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-250"/>
    <n v="2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-295"/>
    <n v="7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-100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-928"/>
    <n v="4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-22639.68"/>
    <n v="32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-2875"/>
    <n v="4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-7740"/>
    <n v="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-3555"/>
    <n v="1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-1800"/>
    <n v="5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-12166"/>
    <n v="53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-7805"/>
    <n v="7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-4800"/>
    <n v="72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-300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-2430"/>
    <n v="2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-470"/>
    <n v="8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-4979"/>
    <n v="2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-650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-29910"/>
    <n v="3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-4840"/>
    <n v="4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-49849"/>
    <n v="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-6304"/>
    <n v="6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-1500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-290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-250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-15480"/>
    <n v="8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-427"/>
    <n v="5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-10000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-3470"/>
    <n v="2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-28018"/>
    <n v="24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-150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-6125"/>
    <n v="9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-330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-4970"/>
    <n v="1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-3704"/>
    <n v="10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-19900"/>
    <n v="1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-550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-10365"/>
    <n v="20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-21320"/>
    <n v="30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-14670"/>
    <n v="6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-2673"/>
    <n v="15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-5840"/>
    <n v="5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-700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-2000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-12925"/>
    <n v="28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-50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-555"/>
    <n v="5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-1869"/>
    <n v="7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-8119"/>
    <n v="30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-1880"/>
    <n v="2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-3480"/>
    <n v="30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-3450"/>
    <n v="2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-140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-3460"/>
    <n v="2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-6975"/>
    <n v="1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-2710"/>
    <n v="2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-7456"/>
    <n v="14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-48839"/>
    <n v="31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-6832"/>
    <n v="16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-2711"/>
    <n v="1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-43337"/>
    <n v="96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-97516"/>
    <n v="16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-14714"/>
    <n v="5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-85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-3520"/>
    <n v="8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-19727"/>
    <n v="7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-3598"/>
    <n v="2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-30805"/>
    <n v="121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-29428"/>
    <n v="19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-14874"/>
    <n v="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-8489"/>
    <n v="7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-283016"/>
    <n v="93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-49139"/>
    <n v="17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-11767"/>
    <n v="7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-6896"/>
    <n v="17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-30570"/>
    <n v="171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-29995"/>
    <n v="188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-54921"/>
    <n v="110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-1788"/>
    <n v="37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-34623"/>
    <n v="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-109121"/>
    <n v="29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-24702"/>
    <n v="6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-10224"/>
    <n v="30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-16438"/>
    <n v="8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-7894"/>
    <n v="4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-16000"/>
    <n v="11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-2704"/>
    <n v="1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-99774"/>
    <n v="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-13075"/>
    <n v="45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-19589"/>
    <n v="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-49720"/>
    <n v="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-97393"/>
    <n v="24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-147111"/>
    <n v="18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-1791"/>
    <n v="12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-75616"/>
    <n v="123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-6013.84"/>
    <n v="96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-8514"/>
    <n v="31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-88877"/>
    <n v="4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-17497"/>
    <n v="3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-73468"/>
    <n v="1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-9894"/>
    <n v="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-28112"/>
    <n v="23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-17450"/>
    <n v="2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-43390"/>
    <n v="41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-500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-8323"/>
    <n v="32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-24974"/>
    <n v="2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-4788"/>
    <n v="7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-99533"/>
    <n v="4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-52439"/>
    <n v="19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-195331"/>
    <n v="11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-9274"/>
    <n v="9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-3935"/>
    <n v="5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-4935"/>
    <n v="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-24865"/>
    <n v="229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-138317"/>
    <n v="40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-874876"/>
    <n v="6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200"/>
    <n v="4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-7039"/>
    <n v="22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-16789"/>
    <n v="15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-4448"/>
    <n v="95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-49898"/>
    <n v="16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-3766"/>
    <n v="8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-16704"/>
    <n v="76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-93250"/>
    <n v="1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-43435"/>
    <n v="101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-115030"/>
    <n v="4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-19925"/>
    <n v="1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1071751.05"/>
    <n v="775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-16368"/>
    <n v="90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-6940"/>
    <n v="16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-8760"/>
    <n v="6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-97158"/>
    <n v="38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-192803"/>
    <n v="355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-19379"/>
    <n v="7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-23700"/>
    <n v="400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1636"/>
    <n v="30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7554.1100000000006"/>
    <n v="47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298"/>
    <n v="74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743"/>
    <n v="13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3727.5499999999993"/>
    <n v="61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6949.820000000007"/>
    <n v="1071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57999999999992724"/>
    <n v="122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232"/>
    <n v="11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727"/>
    <n v="255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76"/>
    <n v="141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842"/>
    <n v="159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740"/>
    <n v="99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58.84000000000015"/>
    <n v="96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38"/>
    <n v="27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500.0900000000001"/>
    <n v="166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352"/>
    <n v="7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556.22000000000025"/>
    <n v="211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21"/>
    <n v="21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680"/>
    <n v="61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41"/>
    <n v="30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-84750"/>
    <n v="1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-5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-640"/>
    <n v="1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-91463"/>
    <n v="292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-6994"/>
    <n v="2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-9734"/>
    <n v="8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-300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-1999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-14788"/>
    <n v="4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-1200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-250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-50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-4336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-1485"/>
    <n v="1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-250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-350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-1000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-1000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-4000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-110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-4950"/>
    <n v="1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-400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-9"/>
    <n v="4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-100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-81923"/>
    <n v="123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-2919"/>
    <n v="5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-144949"/>
    <n v="148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-370"/>
    <n v="10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-29955"/>
    <n v="4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-1350"/>
    <n v="21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-9930"/>
    <n v="2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-10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-74949"/>
    <n v="4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-740"/>
    <n v="1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-50593"/>
    <n v="30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-955"/>
    <n v="3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-27926"/>
    <n v="975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-17656"/>
    <n v="16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-555"/>
    <n v="5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-25322"/>
    <n v="1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-18179"/>
    <n v="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-67988"/>
    <n v="4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-9944"/>
    <n v="3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-49590"/>
    <n v="1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-55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-28974"/>
    <n v="9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-17985"/>
    <n v="2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-110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-38617.660000000003"/>
    <n v="147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-13826"/>
    <n v="49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-12994"/>
    <n v="1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-175"/>
    <n v="2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-1979"/>
    <n v="7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-257.75"/>
    <n v="4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-14705.99"/>
    <n v="27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-474826"/>
    <n v="94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-9848"/>
    <n v="29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-99953"/>
    <n v="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-23197"/>
    <n v="22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-4975"/>
    <n v="1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-3900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-99959"/>
    <n v="6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-7575"/>
    <n v="24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-14757"/>
    <n v="15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-57029"/>
    <n v="37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-898569"/>
    <n v="20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-235"/>
    <n v="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-1000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-24267.5"/>
    <n v="21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-9955"/>
    <n v="3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-49745"/>
    <n v="11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-2499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-56727.08"/>
    <n v="312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-995"/>
    <n v="1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-5990"/>
    <n v="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-39947"/>
    <n v="4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-499821.48"/>
    <n v="10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-917"/>
    <n v="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-4391"/>
    <n v="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-2095"/>
    <n v="1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-2500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-249971"/>
    <n v="5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-320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-4989"/>
    <n v="3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-89575"/>
    <n v="7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-300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-1990"/>
    <n v="2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-34415"/>
    <n v="2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-999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-19979"/>
    <n v="2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-4989"/>
    <n v="3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-4000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-8562"/>
    <n v="13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-2980"/>
    <n v="1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-24999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-950"/>
    <n v="1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-3920"/>
    <n v="6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-15125"/>
    <n v="39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-34875"/>
    <n v="4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-7995"/>
    <n v="1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-500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-50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-400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-44814"/>
    <n v="8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-930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-79900"/>
    <n v="1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-5470"/>
    <n v="12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-2500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-14927"/>
    <n v="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-49925"/>
    <n v="2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-2248"/>
    <n v="6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-2500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-15089"/>
    <n v="15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-7950"/>
    <n v="1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-4675"/>
    <n v="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-24812"/>
    <n v="8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-650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-9849"/>
    <n v="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-7465"/>
    <n v="3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-675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-28845"/>
    <n v="1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-1800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-59965"/>
    <n v="2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-520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-1000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-7929.5"/>
    <n v="25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-12129"/>
    <n v="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-59021"/>
    <n v="16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-16980"/>
    <n v="3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-9983"/>
    <n v="3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-24900"/>
    <n v="2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-24975"/>
    <n v="1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-900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-124970"/>
    <n v="1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-14114"/>
    <n v="19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-19415"/>
    <n v="9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-174990"/>
    <n v="1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-600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-74995"/>
    <n v="1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-56800"/>
    <n v="5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-44125"/>
    <n v="85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-49996"/>
    <n v="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-958"/>
    <n v="4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-2400"/>
    <n v="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86"/>
    <n v="37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680"/>
    <n v="111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505"/>
    <n v="123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361"/>
    <n v="7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211"/>
    <n v="85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700"/>
    <n v="86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75"/>
    <n v="13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245"/>
    <n v="33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190"/>
    <n v="15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831"/>
    <n v="273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27780"/>
    <n v="714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3500"/>
    <n v="170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4637"/>
    <n v="512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2994"/>
    <n v="314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5621"/>
    <n v="167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35"/>
    <n v="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29"/>
    <n v="10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46.27000000000044"/>
    <n v="111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24811"/>
    <n v="271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00"/>
    <n v="101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383"/>
    <n v="57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12"/>
    <n v="6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35"/>
    <n v="32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696"/>
    <n v="141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5530"/>
    <n v="75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360"/>
    <n v="4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30863"/>
    <n v="10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1"/>
    <n v="6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726"/>
    <n v="83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45"/>
    <n v="108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636"/>
    <n v="2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34304.01"/>
    <n v="54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6398"/>
    <n v="22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689"/>
    <n v="183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6505"/>
    <n v="89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9674"/>
    <n v="253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565"/>
    <n v="140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251.01000000000022"/>
    <n v="10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7215"/>
    <n v="138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2397"/>
    <n v="19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-13940"/>
    <n v="18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-2868"/>
    <n v="3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-48063"/>
    <n v="40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-200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-3535"/>
    <n v="2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-2725"/>
    <n v="1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-50000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-500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-4960"/>
    <n v="1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-884"/>
    <n v="6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-5000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-7324"/>
    <n v="6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-250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-2500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-822"/>
    <n v="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-250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-7759"/>
    <n v="8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-2463"/>
    <n v="34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-906"/>
    <n v="1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-10309"/>
    <n v="38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76"/>
    <n v="45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05"/>
    <n v="1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340"/>
    <n v="31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775"/>
    <n v="50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291"/>
    <n v="5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222"/>
    <n v="81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30046"/>
    <n v="50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8"/>
    <n v="7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18"/>
    <n v="141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73.32"/>
    <n v="711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6623"/>
    <n v="141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3071"/>
    <n v="10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5389.1299999999974"/>
    <n v="361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10710"/>
    <n v="176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13577.560000000001"/>
    <n v="670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6"/>
    <n v="96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51"/>
    <n v="74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25"/>
    <n v="52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652"/>
    <n v="105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285"/>
    <n v="4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32"/>
    <n v="34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670.17000000000007"/>
    <n v="66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5"/>
    <n v="50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396"/>
    <n v="159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2000"/>
    <n v="18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626"/>
    <n v="20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472"/>
    <n v="169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35"/>
    <n v="31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300"/>
    <n v="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40"/>
    <n v="54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3743.839999999997"/>
    <n v="467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9321.0999999999985"/>
    <n v="38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32.63000000000011"/>
    <n v="68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918.64999999999964"/>
    <n v="413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3571"/>
    <n v="190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348.17"/>
    <n v="189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636.7799999999988"/>
    <n v="130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750"/>
    <n v="74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3542"/>
    <n v="274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1110.5"/>
    <n v="22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20"/>
    <n v="3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33"/>
    <n v="6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25"/>
    <n v="20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355"/>
    <n v="25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8"/>
    <n v="61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376"/>
    <n v="52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300"/>
    <n v="86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371"/>
    <n v="42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70"/>
    <n v="52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335"/>
    <n v="120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10"/>
    <n v="22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9"/>
    <n v="64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350"/>
    <n v="23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905"/>
    <n v="23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93"/>
    <n v="3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840"/>
    <n v="32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050"/>
    <n v="24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55"/>
    <n v="29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059.1300000000001"/>
    <n v="108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-24149"/>
    <n v="104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-22207"/>
    <n v="86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-38229"/>
    <n v="35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-44243"/>
    <n v="45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-8864"/>
    <n v="38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379"/>
    <n v="35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-16900"/>
    <n v="24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-169930"/>
    <n v="100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-4572"/>
    <n v="1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-27554"/>
    <n v="12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-177972"/>
    <n v="11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-59596"/>
    <n v="248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-74999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-188533"/>
    <n v="19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-33870"/>
    <n v="13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-4924"/>
    <n v="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-99497"/>
    <n v="3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-455981"/>
    <n v="7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-34894"/>
    <n v="4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-13668"/>
    <n v="44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-45080"/>
    <n v="90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-19514"/>
    <n v="8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-98870"/>
    <n v="11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-46295"/>
    <n v="41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-73252"/>
    <n v="15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-49592"/>
    <n v="9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-27127"/>
    <n v="50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-246583"/>
    <n v="34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-10115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-250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-118697"/>
    <n v="276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-20060"/>
    <n v="16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-15053"/>
    <n v="224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-25309"/>
    <n v="140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-29009"/>
    <n v="15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-46683"/>
    <n v="37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-168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-7410"/>
    <n v="4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-49900"/>
    <n v="1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149"/>
    <n v="323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166"/>
    <n v="139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75"/>
    <n v="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2319"/>
    <n v="149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55"/>
    <n v="31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10"/>
    <n v="26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5210"/>
    <n v="172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202.5"/>
    <n v="78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253"/>
    <n v="120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3614"/>
    <n v="2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336"/>
    <n v="4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363"/>
    <n v="64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567"/>
    <n v="121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2815.5600000000004"/>
    <n v="87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506"/>
    <n v="65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350"/>
    <n v="49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04"/>
    <n v="19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098"/>
    <n v="81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559"/>
    <n v="264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91"/>
    <n v="25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0"/>
    <n v="5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7830"/>
    <n v="14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20"/>
    <n v="92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986.6900000000005"/>
    <n v="147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713"/>
    <n v="90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535"/>
    <n v="87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730.6299999999974"/>
    <n v="406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55"/>
    <n v="20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96"/>
    <n v="70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0"/>
    <n v="16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501"/>
    <n v="52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342"/>
    <n v="6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2853"/>
    <n v="109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5642"/>
    <n v="168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210"/>
    <n v="3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67"/>
    <n v="133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60"/>
    <n v="15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81"/>
    <n v="5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355"/>
    <n v="73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349"/>
    <n v="148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473"/>
    <n v="93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843"/>
    <n v="63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832.48999999999978"/>
    <n v="134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75"/>
    <n v="14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465"/>
    <n v="78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740.37"/>
    <n v="112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227"/>
    <n v="34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255"/>
    <n v="1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51"/>
    <n v="13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341"/>
    <n v="104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235"/>
    <n v="52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66"/>
    <n v="17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16"/>
    <n v="82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38"/>
    <n v="7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385"/>
    <n v="158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6"/>
    <n v="6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2353"/>
    <n v="184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236"/>
    <n v="34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9913"/>
    <n v="240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229"/>
    <n v="113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6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-14259"/>
    <n v="5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-24895"/>
    <n v="17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-11985"/>
    <n v="3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-2985"/>
    <n v="2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-928"/>
    <n v="6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-400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-5999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-2993"/>
    <n v="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-6680"/>
    <n v="13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-1900"/>
    <n v="1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-499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-3600"/>
    <n v="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-5000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-4445"/>
    <n v="2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-2994"/>
    <n v="1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-5855"/>
    <n v="10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-107"/>
    <n v="3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-199800"/>
    <n v="2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-24974"/>
    <n v="2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-29900"/>
    <n v="1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-5973"/>
    <n v="14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-1300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-100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-4581"/>
    <n v="4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-955"/>
    <n v="3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-1000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-4597"/>
    <n v="5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-11569"/>
    <n v="47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-4000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-11195"/>
    <n v="10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-73810"/>
    <n v="11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-14985"/>
    <n v="2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-9923"/>
    <n v="2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-2193"/>
    <n v="22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-19400"/>
    <n v="8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-2545"/>
    <n v="6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-12999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-177980"/>
    <n v="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-150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-1300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-495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-13000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-90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-499925"/>
    <n v="3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-20000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-8888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-99999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-18948"/>
    <n v="2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-1400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-2500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-1735"/>
    <n v="1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-13425"/>
    <n v="7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-4855"/>
    <n v="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-600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-500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-3700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-2500000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86.69000000000051"/>
    <n v="340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340.69999999999982"/>
    <n v="150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286"/>
    <n v="25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3160"/>
    <n v="234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106924.35"/>
    <n v="260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260.369999999999"/>
    <n v="248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6032"/>
    <n v="600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225"/>
    <n v="29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3728"/>
    <n v="321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377"/>
    <n v="81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229"/>
    <n v="34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9676"/>
    <n v="336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307.74"/>
    <n v="47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368"/>
    <n v="76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3300.45"/>
    <n v="441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33693.279999999999"/>
    <n v="916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3393"/>
    <n v="369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540807.11"/>
    <n v="20242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598"/>
    <n v="7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8520.1999999999971"/>
    <n v="635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-4895"/>
    <n v="6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-4995"/>
    <n v="1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-6950"/>
    <n v="2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-200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-6550"/>
    <n v="3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-19952"/>
    <n v="3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-1000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-14640"/>
    <n v="6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-500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-2005"/>
    <n v="19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-1100"/>
    <n v="1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-3970"/>
    <n v="2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-240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-4555"/>
    <n v="11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-200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-150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-14999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-2943"/>
    <n v="3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-1995"/>
    <n v="1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-2099"/>
    <n v="15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34492"/>
    <n v="885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318"/>
    <n v="329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295.92999999999984"/>
    <n v="71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11566"/>
    <n v="26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573"/>
    <n v="345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71"/>
    <n v="4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1380"/>
    <n v="33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991"/>
    <n v="2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137.2200000000012"/>
    <n v="196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65.60000000000036"/>
    <n v="405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651"/>
    <n v="206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16057"/>
    <n v="335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001.5"/>
    <n v="215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619"/>
    <n v="176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71567"/>
    <n v="555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472"/>
    <n v="116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9297"/>
    <n v="615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15805"/>
    <n v="236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302.75"/>
    <n v="145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625"/>
    <n v="167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2555"/>
    <n v="23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6950.099999999999"/>
    <n v="452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596"/>
    <n v="24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3210"/>
    <n v="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924.1499999999996"/>
    <n v="140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675"/>
    <n v="280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365.55000000000018"/>
    <n v="70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5447"/>
    <n v="160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29"/>
    <n v="141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2189"/>
    <n v="87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85"/>
    <n v="73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19201"/>
    <n v="29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20313"/>
    <n v="740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23830"/>
    <n v="369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297"/>
    <n v="110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18037.009999999998"/>
    <n v="45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9588"/>
    <n v="224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84"/>
    <n v="46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7197.2200000000012"/>
    <n v="284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2680"/>
    <n v="98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-17994"/>
    <n v="2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-480"/>
    <n v="1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-2240"/>
    <n v="1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-100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-2999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-711"/>
    <n v="11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-2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-640"/>
    <n v="1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-330"/>
    <n v="6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-649"/>
    <n v="7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-350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-2185"/>
    <n v="16"/>
    <x v="8"/>
    <s v="nature"/>
    <x v="341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-6000"/>
    <n v="0"/>
    <x v="8"/>
    <s v="nature"/>
    <x v="1552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-20000"/>
    <n v="0"/>
    <x v="8"/>
    <s v="nature"/>
    <x v="1553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-750"/>
    <n v="0"/>
    <x v="8"/>
    <s v="nature"/>
    <x v="1554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-823"/>
    <n v="12"/>
    <x v="8"/>
    <s v="nature"/>
    <x v="1555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-2400"/>
    <n v="1"/>
    <x v="8"/>
    <s v="nature"/>
    <x v="1556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-715"/>
    <n v="3"/>
    <x v="8"/>
    <s v="nature"/>
    <x v="1557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-14950"/>
    <n v="1"/>
    <x v="8"/>
    <s v="nature"/>
    <x v="1558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-2406"/>
    <n v="4"/>
    <x v="8"/>
    <s v="nature"/>
    <x v="1559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-9933"/>
    <n v="1"/>
    <x v="3"/>
    <s v="art books"/>
    <x v="1560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-4000"/>
    <n v="0"/>
    <x v="3"/>
    <s v="art books"/>
    <x v="1561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-5915"/>
    <n v="2"/>
    <x v="3"/>
    <s v="art books"/>
    <x v="1562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-9990"/>
    <n v="1"/>
    <x v="3"/>
    <s v="art books"/>
    <x v="1563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-3900"/>
    <n v="1"/>
    <x v="3"/>
    <s v="art books"/>
    <x v="1564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-23625"/>
    <n v="59"/>
    <x v="3"/>
    <s v="art books"/>
    <x v="1565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-8150"/>
    <n v="13"/>
    <x v="3"/>
    <s v="art books"/>
    <x v="1566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-21590"/>
    <n v="22"/>
    <x v="3"/>
    <s v="art books"/>
    <x v="1567"/>
    <x v="156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-30000"/>
    <n v="0"/>
    <x v="3"/>
    <s v="art books"/>
    <x v="1568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-3516"/>
    <n v="52"/>
    <x v="3"/>
    <s v="art books"/>
    <x v="1569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-12020"/>
    <n v="4"/>
    <x v="3"/>
    <s v="art books"/>
    <x v="1570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-2375"/>
    <n v="3"/>
    <x v="3"/>
    <s v="art books"/>
    <x v="1571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-8777"/>
    <n v="3"/>
    <x v="3"/>
    <s v="art books"/>
    <x v="1572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-9494"/>
    <n v="6"/>
    <x v="3"/>
    <s v="art books"/>
    <x v="1573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-7709"/>
    <n v="35"/>
    <x v="3"/>
    <s v="art books"/>
    <x v="1574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-4350"/>
    <n v="10"/>
    <x v="3"/>
    <s v="art books"/>
    <x v="1575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-9945"/>
    <n v="2"/>
    <x v="3"/>
    <s v="art books"/>
    <x v="1576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-1692"/>
    <n v="4"/>
    <x v="3"/>
    <s v="art books"/>
    <x v="1577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-3305"/>
    <n v="2"/>
    <x v="3"/>
    <s v="art books"/>
    <x v="1578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-1750"/>
    <n v="0"/>
    <x v="3"/>
    <s v="art books"/>
    <x v="1579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-995"/>
    <n v="1"/>
    <x v="8"/>
    <s v="places"/>
    <x v="1580"/>
    <x v="1581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-907"/>
    <n v="3"/>
    <x v="8"/>
    <s v="places"/>
    <x v="1581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-19985"/>
    <n v="1"/>
    <x v="8"/>
    <s v="places"/>
    <x v="1582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-1200"/>
    <n v="0"/>
    <x v="8"/>
    <s v="places"/>
    <x v="1583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-420"/>
    <n v="12"/>
    <x v="8"/>
    <s v="places"/>
    <x v="1584"/>
    <x v="158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-1500"/>
    <n v="0"/>
    <x v="8"/>
    <s v="places"/>
    <x v="1585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-7499"/>
    <n v="1"/>
    <x v="8"/>
    <s v="places"/>
    <x v="1586"/>
    <x v="158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-516"/>
    <n v="0"/>
    <x v="8"/>
    <s v="places"/>
    <x v="1587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-1200"/>
    <n v="0"/>
    <x v="8"/>
    <s v="places"/>
    <x v="1588"/>
    <x v="158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-58980"/>
    <n v="2"/>
    <x v="8"/>
    <s v="places"/>
    <x v="1589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-9908"/>
    <n v="92"/>
    <x v="8"/>
    <s v="places"/>
    <x v="1590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-25"/>
    <n v="0"/>
    <x v="8"/>
    <s v="places"/>
    <x v="1591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-21997"/>
    <n v="3"/>
    <x v="8"/>
    <s v="places"/>
    <x v="1592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-795"/>
    <n v="10"/>
    <x v="8"/>
    <s v="places"/>
    <x v="1593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-99720"/>
    <n v="7"/>
    <x v="8"/>
    <s v="places"/>
    <x v="1594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-3175"/>
    <n v="3"/>
    <x v="8"/>
    <s v="places"/>
    <x v="1595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-15000"/>
    <n v="0"/>
    <x v="8"/>
    <s v="places"/>
    <x v="1596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-799"/>
    <n v="1"/>
    <x v="8"/>
    <s v="places"/>
    <x v="1597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-500"/>
    <n v="0"/>
    <x v="8"/>
    <s v="places"/>
    <x v="1598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-4633"/>
    <n v="9"/>
    <x v="8"/>
    <s v="places"/>
    <x v="1599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206.23000000000002"/>
    <n v="56"/>
    <x v="4"/>
    <s v="rock"/>
    <x v="1600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2.5"/>
    <n v="32"/>
    <x v="4"/>
    <s v="rock"/>
    <x v="1601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66000000000008185"/>
    <n v="30"/>
    <x v="4"/>
    <s v="rock"/>
    <x v="1602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619"/>
    <n v="70"/>
    <x v="4"/>
    <s v="rock"/>
    <x v="1603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1.600000000000364"/>
    <n v="44"/>
    <x v="4"/>
    <s v="rock"/>
    <x v="1604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80.329999999999927"/>
    <n v="92"/>
    <x v="4"/>
    <s v="rock"/>
    <x v="1605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511"/>
    <n v="205"/>
    <x v="4"/>
    <s v="rock"/>
    <x v="1606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5"/>
    <n v="23"/>
    <x v="4"/>
    <s v="rock"/>
    <x v="1607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275"/>
    <n v="4"/>
    <x v="4"/>
    <s v="rock"/>
    <x v="1608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3437"/>
    <n v="112"/>
    <x v="4"/>
    <s v="rock"/>
    <x v="1609"/>
    <x v="161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201"/>
    <n v="27"/>
    <x v="4"/>
    <s v="rock"/>
    <x v="1610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50"/>
    <n v="11"/>
    <x v="4"/>
    <s v="rock"/>
    <x v="1611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5"/>
    <n v="26"/>
    <x v="4"/>
    <s v="rock"/>
    <x v="1612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35"/>
    <n v="77"/>
    <x v="4"/>
    <s v="rock"/>
    <x v="1613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30"/>
    <n v="136"/>
    <x v="4"/>
    <s v="rock"/>
    <x v="1614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20"/>
    <n v="157"/>
    <x v="4"/>
    <s v="rock"/>
    <x v="1615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3210"/>
    <n v="158"/>
    <x v="4"/>
    <s v="rock"/>
    <x v="1616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76"/>
    <n v="27"/>
    <x v="4"/>
    <s v="rock"/>
    <x v="1617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500"/>
    <n v="23"/>
    <x v="4"/>
    <s v="rock"/>
    <x v="1618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30"/>
    <n v="17"/>
    <x v="4"/>
    <s v="rock"/>
    <x v="1619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060"/>
    <n v="37"/>
    <x v="4"/>
    <s v="rock"/>
    <x v="1620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19"/>
    <n v="65"/>
    <x v="4"/>
    <s v="rock"/>
    <x v="1621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8"/>
    <n v="18"/>
    <x v="4"/>
    <s v="rock"/>
    <x v="1622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80"/>
    <n v="25"/>
    <x v="4"/>
    <s v="rock"/>
    <x v="1623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50"/>
    <n v="104"/>
    <x v="4"/>
    <s v="rock"/>
    <x v="1624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95"/>
    <n v="108"/>
    <x v="4"/>
    <s v="rock"/>
    <x v="1625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340"/>
    <n v="38"/>
    <x v="4"/>
    <s v="rock"/>
    <x v="1626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37"/>
    <n v="88"/>
    <x v="4"/>
    <s v="rock"/>
    <x v="1627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220"/>
    <n v="82"/>
    <x v="4"/>
    <s v="rock"/>
    <x v="1628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6610"/>
    <n v="126"/>
    <x v="4"/>
    <s v="rock"/>
    <x v="1629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5591"/>
    <n v="133"/>
    <x v="4"/>
    <s v="rock"/>
    <x v="1630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65"/>
    <n v="47"/>
    <x v="4"/>
    <s v="rock"/>
    <x v="1631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0"/>
    <n v="58"/>
    <x v="4"/>
    <s v="rock"/>
    <x v="1632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"/>
    <n v="32"/>
    <x v="4"/>
    <s v="rock"/>
    <x v="1633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506"/>
    <n v="37"/>
    <x v="4"/>
    <s v="rock"/>
    <x v="1634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60"/>
    <n v="87"/>
    <x v="4"/>
    <s v="rock"/>
    <x v="1635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9"/>
    <n v="15"/>
    <x v="4"/>
    <s v="rock"/>
    <x v="1636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50"/>
    <n v="27"/>
    <x v="4"/>
    <s v="rock"/>
    <x v="1637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0"/>
    <n v="19"/>
    <x v="4"/>
    <s v="rock"/>
    <x v="1638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279.44000000000005"/>
    <n v="17"/>
    <x v="4"/>
    <s v="rock"/>
    <x v="1639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35"/>
    <n v="26"/>
    <x v="4"/>
    <s v="pop"/>
    <x v="1640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0"/>
    <n v="28"/>
    <x v="4"/>
    <s v="pop"/>
    <x v="1641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35"/>
    <n v="37"/>
    <x v="4"/>
    <s v="pop"/>
    <x v="1642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950"/>
    <n v="128"/>
    <x v="4"/>
    <s v="pop"/>
    <x v="1643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540"/>
    <n v="10"/>
    <x v="4"/>
    <s v="pop"/>
    <x v="1644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204"/>
    <n v="83"/>
    <x v="4"/>
    <s v="pop"/>
    <x v="1645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236"/>
    <n v="46"/>
    <x v="4"/>
    <s v="pop"/>
    <x v="1646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581"/>
    <n v="90"/>
    <x v="4"/>
    <s v="pop"/>
    <x v="1647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22.329999999999927"/>
    <n v="81"/>
    <x v="4"/>
    <s v="pop"/>
    <x v="1648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831"/>
    <n v="32"/>
    <x v="4"/>
    <s v="pop"/>
    <x v="1649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5"/>
    <n v="20"/>
    <x v="4"/>
    <s v="pop"/>
    <x v="1650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30"/>
    <n v="70"/>
    <x v="4"/>
    <s v="pop"/>
    <x v="1651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3711.5200000000004"/>
    <n v="168"/>
    <x v="4"/>
    <s v="pop"/>
    <x v="1652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219"/>
    <n v="34"/>
    <x v="4"/>
    <s v="pop"/>
    <x v="1653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643"/>
    <n v="48"/>
    <x v="4"/>
    <s v="pop"/>
    <x v="1654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25.119999999999891"/>
    <n v="48"/>
    <x v="4"/>
    <s v="pop"/>
    <x v="1655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233.4500000000007"/>
    <n v="221"/>
    <x v="4"/>
    <s v="pop"/>
    <x v="1656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934"/>
    <n v="107"/>
    <x v="4"/>
    <s v="pop"/>
    <x v="1657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64"/>
    <n v="45"/>
    <x v="4"/>
    <s v="pop"/>
    <x v="1658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923"/>
    <n v="36"/>
    <x v="4"/>
    <s v="pop"/>
    <x v="1659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98"/>
    <n v="101"/>
    <x v="4"/>
    <s v="pop"/>
    <x v="1660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211"/>
    <n v="62"/>
    <x v="4"/>
    <s v="pop"/>
    <x v="1661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80"/>
    <n v="32"/>
    <x v="4"/>
    <s v="pop"/>
    <x v="1662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560.2199999999998"/>
    <n v="89"/>
    <x v="4"/>
    <s v="pop"/>
    <x v="1663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681"/>
    <n v="93"/>
    <x v="4"/>
    <s v="pop"/>
    <x v="1664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522"/>
    <n v="98"/>
    <x v="4"/>
    <s v="pop"/>
    <x v="1665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913"/>
    <n v="82"/>
    <x v="4"/>
    <s v="pop"/>
    <x v="1666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211"/>
    <n v="116"/>
    <x v="4"/>
    <s v="pop"/>
    <x v="1667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795"/>
    <n v="52"/>
    <x v="4"/>
    <s v="pop"/>
    <x v="1668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26"/>
    <n v="23"/>
    <x v="4"/>
    <s v="pop"/>
    <x v="1669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3.470000000000027"/>
    <n v="77"/>
    <x v="4"/>
    <s v="pop"/>
    <x v="1670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220"/>
    <n v="49"/>
    <x v="4"/>
    <s v="pop"/>
    <x v="1671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590"/>
    <n v="59"/>
    <x v="4"/>
    <s v="pop"/>
    <x v="1672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5085"/>
    <n v="113"/>
    <x v="4"/>
    <s v="pop"/>
    <x v="1673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374.16000000000008"/>
    <n v="34"/>
    <x v="4"/>
    <s v="pop"/>
    <x v="1674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60"/>
    <n v="42"/>
    <x v="4"/>
    <s v="pop"/>
    <x v="1675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700"/>
    <n v="42"/>
    <x v="4"/>
    <s v="pop"/>
    <x v="1676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276"/>
    <n v="49"/>
    <x v="4"/>
    <s v="pop"/>
    <x v="1677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500"/>
    <n v="56"/>
    <x v="4"/>
    <s v="pop"/>
    <x v="1678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75"/>
    <n v="25"/>
    <x v="4"/>
    <s v="pop"/>
    <x v="1679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924.38000000000466"/>
    <n v="884"/>
    <x v="4"/>
    <s v="faith"/>
    <x v="1680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-6000"/>
    <n v="0"/>
    <x v="4"/>
    <s v="faith"/>
    <x v="1681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-2740"/>
    <n v="10"/>
    <x v="4"/>
    <s v="faith"/>
    <x v="1682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730"/>
    <n v="101"/>
    <x v="4"/>
    <s v="faith"/>
    <x v="1683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"/>
    <n v="15"/>
    <x v="4"/>
    <s v="faith"/>
    <x v="1684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-4982"/>
    <n v="1"/>
    <x v="4"/>
    <s v="faith"/>
    <x v="1685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-6875"/>
    <n v="39"/>
    <x v="4"/>
    <s v="faith"/>
    <x v="1686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-2228"/>
    <n v="7"/>
    <x v="4"/>
    <s v="faith"/>
    <x v="1687"/>
    <x v="168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0"/>
    <n v="14"/>
    <x v="4"/>
    <s v="faith"/>
    <x v="1688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-1865"/>
    <n v="11"/>
    <x v="4"/>
    <s v="faith"/>
    <x v="1689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-19958"/>
    <n v="38"/>
    <x v="4"/>
    <s v="faith"/>
    <x v="1690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-2610"/>
    <n v="15"/>
    <x v="4"/>
    <s v="faith"/>
    <x v="1691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-2720"/>
    <n v="8"/>
    <x v="4"/>
    <s v="faith"/>
    <x v="1692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-9995"/>
    <n v="1"/>
    <x v="4"/>
    <s v="faith"/>
    <x v="1693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-10595"/>
    <n v="23"/>
    <x v="4"/>
    <s v="faith"/>
    <x v="1694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-300000"/>
    <n v="0"/>
    <x v="4"/>
    <s v="faith"/>
    <x v="1695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-9974"/>
    <n v="22"/>
    <x v="4"/>
    <s v="faith"/>
    <x v="1696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-125000"/>
    <n v="0"/>
    <x v="4"/>
    <s v="faith"/>
    <x v="1697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-4889"/>
    <n v="4"/>
    <x v="4"/>
    <s v="faith"/>
    <x v="1698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-14788"/>
    <n v="79"/>
    <x v="4"/>
    <s v="faith"/>
    <x v="1699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-5040"/>
    <n v="2"/>
    <x v="4"/>
    <s v="faith"/>
    <x v="1700"/>
    <x v="170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-16499"/>
    <n v="1"/>
    <x v="4"/>
    <s v="faith"/>
    <x v="1701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-4949"/>
    <n v="2"/>
    <x v="4"/>
    <s v="faith"/>
    <x v="1702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-698"/>
    <n v="11"/>
    <x v="4"/>
    <s v="faith"/>
    <x v="1703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-2000"/>
    <n v="0"/>
    <x v="4"/>
    <s v="faith"/>
    <x v="1704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-5500"/>
    <n v="0"/>
    <x v="4"/>
    <s v="faith"/>
    <x v="1705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-4513"/>
    <n v="9"/>
    <x v="4"/>
    <s v="faith"/>
    <x v="1706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-7000"/>
    <n v="0"/>
    <x v="4"/>
    <s v="faith"/>
    <x v="1707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-1665"/>
    <n v="4"/>
    <x v="4"/>
    <s v="faith"/>
    <x v="1708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-4966"/>
    <n v="1"/>
    <x v="4"/>
    <s v="faith"/>
    <x v="1709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-8950"/>
    <n v="2"/>
    <x v="4"/>
    <s v="faith"/>
    <x v="1710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-5000"/>
    <n v="0"/>
    <x v="4"/>
    <s v="faith"/>
    <x v="1711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-2950"/>
    <n v="1"/>
    <x v="4"/>
    <s v="faith"/>
    <x v="1712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-23033"/>
    <n v="17"/>
    <x v="4"/>
    <s v="faith"/>
    <x v="1713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-4989"/>
    <n v="2"/>
    <x v="4"/>
    <s v="faith"/>
    <x v="1714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-1850"/>
    <n v="3"/>
    <x v="4"/>
    <s v="faith"/>
    <x v="1715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-1870"/>
    <n v="41"/>
    <x v="4"/>
    <s v="faith"/>
    <x v="1716"/>
    <x v="171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-34925"/>
    <n v="2"/>
    <x v="4"/>
    <s v="faith"/>
    <x v="1717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-3965"/>
    <n v="3"/>
    <x v="4"/>
    <s v="faith"/>
    <x v="1718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-3775"/>
    <n v="8"/>
    <x v="4"/>
    <s v="faith"/>
    <x v="1719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-5000"/>
    <n v="0"/>
    <x v="4"/>
    <s v="faith"/>
    <x v="1720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-2879"/>
    <n v="1"/>
    <x v="4"/>
    <s v="faith"/>
    <x v="1721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-9350"/>
    <n v="3"/>
    <x v="4"/>
    <s v="faith"/>
    <x v="1722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-5965"/>
    <n v="4"/>
    <x v="4"/>
    <s v="faith"/>
    <x v="1723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-4940"/>
    <n v="9"/>
    <x v="4"/>
    <s v="faith"/>
    <x v="1724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-4304"/>
    <n v="16"/>
    <x v="4"/>
    <s v="faith"/>
    <x v="1725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-2999"/>
    <n v="1"/>
    <x v="4"/>
    <s v="faith"/>
    <x v="1726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-395"/>
    <n v="7"/>
    <x v="4"/>
    <s v="faith"/>
    <x v="1727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-10000"/>
    <n v="0"/>
    <x v="4"/>
    <s v="faith"/>
    <x v="1728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-3000"/>
    <n v="0"/>
    <x v="4"/>
    <s v="faith"/>
    <x v="1729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-1000"/>
    <n v="0"/>
    <x v="4"/>
    <s v="faith"/>
    <x v="1730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-4000"/>
    <n v="0"/>
    <x v="4"/>
    <s v="faith"/>
    <x v="1731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-10000"/>
    <n v="0"/>
    <x v="4"/>
    <s v="faith"/>
    <x v="1732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-4499"/>
    <n v="1"/>
    <x v="4"/>
    <s v="faith"/>
    <x v="1733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-890"/>
    <n v="2"/>
    <x v="4"/>
    <s v="faith"/>
    <x v="1734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-2978"/>
    <n v="1"/>
    <x v="4"/>
    <s v="faith"/>
    <x v="1735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-3150"/>
    <n v="15"/>
    <x v="4"/>
    <s v="faith"/>
    <x v="1736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-4980"/>
    <n v="1"/>
    <x v="4"/>
    <s v="faith"/>
    <x v="1737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-999"/>
    <n v="1"/>
    <x v="4"/>
    <s v="faith"/>
    <x v="1738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-3000"/>
    <n v="0"/>
    <x v="4"/>
    <s v="faith"/>
    <x v="1739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30"/>
    <n v="52"/>
    <x v="8"/>
    <s v="photobooks"/>
    <x v="1740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75"/>
    <n v="34"/>
    <x v="8"/>
    <s v="photobooks"/>
    <x v="1741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25"/>
    <n v="67"/>
    <x v="8"/>
    <s v="photobooks"/>
    <x v="1742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015"/>
    <n v="70"/>
    <x v="8"/>
    <s v="photobooks"/>
    <x v="1743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981"/>
    <n v="89"/>
    <x v="8"/>
    <s v="photobooks"/>
    <x v="1744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7215"/>
    <n v="107"/>
    <x v="8"/>
    <s v="photobooks"/>
    <x v="1745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46"/>
    <n v="159"/>
    <x v="8"/>
    <s v="photobooks"/>
    <x v="1746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4974"/>
    <n v="181"/>
    <x v="8"/>
    <s v="photobooks"/>
    <x v="1747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2360.5"/>
    <n v="131"/>
    <x v="8"/>
    <s v="photobooks"/>
    <x v="1748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5081"/>
    <n v="125"/>
    <x v="8"/>
    <s v="photobooks"/>
    <x v="1749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290"/>
    <n v="61"/>
    <x v="8"/>
    <s v="photobooks"/>
    <x v="1750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1922"/>
    <n v="90"/>
    <x v="8"/>
    <s v="photobooks"/>
    <x v="1751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200"/>
    <n v="35"/>
    <x v="8"/>
    <s v="photobooks"/>
    <x v="1752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895"/>
    <n v="90"/>
    <x v="8"/>
    <s v="photobooks"/>
    <x v="1753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5"/>
    <n v="4"/>
    <x v="8"/>
    <s v="photobooks"/>
    <x v="1754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55.60000000000036"/>
    <n v="120"/>
    <x v="8"/>
    <s v="photobooks"/>
    <x v="1755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800"/>
    <n v="14"/>
    <x v="8"/>
    <s v="photobooks"/>
    <x v="1756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47"/>
    <n v="27"/>
    <x v="8"/>
    <s v="photobooks"/>
    <x v="1757"/>
    <x v="1758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330"/>
    <n v="49"/>
    <x v="8"/>
    <s v="photobooks"/>
    <x v="1758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3272"/>
    <n v="102"/>
    <x v="8"/>
    <s v="photobooks"/>
    <x v="1759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55"/>
    <n v="3"/>
    <x v="8"/>
    <s v="photobooks"/>
    <x v="1760"/>
    <x v="1761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785"/>
    <n v="25"/>
    <x v="8"/>
    <s v="photobooks"/>
    <x v="1761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229"/>
    <n v="118"/>
    <x v="8"/>
    <s v="photobooks"/>
    <x v="1762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-8844"/>
    <n v="39"/>
    <x v="8"/>
    <s v="photobooks"/>
    <x v="1763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-5066.5200000000004"/>
    <n v="103"/>
    <x v="8"/>
    <s v="photobooks"/>
    <x v="1764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-1500"/>
    <n v="0"/>
    <x v="8"/>
    <s v="photobooks"/>
    <x v="1765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-2714"/>
    <n v="39"/>
    <x v="8"/>
    <s v="photobooks"/>
    <x v="1766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-4813"/>
    <n v="15"/>
    <x v="8"/>
    <s v="photobooks"/>
    <x v="1767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-38919"/>
    <n v="22"/>
    <x v="8"/>
    <s v="photobooks"/>
    <x v="1768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-10654"/>
    <n v="92"/>
    <x v="8"/>
    <s v="photobooks"/>
    <x v="1769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-3305"/>
    <n v="25"/>
    <x v="8"/>
    <s v="photobooks"/>
    <x v="1770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-4642"/>
    <n v="19"/>
    <x v="8"/>
    <s v="photobooks"/>
    <x v="1771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-28123"/>
    <n v="19"/>
    <x v="8"/>
    <s v="photobooks"/>
    <x v="1772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-1352"/>
    <n v="13"/>
    <x v="8"/>
    <s v="photobooks"/>
    <x v="1773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-11342"/>
    <n v="124"/>
    <x v="8"/>
    <s v="photobooks"/>
    <x v="1774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-4665"/>
    <n v="4"/>
    <x v="8"/>
    <s v="photobooks"/>
    <x v="1775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-4149"/>
    <n v="10"/>
    <x v="8"/>
    <s v="photobooks"/>
    <x v="1776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-49005"/>
    <n v="15"/>
    <x v="8"/>
    <s v="photobooks"/>
    <x v="1777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-7014"/>
    <n v="38"/>
    <x v="8"/>
    <s v="photobooks"/>
    <x v="1778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-18077"/>
    <n v="152"/>
    <x v="8"/>
    <s v="photobooks"/>
    <x v="1779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-4083"/>
    <n v="24"/>
    <x v="8"/>
    <s v="photobooks"/>
    <x v="1780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-29578"/>
    <n v="76"/>
    <x v="8"/>
    <s v="photobooks"/>
    <x v="1781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-30523"/>
    <n v="185"/>
    <x v="8"/>
    <s v="photobooks"/>
    <x v="1782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-3012"/>
    <n v="33"/>
    <x v="8"/>
    <s v="photobooks"/>
    <x v="1783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-19147"/>
    <n v="108"/>
    <x v="8"/>
    <s v="photobooks"/>
    <x v="1784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-995"/>
    <n v="29"/>
    <x v="8"/>
    <s v="photobooks"/>
    <x v="1785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-8467"/>
    <n v="24"/>
    <x v="8"/>
    <s v="photobooks"/>
    <x v="1786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-5424"/>
    <n v="4"/>
    <x v="8"/>
    <s v="photobooks"/>
    <x v="1787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-7960"/>
    <n v="4"/>
    <x v="8"/>
    <s v="photobooks"/>
    <x v="1788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-31364"/>
    <n v="15"/>
    <x v="8"/>
    <s v="photobooks"/>
    <x v="1789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-2893"/>
    <n v="4"/>
    <x v="8"/>
    <s v="photobooks"/>
    <x v="1790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-9719"/>
    <n v="139"/>
    <x v="8"/>
    <s v="photobooks"/>
    <x v="1791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-2960"/>
    <n v="2"/>
    <x v="8"/>
    <s v="photobooks"/>
    <x v="1792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-8003"/>
    <n v="18"/>
    <x v="8"/>
    <s v="photobooks"/>
    <x v="1793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-17154"/>
    <n v="81"/>
    <x v="8"/>
    <s v="photobooks"/>
    <x v="1794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-14810"/>
    <n v="86"/>
    <x v="8"/>
    <s v="photobooks"/>
    <x v="1795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-3245"/>
    <n v="140"/>
    <x v="8"/>
    <s v="photobooks"/>
    <x v="1796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-13818"/>
    <n v="37"/>
    <x v="8"/>
    <s v="photobooks"/>
    <x v="1797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-3930.17"/>
    <n v="6"/>
    <x v="8"/>
    <s v="photobooks"/>
    <x v="1798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-36800"/>
    <n v="113"/>
    <x v="8"/>
    <s v="photobooks"/>
    <x v="1799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-14645"/>
    <n v="37"/>
    <x v="8"/>
    <s v="photobooks"/>
    <x v="1800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-1803"/>
    <n v="18"/>
    <x v="8"/>
    <s v="photobooks"/>
    <x v="1801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-12110"/>
    <n v="75"/>
    <x v="8"/>
    <s v="photobooks"/>
    <x v="1802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-10048"/>
    <n v="52"/>
    <x v="8"/>
    <s v="photobooks"/>
    <x v="1803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-14309"/>
    <n v="122"/>
    <x v="8"/>
    <s v="photobooks"/>
    <x v="1804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-19409"/>
    <n v="8"/>
    <x v="8"/>
    <s v="photobooks"/>
    <x v="1805"/>
    <x v="180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-4447"/>
    <n v="8"/>
    <x v="8"/>
    <s v="photobooks"/>
    <x v="1806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-16406"/>
    <n v="96"/>
    <x v="8"/>
    <s v="photobooks"/>
    <x v="1807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-3120"/>
    <n v="9"/>
    <x v="8"/>
    <s v="photobooks"/>
    <x v="1808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-435"/>
    <n v="2"/>
    <x v="8"/>
    <s v="photobooks"/>
    <x v="1809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-53960"/>
    <n v="26"/>
    <x v="8"/>
    <s v="photobooks"/>
    <x v="1810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-5635"/>
    <n v="23"/>
    <x v="8"/>
    <s v="photobooks"/>
    <x v="1811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-8750"/>
    <n v="0"/>
    <x v="8"/>
    <s v="photobooks"/>
    <x v="1812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-6098"/>
    <n v="140"/>
    <x v="8"/>
    <s v="photobooks"/>
    <x v="1813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-3000"/>
    <n v="0"/>
    <x v="8"/>
    <s v="photobooks"/>
    <x v="1814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-24491"/>
    <n v="6"/>
    <x v="8"/>
    <s v="photobooks"/>
    <x v="1815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-8581"/>
    <n v="100"/>
    <x v="8"/>
    <s v="photobooks"/>
    <x v="1816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-15000"/>
    <n v="0"/>
    <x v="8"/>
    <s v="photobooks"/>
    <x v="1817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-1175"/>
    <n v="4"/>
    <x v="8"/>
    <s v="photobooks"/>
    <x v="1818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-24293"/>
    <n v="8"/>
    <x v="8"/>
    <s v="photobooks"/>
    <x v="1819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872.25"/>
    <n v="57"/>
    <x v="4"/>
    <s v="rock"/>
    <x v="1820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0"/>
    <n v="11"/>
    <x v="4"/>
    <s v="rock"/>
    <x v="1821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1"/>
    <n v="33"/>
    <x v="4"/>
    <s v="rock"/>
    <x v="1822"/>
    <x v="182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2"/>
    <n v="40"/>
    <x v="4"/>
    <s v="rock"/>
    <x v="1823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1"/>
    <n v="50"/>
    <x v="4"/>
    <s v="rock"/>
    <x v="1824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20"/>
    <n v="38"/>
    <x v="4"/>
    <s v="rock"/>
    <x v="1825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53"/>
    <n v="96"/>
    <x v="4"/>
    <s v="rock"/>
    <x v="1826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32"/>
    <n v="48"/>
    <x v="4"/>
    <s v="rock"/>
    <x v="1827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000.25"/>
    <n v="33"/>
    <x v="4"/>
    <s v="rock"/>
    <x v="1828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230"/>
    <n v="226"/>
    <x v="4"/>
    <s v="rock"/>
    <x v="1829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30"/>
    <n v="14"/>
    <x v="4"/>
    <s v="rock"/>
    <x v="1830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50"/>
    <n v="20"/>
    <x v="4"/>
    <s v="rock"/>
    <x v="1831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650"/>
    <n v="25"/>
    <x v="4"/>
    <s v="rock"/>
    <x v="1832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805"/>
    <n v="90"/>
    <x v="4"/>
    <s v="rock"/>
    <x v="1833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20"/>
    <n v="11"/>
    <x v="4"/>
    <s v="rock"/>
    <x v="1834"/>
    <x v="1835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5017"/>
    <n v="55"/>
    <x v="4"/>
    <s v="rock"/>
    <x v="1835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1241"/>
    <n v="30"/>
    <x v="4"/>
    <s v="rock"/>
    <x v="1836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4900000000000091"/>
    <n v="28"/>
    <x v="4"/>
    <s v="rock"/>
    <x v="1837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1053"/>
    <n v="45"/>
    <x v="4"/>
    <s v="rock"/>
    <x v="1838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80"/>
    <n v="13"/>
    <x v="4"/>
    <s v="rock"/>
    <x v="1839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35"/>
    <n v="40"/>
    <x v="4"/>
    <s v="rock"/>
    <x v="1840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505"/>
    <n v="21"/>
    <x v="4"/>
    <s v="rock"/>
    <x v="1841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2400.6100000000006"/>
    <n v="134"/>
    <x v="4"/>
    <s v="rock"/>
    <x v="1842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21"/>
    <n v="20"/>
    <x v="4"/>
    <s v="rock"/>
    <x v="1843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0"/>
    <n v="19"/>
    <x v="4"/>
    <s v="rock"/>
    <x v="1844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5689"/>
    <n v="209"/>
    <x v="4"/>
    <s v="rock"/>
    <x v="1845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522"/>
    <n v="38"/>
    <x v="4"/>
    <s v="rock"/>
    <x v="1846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221"/>
    <n v="24"/>
    <x v="4"/>
    <s v="rock"/>
    <x v="1847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8"/>
    <x v="4"/>
    <s v="rock"/>
    <x v="1848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37"/>
    <n v="179"/>
    <x v="4"/>
    <s v="rock"/>
    <x v="1849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26"/>
    <x v="4"/>
    <s v="rock"/>
    <x v="1850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2545"/>
    <n v="131"/>
    <x v="4"/>
    <s v="rock"/>
    <x v="1851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5"/>
    <n v="14"/>
    <x v="4"/>
    <s v="rock"/>
    <x v="1852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318.54999999999927"/>
    <n v="174"/>
    <x v="4"/>
    <s v="rock"/>
    <x v="1853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730.16"/>
    <n v="191"/>
    <x v="4"/>
    <s v="rock"/>
    <x v="1854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25"/>
    <n v="38"/>
    <x v="4"/>
    <s v="rock"/>
    <x v="1855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0"/>
    <n v="22"/>
    <x v="4"/>
    <s v="rock"/>
    <x v="1856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86"/>
    <n v="149"/>
    <x v="4"/>
    <s v="rock"/>
    <x v="1857"/>
    <x v="1858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955"/>
    <n v="56"/>
    <x v="4"/>
    <s v="rock"/>
    <x v="1858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251"/>
    <n v="19"/>
    <x v="4"/>
    <s v="rock"/>
    <x v="1859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-250000"/>
    <n v="0"/>
    <x v="6"/>
    <s v="mobile games"/>
    <x v="1860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-16545"/>
    <n v="16"/>
    <x v="6"/>
    <s v="mobile games"/>
    <x v="1861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-2490"/>
    <n v="2"/>
    <x v="6"/>
    <s v="mobile games"/>
    <x v="1862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-3712"/>
    <n v="48"/>
    <x v="6"/>
    <s v="mobile games"/>
    <x v="1863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-109996"/>
    <n v="2"/>
    <x v="6"/>
    <s v="mobile games"/>
    <x v="1864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-24875"/>
    <n v="2"/>
    <x v="6"/>
    <s v="mobile games"/>
    <x v="1865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-19990"/>
    <n v="1"/>
    <x v="6"/>
    <s v="mobile games"/>
    <x v="1866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-23783"/>
    <n v="17"/>
    <x v="6"/>
    <s v="mobile games"/>
    <x v="1867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-10000"/>
    <n v="0"/>
    <x v="6"/>
    <s v="mobile games"/>
    <x v="1868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-3139"/>
    <n v="11"/>
    <x v="6"/>
    <s v="mobile games"/>
    <x v="1869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-1834"/>
    <n v="95"/>
    <x v="6"/>
    <s v="mobile games"/>
    <x v="1870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-19788"/>
    <n v="13"/>
    <x v="6"/>
    <s v="mobile games"/>
    <x v="1871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-7964"/>
    <n v="2"/>
    <x v="6"/>
    <s v="mobile games"/>
    <x v="1872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-159974"/>
    <n v="2"/>
    <x v="6"/>
    <s v="mobile games"/>
    <x v="1873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-9949"/>
    <n v="3"/>
    <x v="6"/>
    <s v="mobile games"/>
    <x v="1874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-280"/>
    <n v="0"/>
    <x v="6"/>
    <s v="mobile games"/>
    <x v="1875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-60"/>
    <n v="0"/>
    <x v="6"/>
    <s v="mobile games"/>
    <x v="1876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-8000"/>
    <n v="0"/>
    <x v="6"/>
    <s v="mobile games"/>
    <x v="1877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-4994"/>
    <n v="2"/>
    <x v="6"/>
    <s v="mobile games"/>
    <x v="1878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-3996"/>
    <n v="24"/>
    <x v="6"/>
    <s v="mobile games"/>
    <x v="1879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453.69"/>
    <n v="70"/>
    <x v="4"/>
    <s v="indie rock"/>
    <x v="1880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30"/>
    <n v="81"/>
    <x v="4"/>
    <s v="indie rock"/>
    <x v="1881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8"/>
    <n v="32"/>
    <x v="4"/>
    <s v="indie rock"/>
    <x v="1882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351"/>
    <n v="26"/>
    <x v="4"/>
    <s v="indie rock"/>
    <x v="1883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747"/>
    <n v="105"/>
    <x v="4"/>
    <s v="indie rock"/>
    <x v="1884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25"/>
    <n v="29"/>
    <x v="4"/>
    <s v="indie rock"/>
    <x v="1885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335"/>
    <n v="8"/>
    <x v="4"/>
    <s v="indie rock"/>
    <x v="1886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52"/>
    <n v="89"/>
    <x v="4"/>
    <s v="indie rock"/>
    <x v="1887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32"/>
    <n v="44"/>
    <x v="4"/>
    <s v="indie rock"/>
    <x v="1888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5350.130000000001"/>
    <n v="246"/>
    <x v="4"/>
    <s v="indie rock"/>
    <x v="1889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555"/>
    <n v="120"/>
    <x v="4"/>
    <s v="indie rock"/>
    <x v="1890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83"/>
    <n v="26"/>
    <x v="4"/>
    <s v="indie rock"/>
    <x v="1891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0"/>
    <n v="45"/>
    <x v="4"/>
    <s v="indie rock"/>
    <x v="1892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45"/>
    <n v="20"/>
    <x v="4"/>
    <s v="indie rock"/>
    <x v="1893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56"/>
    <n v="47"/>
    <x v="4"/>
    <s v="indie rock"/>
    <x v="1894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08"/>
    <n v="13"/>
    <x v="4"/>
    <s v="indie rock"/>
    <x v="1895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56"/>
    <n v="183"/>
    <x v="4"/>
    <s v="indie rock"/>
    <x v="1896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45"/>
    <n v="21"/>
    <x v="4"/>
    <s v="indie rock"/>
    <x v="1897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300"/>
    <n v="42"/>
    <x v="4"/>
    <s v="indie rock"/>
    <x v="1898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234.11000000000013"/>
    <n v="54"/>
    <x v="4"/>
    <s v="indie rock"/>
    <x v="1899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-96330"/>
    <n v="25"/>
    <x v="2"/>
    <s v="gadgets"/>
    <x v="1900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-988"/>
    <n v="3"/>
    <x v="2"/>
    <s v="gadgets"/>
    <x v="1901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-1602"/>
    <n v="41"/>
    <x v="2"/>
    <s v="gadgets"/>
    <x v="1902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-49950"/>
    <n v="2"/>
    <x v="2"/>
    <s v="gadgets"/>
    <x v="1903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-24958"/>
    <n v="4"/>
    <x v="2"/>
    <s v="gadgets"/>
    <x v="1904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-28620"/>
    <n v="99"/>
    <x v="2"/>
    <s v="gadgets"/>
    <x v="1905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-29915"/>
    <n v="4"/>
    <x v="2"/>
    <s v="gadgets"/>
    <x v="1906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-24567"/>
    <n v="4"/>
    <x v="2"/>
    <s v="gadgets"/>
    <x v="1907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-30061"/>
    <n v="38"/>
    <x v="2"/>
    <s v="gadgets"/>
    <x v="1908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-51514"/>
    <n v="285"/>
    <x v="2"/>
    <s v="gadgets"/>
    <x v="1909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-42490"/>
    <n v="1"/>
    <x v="2"/>
    <s v="gadgets"/>
    <x v="1910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-2035"/>
    <n v="42"/>
    <x v="2"/>
    <s v="gadgets"/>
    <x v="1911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-47363"/>
    <n v="26"/>
    <x v="2"/>
    <s v="gadgets"/>
    <x v="1912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-606"/>
    <n v="2"/>
    <x v="2"/>
    <s v="gadgets"/>
    <x v="1913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-492"/>
    <n v="4"/>
    <x v="2"/>
    <s v="gadgets"/>
    <x v="1914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-19898"/>
    <n v="6"/>
    <x v="2"/>
    <s v="gadgets"/>
    <x v="1915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-184975"/>
    <n v="70"/>
    <x v="2"/>
    <s v="gadgets"/>
    <x v="1916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-24740"/>
    <n v="9"/>
    <x v="2"/>
    <s v="gadgets"/>
    <x v="1917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-263"/>
    <n v="8"/>
    <x v="2"/>
    <s v="gadgets"/>
    <x v="1918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-5697"/>
    <n v="105"/>
    <x v="2"/>
    <s v="gadgets"/>
    <x v="1919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552"/>
    <n v="38"/>
    <x v="4"/>
    <s v="indie rock"/>
    <x v="1920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311"/>
    <n v="64"/>
    <x v="4"/>
    <s v="indie rock"/>
    <x v="1921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176"/>
    <n v="13"/>
    <x v="4"/>
    <s v="indie rock"/>
    <x v="1922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32"/>
    <n v="33"/>
    <x v="4"/>
    <s v="indie rock"/>
    <x v="1923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55"/>
    <n v="52"/>
    <x v="4"/>
    <s v="indie rock"/>
    <x v="1924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430.69"/>
    <n v="107"/>
    <x v="4"/>
    <s v="indie rock"/>
    <x v="1925"/>
    <x v="192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20"/>
    <n v="11"/>
    <x v="4"/>
    <s v="indie rock"/>
    <x v="1926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80"/>
    <n v="34"/>
    <x v="4"/>
    <s v="indie rock"/>
    <x v="1927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"/>
    <n v="75"/>
    <x v="4"/>
    <s v="indie rock"/>
    <x v="1928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270"/>
    <n v="26"/>
    <x v="4"/>
    <s v="indie rock"/>
    <x v="1929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2.02"/>
    <n v="50"/>
    <x v="4"/>
    <s v="indie rock"/>
    <x v="1930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367"/>
    <n v="80"/>
    <x v="4"/>
    <s v="indie rock"/>
    <x v="1931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346"/>
    <n v="110"/>
    <x v="4"/>
    <s v="indie rock"/>
    <x v="1932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181"/>
    <n v="77"/>
    <x v="4"/>
    <s v="indie rock"/>
    <x v="1933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210"/>
    <n v="50"/>
    <x v="4"/>
    <s v="indie rock"/>
    <x v="1934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239.0100000000002"/>
    <n v="145"/>
    <x v="4"/>
    <s v="indie rock"/>
    <x v="1935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523.47"/>
    <n v="29"/>
    <x v="4"/>
    <s v="indie rock"/>
    <x v="1936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2390"/>
    <n v="114"/>
    <x v="4"/>
    <s v="indie rock"/>
    <x v="1937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070"/>
    <n v="96"/>
    <x v="4"/>
    <s v="indie rock"/>
    <x v="1938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61"/>
    <n v="31"/>
    <x v="4"/>
    <s v="indie rock"/>
    <x v="1939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65295.890000000014"/>
    <n v="4883"/>
    <x v="2"/>
    <s v="hardware"/>
    <x v="1940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2306.42"/>
    <n v="95"/>
    <x v="2"/>
    <s v="hardware"/>
    <x v="1941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60525"/>
    <n v="2478"/>
    <x v="2"/>
    <s v="hardware"/>
    <x v="1942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275222.2"/>
    <n v="1789"/>
    <x v="2"/>
    <s v="hardware"/>
    <x v="1943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248018"/>
    <n v="680"/>
    <x v="2"/>
    <s v="hardware"/>
    <x v="1944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3731"/>
    <n v="70"/>
    <x v="2"/>
    <s v="hardware"/>
    <x v="1945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5.07000000000005"/>
    <n v="23"/>
    <x v="2"/>
    <s v="hardware"/>
    <x v="1946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700211"/>
    <n v="4245"/>
    <x v="2"/>
    <s v="hardware"/>
    <x v="1947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3001.3000000000029"/>
    <n v="943"/>
    <x v="2"/>
    <s v="hardware"/>
    <x v="1948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8248.960000000006"/>
    <n v="1876"/>
    <x v="2"/>
    <s v="hardware"/>
    <x v="1949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56222"/>
    <n v="834"/>
    <x v="2"/>
    <s v="hardware"/>
    <x v="1950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34465.33"/>
    <n v="682"/>
    <x v="2"/>
    <s v="hardware"/>
    <x v="1951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18892"/>
    <n v="147"/>
    <x v="2"/>
    <s v="hardware"/>
    <x v="1952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299474"/>
    <n v="415"/>
    <x v="2"/>
    <s v="hardware"/>
    <x v="1953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125410.01999999999"/>
    <n v="290"/>
    <x v="2"/>
    <s v="hardware"/>
    <x v="1954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116420"/>
    <n v="365"/>
    <x v="2"/>
    <s v="hardware"/>
    <x v="1955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20251.410000000003"/>
    <n v="660"/>
    <x v="2"/>
    <s v="hardware"/>
    <x v="1956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93490.02"/>
    <n v="1356"/>
    <x v="2"/>
    <s v="hardware"/>
    <x v="1957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5673.4400000000005"/>
    <n v="424"/>
    <x v="2"/>
    <s v="hardware"/>
    <x v="1958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2532"/>
    <n v="33"/>
    <x v="2"/>
    <s v="hardware"/>
    <x v="1959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00538.12"/>
    <n v="1633"/>
    <x v="2"/>
    <s v="hardware"/>
    <x v="1960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9292.5"/>
    <n v="306"/>
    <x v="2"/>
    <s v="hardware"/>
    <x v="1961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5108"/>
    <n v="205"/>
    <x v="2"/>
    <s v="hardware"/>
    <x v="1962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142343.12"/>
    <n v="1281"/>
    <x v="2"/>
    <s v="hardware"/>
    <x v="1963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8114"/>
    <n v="103"/>
    <x v="2"/>
    <s v="hardware"/>
    <x v="1964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106743.09"/>
    <n v="1513"/>
    <x v="2"/>
    <s v="hardware"/>
    <x v="1965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54026"/>
    <n v="405"/>
    <x v="2"/>
    <s v="hardware"/>
    <x v="1966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92483"/>
    <n v="510"/>
    <x v="2"/>
    <s v="hardware"/>
    <x v="1967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95816"/>
    <n v="1887"/>
    <x v="2"/>
    <s v="hardware"/>
    <x v="1968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51590"/>
    <n v="701"/>
    <x v="2"/>
    <s v="hardware"/>
    <x v="1969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652110.87000000011"/>
    <n v="3863"/>
    <x v="2"/>
    <s v="hardware"/>
    <x v="1970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14362"/>
    <n v="238"/>
    <x v="2"/>
    <s v="hardware"/>
    <x v="1971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310525.01"/>
    <n v="2051"/>
    <x v="2"/>
    <s v="hardware"/>
    <x v="1972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55099.199999999997"/>
    <n v="402"/>
    <x v="2"/>
    <s v="hardware"/>
    <x v="1973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17393.339999999997"/>
    <n v="253"/>
    <x v="2"/>
    <s v="hardware"/>
    <x v="1974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9864"/>
    <n v="473"/>
    <x v="2"/>
    <s v="hardware"/>
    <x v="1975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151165"/>
    <n v="821"/>
    <x v="2"/>
    <s v="hardware"/>
    <x v="1976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63422.57"/>
    <n v="388"/>
    <x v="2"/>
    <s v="hardware"/>
    <x v="1977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29802.309999999998"/>
    <n v="813"/>
    <x v="2"/>
    <s v="hardware"/>
    <x v="1978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127412.01000000001"/>
    <n v="1945"/>
    <x v="2"/>
    <s v="hardware"/>
    <x v="1979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-7119"/>
    <n v="12"/>
    <x v="8"/>
    <s v="people"/>
    <x v="1980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-180000"/>
    <n v="0"/>
    <x v="8"/>
    <s v="people"/>
    <x v="1981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-31581"/>
    <n v="16"/>
    <x v="8"/>
    <s v="people"/>
    <x v="1982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-11828"/>
    <n v="7"/>
    <x v="8"/>
    <s v="people"/>
    <x v="1983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-1549"/>
    <n v="4"/>
    <x v="8"/>
    <s v="people"/>
    <x v="1984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-1999"/>
    <n v="1"/>
    <x v="8"/>
    <s v="people"/>
    <x v="1985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-3164"/>
    <n v="28"/>
    <x v="8"/>
    <s v="people"/>
    <x v="1986"/>
    <x v="1987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-5975"/>
    <n v="1"/>
    <x v="8"/>
    <s v="people"/>
    <x v="1987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-4950"/>
    <n v="1"/>
    <x v="8"/>
    <s v="people"/>
    <x v="1988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-2491"/>
    <n v="5"/>
    <x v="8"/>
    <s v="people"/>
    <x v="1989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-1860"/>
    <n v="3"/>
    <x v="8"/>
    <s v="people"/>
    <x v="1990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-1498"/>
    <n v="2"/>
    <x v="8"/>
    <s v="people"/>
    <x v="1991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-2000"/>
    <n v="0"/>
    <x v="8"/>
    <s v="people"/>
    <x v="1992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-3200"/>
    <n v="0"/>
    <x v="8"/>
    <s v="people"/>
    <x v="1993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-922"/>
    <n v="3"/>
    <x v="8"/>
    <s v="people"/>
    <x v="1994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-133800"/>
    <n v="0"/>
    <x v="8"/>
    <s v="people"/>
    <x v="1995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-6500"/>
    <n v="0"/>
    <x v="8"/>
    <s v="people"/>
    <x v="1996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-1845"/>
    <n v="3"/>
    <x v="8"/>
    <s v="people"/>
    <x v="1997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-30764"/>
    <n v="7"/>
    <x v="8"/>
    <s v="people"/>
    <x v="1998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-4375"/>
    <n v="25"/>
    <x v="8"/>
    <s v="people"/>
    <x v="1999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155171"/>
    <n v="1637"/>
    <x v="2"/>
    <s v="hardware"/>
    <x v="2000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58397.11"/>
    <n v="1375"/>
    <x v="2"/>
    <s v="hardware"/>
    <x v="2001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1060"/>
    <n v="17"/>
    <x v="2"/>
    <s v="hardware"/>
    <x v="2002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67210.240000000005"/>
    <n v="354"/>
    <x v="2"/>
    <s v="hardware"/>
    <x v="2003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7104.0299999999988"/>
    <n v="191"/>
    <x v="2"/>
    <s v="hardware"/>
    <x v="2004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73920"/>
    <n v="303"/>
    <x v="2"/>
    <s v="hardware"/>
    <x v="2005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570.92"/>
    <n v="137"/>
    <x v="2"/>
    <s v="hardware"/>
    <x v="2006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268.21000000000004"/>
    <n v="41"/>
    <x v="2"/>
    <s v="hardware"/>
    <x v="2007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102579"/>
    <n v="398"/>
    <x v="2"/>
    <s v="hardware"/>
    <x v="2008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66015.899999999994"/>
    <n v="1737"/>
    <x v="2"/>
    <s v="hardware"/>
    <x v="2009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359782"/>
    <n v="971"/>
    <x v="2"/>
    <s v="hardware"/>
    <x v="2010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6745"/>
    <n v="183"/>
    <x v="2"/>
    <s v="hardware"/>
    <x v="2011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631862"/>
    <n v="4562"/>
    <x v="2"/>
    <s v="hardware"/>
    <x v="2012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2314134.67"/>
    <n v="26457"/>
    <x v="2"/>
    <s v="hardware"/>
    <x v="2013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936.01000000000022"/>
    <n v="162"/>
    <x v="2"/>
    <s v="hardware"/>
    <x v="2014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82154.22"/>
    <n v="479"/>
    <x v="2"/>
    <s v="hardware"/>
    <x v="2015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6275.5999999999985"/>
    <n v="426"/>
    <x v="2"/>
    <s v="hardware"/>
    <x v="2016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458.2299999999959"/>
    <n v="450"/>
    <x v="2"/>
    <s v="hardware"/>
    <x v="2017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153963.9"/>
    <n v="1780"/>
    <x v="2"/>
    <s v="hardware"/>
    <x v="2018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385"/>
    <n v="122"/>
    <x v="2"/>
    <s v="hardware"/>
    <x v="2019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9055"/>
    <n v="95"/>
    <x v="2"/>
    <s v="hardware"/>
    <x v="2020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25137"/>
    <n v="325"/>
    <x v="2"/>
    <s v="hardware"/>
    <x v="2021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61459"/>
    <n v="353"/>
    <x v="2"/>
    <s v="hardware"/>
    <x v="2022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19414"/>
    <n v="105"/>
    <x v="2"/>
    <s v="hardware"/>
    <x v="2023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80920"/>
    <n v="729"/>
    <x v="2"/>
    <s v="hardware"/>
    <x v="2024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8370.7699999999968"/>
    <n v="454"/>
    <x v="2"/>
    <s v="hardware"/>
    <x v="2025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20249"/>
    <n v="539"/>
    <x v="2"/>
    <s v="hardware"/>
    <x v="2026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785"/>
    <n v="79"/>
    <x v="2"/>
    <s v="hardware"/>
    <x v="2027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6530"/>
    <n v="94"/>
    <x v="2"/>
    <s v="hardware"/>
    <x v="2028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366"/>
    <n v="625"/>
    <x v="2"/>
    <s v="hardware"/>
    <x v="2029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0175"/>
    <n v="508"/>
    <x v="2"/>
    <s v="hardware"/>
    <x v="2030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51047"/>
    <n v="531"/>
    <x v="2"/>
    <s v="hardware"/>
    <x v="2031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9669"/>
    <n v="158"/>
    <x v="2"/>
    <s v="hardware"/>
    <x v="2032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223719.59000000003"/>
    <n v="508"/>
    <x v="2"/>
    <s v="hardware"/>
    <x v="2033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88829.140000000014"/>
    <n v="644"/>
    <x v="2"/>
    <s v="hardware"/>
    <x v="2034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9500.5"/>
    <n v="848"/>
    <x v="2"/>
    <s v="hardware"/>
    <x v="2035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20047.64"/>
    <n v="429"/>
    <x v="2"/>
    <s v="hardware"/>
    <x v="2036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25641"/>
    <n v="204"/>
    <x v="2"/>
    <s v="hardware"/>
    <x v="2037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5271"/>
    <n v="379"/>
    <x v="2"/>
    <s v="hardware"/>
    <x v="2038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445.1400000000003"/>
    <n v="271"/>
    <x v="2"/>
    <s v="hardware"/>
    <x v="2039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7777"/>
    <n v="120"/>
    <x v="2"/>
    <s v="hardware"/>
    <x v="2040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2353"/>
    <n v="140"/>
    <x v="2"/>
    <s v="hardware"/>
    <x v="2041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626"/>
    <n v="193"/>
    <x v="2"/>
    <s v="hardware"/>
    <x v="2042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232"/>
    <n v="180"/>
    <x v="2"/>
    <s v="hardware"/>
    <x v="2043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35240.01"/>
    <n v="263"/>
    <x v="2"/>
    <s v="hardware"/>
    <x v="2044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2110"/>
    <n v="217"/>
    <x v="2"/>
    <s v="hardware"/>
    <x v="2045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2939"/>
    <n v="443"/>
    <x v="2"/>
    <s v="hardware"/>
    <x v="2046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082.449999999997"/>
    <n v="1373"/>
    <x v="2"/>
    <s v="hardware"/>
    <x v="2047"/>
    <x v="2048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0095.349999999999"/>
    <n v="742"/>
    <x v="2"/>
    <s v="hardware"/>
    <x v="2048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37327"/>
    <n v="170"/>
    <x v="2"/>
    <s v="hardware"/>
    <x v="2049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2429"/>
    <n v="242"/>
    <x v="2"/>
    <s v="hardware"/>
    <x v="2050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126524"/>
    <n v="541"/>
    <x v="2"/>
    <s v="hardware"/>
    <x v="2051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51"/>
    <n v="121"/>
    <x v="2"/>
    <s v="hardware"/>
    <x v="2052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757"/>
    <n v="621"/>
    <x v="2"/>
    <s v="hardware"/>
    <x v="2053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045"/>
    <n v="101"/>
    <x v="2"/>
    <s v="hardware"/>
    <x v="2054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26726"/>
    <n v="554"/>
    <x v="2"/>
    <s v="hardware"/>
    <x v="2055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15334.830000000002"/>
    <n v="666"/>
    <x v="2"/>
    <s v="hardware"/>
    <x v="2056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748"/>
    <n v="410"/>
    <x v="2"/>
    <s v="hardware"/>
    <x v="2057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3037"/>
    <n v="375"/>
    <x v="2"/>
    <s v="hardware"/>
    <x v="2058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24100"/>
    <n v="1364"/>
    <x v="2"/>
    <s v="hardware"/>
    <x v="2059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396"/>
    <n v="35"/>
    <x v="2"/>
    <s v="hardware"/>
    <x v="2060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4977"/>
    <n v="203"/>
    <x v="2"/>
    <s v="hardware"/>
    <x v="2061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922"/>
    <n v="49"/>
    <x v="2"/>
    <s v="hardware"/>
    <x v="2062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238822.27000000002"/>
    <n v="5812"/>
    <x v="2"/>
    <s v="hardware"/>
    <x v="2063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39686.050000000003"/>
    <n v="1556"/>
    <x v="2"/>
    <s v="hardware"/>
    <x v="2064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372"/>
    <n v="65"/>
    <x v="2"/>
    <s v="hardware"/>
    <x v="2065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33"/>
    <n v="10"/>
    <x v="2"/>
    <s v="hardware"/>
    <x v="2066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305.9700000000012"/>
    <n v="76"/>
    <x v="2"/>
    <s v="hardware"/>
    <x v="2067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4203.330000000002"/>
    <n v="263"/>
    <x v="2"/>
    <s v="hardware"/>
    <x v="2068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271659"/>
    <n v="1530"/>
    <x v="2"/>
    <s v="hardware"/>
    <x v="2069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36146"/>
    <n v="278"/>
    <x v="2"/>
    <s v="hardware"/>
    <x v="2070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7673"/>
    <n v="350"/>
    <x v="2"/>
    <s v="hardware"/>
    <x v="2071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52604.299999999988"/>
    <n v="470"/>
    <x v="2"/>
    <s v="hardware"/>
    <x v="2072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5"/>
    <n v="3"/>
    <x v="2"/>
    <s v="hardware"/>
    <x v="2073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57821.6"/>
    <n v="8200"/>
    <x v="2"/>
    <s v="hardware"/>
    <x v="2074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793594.99"/>
    <n v="8359"/>
    <x v="2"/>
    <s v="hardware"/>
    <x v="2075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7754"/>
    <n v="188"/>
    <x v="2"/>
    <s v="hardware"/>
    <x v="2076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6241"/>
    <n v="48"/>
    <x v="2"/>
    <s v="hardware"/>
    <x v="2077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18817"/>
    <n v="607"/>
    <x v="2"/>
    <s v="hardware"/>
    <x v="2078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078"/>
    <n v="50"/>
    <x v="2"/>
    <s v="hardware"/>
    <x v="2079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510"/>
    <n v="55"/>
    <x v="4"/>
    <s v="indie rock"/>
    <x v="2080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61"/>
    <n v="38"/>
    <x v="4"/>
    <s v="indie rock"/>
    <x v="2081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00"/>
    <n v="25"/>
    <x v="4"/>
    <s v="indie rock"/>
    <x v="2082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250"/>
    <n v="46"/>
    <x v="4"/>
    <s v="indie rock"/>
    <x v="2083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412"/>
    <n v="83"/>
    <x v="4"/>
    <s v="indie rock"/>
    <x v="2084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28"/>
    <n v="35"/>
    <x v="4"/>
    <s v="indie rock"/>
    <x v="2085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53"/>
    <n v="25"/>
    <x v="4"/>
    <s v="indie rock"/>
    <x v="2086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65.32000000000016"/>
    <n v="75"/>
    <x v="4"/>
    <s v="indie rock"/>
    <x v="2087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510.01000000000022"/>
    <n v="62"/>
    <x v="4"/>
    <s v="indie rock"/>
    <x v="2088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203.2299999999996"/>
    <n v="160"/>
    <x v="4"/>
    <s v="indie rock"/>
    <x v="2089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3684.2000000000007"/>
    <n v="246"/>
    <x v="4"/>
    <s v="indie rock"/>
    <x v="2090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77"/>
    <n v="55"/>
    <x v="4"/>
    <s v="indie rock"/>
    <x v="2091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37"/>
    <n v="23"/>
    <x v="4"/>
    <s v="indie rock"/>
    <x v="2092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719"/>
    <n v="72"/>
    <x v="4"/>
    <s v="indie rock"/>
    <x v="2093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0"/>
    <n v="22"/>
    <x v="4"/>
    <s v="indie rock"/>
    <x v="2094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"/>
    <n v="14"/>
    <x v="4"/>
    <s v="indie rock"/>
    <x v="2095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0"/>
    <n v="38"/>
    <x v="4"/>
    <s v="indie rock"/>
    <x v="2096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20"/>
    <n v="32"/>
    <x v="4"/>
    <s v="indie rock"/>
    <x v="2097"/>
    <x v="2098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971"/>
    <n v="63"/>
    <x v="4"/>
    <s v="indie rock"/>
    <x v="2098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220"/>
    <n v="27"/>
    <x v="4"/>
    <s v="indie rock"/>
    <x v="2099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265"/>
    <n v="44"/>
    <x v="4"/>
    <s v="indie rock"/>
    <x v="2100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360"/>
    <n v="38"/>
    <x v="4"/>
    <s v="indie rock"/>
    <x v="2101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3587"/>
    <n v="115"/>
    <x v="4"/>
    <s v="indie rock"/>
    <x v="2102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236"/>
    <n v="37"/>
    <x v="4"/>
    <s v="indie rock"/>
    <x v="2103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3080"/>
    <n v="99"/>
    <x v="4"/>
    <s v="indie rock"/>
    <x v="2104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55"/>
    <n v="44"/>
    <x v="4"/>
    <s v="indie rock"/>
    <x v="2105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54.65999999999985"/>
    <n v="58"/>
    <x v="4"/>
    <s v="indie rock"/>
    <x v="2106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170"/>
    <n v="191"/>
    <x v="4"/>
    <s v="indie rock"/>
    <x v="2107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261"/>
    <n v="40"/>
    <x v="4"/>
    <s v="indie rock"/>
    <x v="2108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7"/>
    <n v="38"/>
    <x v="4"/>
    <s v="indie rock"/>
    <x v="2109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30"/>
    <n v="39"/>
    <x v="4"/>
    <s v="indie rock"/>
    <x v="2110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0"/>
    <n v="11"/>
    <x v="4"/>
    <s v="indie rock"/>
    <x v="2111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340"/>
    <n v="107"/>
    <x v="4"/>
    <s v="indie rock"/>
    <x v="2112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235"/>
    <n v="147"/>
    <x v="4"/>
    <s v="indie rock"/>
    <x v="2113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1885"/>
    <n v="36"/>
    <x v="4"/>
    <s v="indie rock"/>
    <x v="2114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34"/>
    <n v="92"/>
    <x v="4"/>
    <s v="indie rock"/>
    <x v="2115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573"/>
    <n v="35"/>
    <x v="4"/>
    <s v="indie rock"/>
    <x v="2116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346.1099999999999"/>
    <n v="17"/>
    <x v="4"/>
    <s v="indie rock"/>
    <x v="2117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5"/>
    <n v="22"/>
    <x v="4"/>
    <s v="indie rock"/>
    <x v="2118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70.430000000000291"/>
    <n v="69"/>
    <x v="4"/>
    <s v="indie rock"/>
    <x v="2119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-49716"/>
    <n v="10"/>
    <x v="6"/>
    <s v="video games"/>
    <x v="2120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-79690"/>
    <n v="3"/>
    <x v="6"/>
    <s v="video games"/>
    <x v="2121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-450"/>
    <n v="5"/>
    <x v="6"/>
    <s v="video games"/>
    <x v="2122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-985"/>
    <n v="5"/>
    <x v="6"/>
    <s v="video games"/>
    <x v="2123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-59148"/>
    <n v="27"/>
    <x v="6"/>
    <s v="video games"/>
    <x v="2124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-19990"/>
    <n v="2"/>
    <x v="6"/>
    <s v="video games"/>
    <x v="2125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-19924"/>
    <n v="236"/>
    <x v="6"/>
    <s v="video games"/>
    <x v="2126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-14975"/>
    <n v="1"/>
    <x v="6"/>
    <s v="video games"/>
    <x v="2127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-1764"/>
    <n v="12"/>
    <x v="6"/>
    <s v="video games"/>
    <x v="2128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-41915"/>
    <n v="4"/>
    <x v="6"/>
    <s v="video games"/>
    <x v="2129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-475"/>
    <n v="3"/>
    <x v="6"/>
    <s v="video games"/>
    <x v="2130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-97887.01"/>
    <n v="99"/>
    <x v="6"/>
    <s v="video games"/>
    <x v="2131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-984"/>
    <n v="3"/>
    <x v="6"/>
    <s v="video games"/>
    <x v="2132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-5896"/>
    <n v="3"/>
    <x v="6"/>
    <s v="video games"/>
    <x v="2133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-4522"/>
    <n v="22"/>
    <x v="6"/>
    <s v="video games"/>
    <x v="2134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-79952.31"/>
    <n v="4"/>
    <x v="6"/>
    <s v="video games"/>
    <x v="2135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-35797"/>
    <n v="534"/>
    <x v="6"/>
    <s v="video games"/>
    <x v="2136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-872"/>
    <n v="12"/>
    <x v="6"/>
    <s v="video games"/>
    <x v="2137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-28374"/>
    <n v="56"/>
    <x v="6"/>
    <s v="video games"/>
    <x v="2138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-499440"/>
    <n v="11"/>
    <x v="6"/>
    <s v="video games"/>
    <x v="2139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-15000"/>
    <n v="0"/>
    <x v="6"/>
    <s v="video games"/>
    <x v="2140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-9899"/>
    <n v="12"/>
    <x v="6"/>
    <s v="video games"/>
    <x v="2141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-1775"/>
    <n v="5"/>
    <x v="6"/>
    <s v="video games"/>
    <x v="2142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-34893"/>
    <n v="24"/>
    <x v="6"/>
    <s v="video games"/>
    <x v="2143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-10435"/>
    <n v="89"/>
    <x v="6"/>
    <s v="video games"/>
    <x v="2144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-4999"/>
    <n v="1"/>
    <x v="6"/>
    <s v="video games"/>
    <x v="2145"/>
    <x v="214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-387284"/>
    <n v="55"/>
    <x v="6"/>
    <s v="video games"/>
    <x v="2146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-98"/>
    <n v="2"/>
    <x v="6"/>
    <s v="video games"/>
    <x v="2147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-2000"/>
    <n v="0"/>
    <x v="6"/>
    <s v="video games"/>
    <x v="2148"/>
    <x v="214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-49595"/>
    <n v="4"/>
    <x v="6"/>
    <s v="video games"/>
    <x v="2149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-44882"/>
    <n v="6"/>
    <x v="6"/>
    <s v="video games"/>
    <x v="2150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-29950"/>
    <n v="4"/>
    <x v="6"/>
    <s v="video games"/>
    <x v="2151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-372591"/>
    <n v="4"/>
    <x v="6"/>
    <s v="video games"/>
    <x v="2152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-248"/>
    <n v="2"/>
    <x v="6"/>
    <s v="video games"/>
    <x v="2153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-4885"/>
    <n v="5"/>
    <x v="6"/>
    <s v="video games"/>
    <x v="2154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-54507"/>
    <n v="83"/>
    <x v="6"/>
    <s v="video games"/>
    <x v="2155"/>
    <x v="215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-53856"/>
    <n v="57"/>
    <x v="6"/>
    <s v="video games"/>
    <x v="2156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-280229.89"/>
    <n v="311"/>
    <x v="6"/>
    <s v="video games"/>
    <x v="2157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-3574"/>
    <n v="2"/>
    <x v="6"/>
    <s v="video games"/>
    <x v="2158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-9915"/>
    <n v="16"/>
    <x v="6"/>
    <s v="video games"/>
    <x v="2159"/>
    <x v="216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63"/>
    <n v="13"/>
    <x v="4"/>
    <s v="rock"/>
    <x v="2160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552"/>
    <n v="58"/>
    <x v="4"/>
    <s v="rock"/>
    <x v="2161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805"/>
    <n v="44"/>
    <x v="4"/>
    <s v="rock"/>
    <x v="2162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45"/>
    <n v="83"/>
    <x v="4"/>
    <s v="rock"/>
    <x v="2163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966"/>
    <n v="117"/>
    <x v="4"/>
    <s v="rock"/>
    <x v="2164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932"/>
    <n v="32"/>
    <x v="4"/>
    <s v="rock"/>
    <x v="2165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30"/>
    <n v="8"/>
    <x v="4"/>
    <s v="rock"/>
    <x v="2166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3884.6899999999987"/>
    <n v="340"/>
    <x v="4"/>
    <s v="rock"/>
    <x v="2167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0"/>
    <n v="7"/>
    <x v="4"/>
    <s v="rock"/>
    <x v="2168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283"/>
    <n v="19"/>
    <x v="4"/>
    <s v="rock"/>
    <x v="2169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243"/>
    <n v="47"/>
    <x v="4"/>
    <s v="rock"/>
    <x v="2170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0"/>
    <n v="13"/>
    <x v="4"/>
    <s v="rock"/>
    <x v="2171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131"/>
    <n v="90"/>
    <x v="4"/>
    <s v="rock"/>
    <x v="2172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19"/>
    <n v="63"/>
    <x v="4"/>
    <s v="rock"/>
    <x v="2173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1050"/>
    <n v="26"/>
    <x v="4"/>
    <s v="rock"/>
    <x v="2174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301"/>
    <n v="71"/>
    <x v="4"/>
    <s v="rock"/>
    <x v="2175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3"/>
    <n v="38"/>
    <x v="4"/>
    <s v="rock"/>
    <x v="2176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9660"/>
    <n v="859"/>
    <x v="4"/>
    <s v="rock"/>
    <x v="2177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614"/>
    <n v="21"/>
    <x v="4"/>
    <s v="rock"/>
    <x v="2178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359.21000000000004"/>
    <n v="78"/>
    <x v="4"/>
    <s v="rock"/>
    <x v="2179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062"/>
    <n v="53"/>
    <x v="6"/>
    <s v="tabletop games"/>
    <x v="2180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12725"/>
    <n v="356"/>
    <x v="6"/>
    <s v="tabletop games"/>
    <x v="2181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7007"/>
    <n v="279"/>
    <x v="6"/>
    <s v="tabletop games"/>
    <x v="2182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18474"/>
    <n v="266"/>
    <x v="6"/>
    <s v="tabletop games"/>
    <x v="2183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87848.5"/>
    <n v="623"/>
    <x v="6"/>
    <s v="tabletop games"/>
    <x v="2184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935"/>
    <n v="392"/>
    <x v="6"/>
    <s v="tabletop games"/>
    <x v="2185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82928.5"/>
    <n v="3562"/>
    <x v="6"/>
    <s v="tabletop games"/>
    <x v="2186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17151"/>
    <n v="514"/>
    <x v="6"/>
    <s v="tabletop games"/>
    <x v="2187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839"/>
    <n v="88"/>
    <x v="6"/>
    <s v="tabletop games"/>
    <x v="2188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6076"/>
    <n v="537"/>
    <x v="6"/>
    <s v="tabletop games"/>
    <x v="2189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48"/>
    <n v="25"/>
    <x v="6"/>
    <s v="tabletop games"/>
    <x v="2190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17748.82"/>
    <n v="3238"/>
    <x v="6"/>
    <s v="tabletop games"/>
    <x v="2191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52856"/>
    <n v="897"/>
    <x v="6"/>
    <s v="tabletop games"/>
    <x v="2192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3737"/>
    <n v="878"/>
    <x v="6"/>
    <s v="tabletop games"/>
    <x v="2193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935"/>
    <n v="115"/>
    <x v="6"/>
    <s v="tabletop games"/>
    <x v="2194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937"/>
    <n v="234"/>
    <x v="6"/>
    <s v="tabletop games"/>
    <x v="2195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255309.33000000002"/>
    <n v="4330"/>
    <x v="6"/>
    <s v="tabletop games"/>
    <x v="2196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157"/>
    <n v="651"/>
    <x v="6"/>
    <s v="tabletop games"/>
    <x v="2197"/>
    <x v="219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8"/>
    <n v="251"/>
    <x v="6"/>
    <s v="tabletop games"/>
    <x v="2198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8843"/>
    <n v="263"/>
    <x v="6"/>
    <s v="tabletop games"/>
    <x v="2199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10.99"/>
    <n v="28"/>
    <x v="4"/>
    <s v="electronic music"/>
    <x v="2200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24167.25"/>
    <n v="721"/>
    <x v="4"/>
    <s v="electronic music"/>
    <x v="2201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91"/>
    <n v="50"/>
    <x v="4"/>
    <s v="electronic music"/>
    <x v="2202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93"/>
    <n v="73"/>
    <x v="4"/>
    <s v="electronic music"/>
    <x v="2203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390"/>
    <n v="27"/>
    <x v="4"/>
    <s v="electronic music"/>
    <x v="2204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30"/>
    <n v="34"/>
    <x v="4"/>
    <s v="electronic music"/>
    <x v="2205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0"/>
    <n v="7"/>
    <x v="4"/>
    <s v="electronic music"/>
    <x v="2206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6"/>
    <n v="24"/>
    <x v="4"/>
    <s v="electronic music"/>
    <x v="2207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254"/>
    <n v="15"/>
    <x v="4"/>
    <s v="electronic music"/>
    <x v="2208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57"/>
    <n v="72"/>
    <x v="4"/>
    <s v="electronic music"/>
    <x v="2209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2390"/>
    <n v="120"/>
    <x v="4"/>
    <s v="electronic music"/>
    <x v="2210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863"/>
    <n v="123"/>
    <x v="4"/>
    <s v="electronic music"/>
    <x v="2211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5"/>
    <n v="1"/>
    <x v="4"/>
    <s v="electronic music"/>
    <x v="2212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1155.01"/>
    <n v="24"/>
    <x v="4"/>
    <s v="electronic music"/>
    <x v="2213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310"/>
    <n v="33"/>
    <x v="4"/>
    <s v="electronic music"/>
    <x v="2214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7"/>
    <n v="14"/>
    <x v="4"/>
    <s v="electronic music"/>
    <x v="2215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5"/>
    <n v="9"/>
    <x v="4"/>
    <s v="electronic music"/>
    <x v="2216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56.65999999999985"/>
    <n v="76"/>
    <x v="4"/>
    <s v="electronic music"/>
    <x v="2217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5"/>
    <n v="19"/>
    <x v="4"/>
    <s v="electronic music"/>
    <x v="2218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0"/>
    <n v="69"/>
    <x v="4"/>
    <s v="electronic music"/>
    <x v="2219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609"/>
    <n v="218"/>
    <x v="6"/>
    <s v="tabletop games"/>
    <x v="2220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313"/>
    <n v="30"/>
    <x v="6"/>
    <s v="tabletop games"/>
    <x v="2221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131"/>
    <n v="100"/>
    <x v="6"/>
    <s v="tabletop games"/>
    <x v="2222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14315"/>
    <n v="296"/>
    <x v="6"/>
    <s v="tabletop games"/>
    <x v="2223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177415.01"/>
    <n v="1204"/>
    <x v="6"/>
    <s v="tabletop games"/>
    <x v="2224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523.3100000000013"/>
    <n v="321"/>
    <x v="6"/>
    <s v="tabletop games"/>
    <x v="2225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7459"/>
    <n v="301"/>
    <x v="6"/>
    <s v="tabletop games"/>
    <x v="2226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0744.9"/>
    <n v="144"/>
    <x v="6"/>
    <s v="tabletop games"/>
    <x v="2227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5692.33"/>
    <n v="539"/>
    <x v="6"/>
    <s v="tabletop games"/>
    <x v="2228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2206"/>
    <n v="498"/>
    <x v="6"/>
    <s v="tabletop games"/>
    <x v="2229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27803.24"/>
    <n v="1113"/>
    <x v="6"/>
    <s v="tabletop games"/>
    <x v="2230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19790"/>
    <n v="988"/>
    <x v="6"/>
    <s v="tabletop games"/>
    <x v="2231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5801"/>
    <n v="391"/>
    <x v="6"/>
    <s v="tabletop games"/>
    <x v="2232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065"/>
    <n v="28"/>
    <x v="6"/>
    <s v="tabletop games"/>
    <x v="2233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6931"/>
    <n v="147"/>
    <x v="6"/>
    <s v="tabletop games"/>
    <x v="2234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12239"/>
    <n v="680"/>
    <x v="6"/>
    <s v="tabletop games"/>
    <x v="2235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5527"/>
    <n v="983"/>
    <x v="6"/>
    <s v="tabletop games"/>
    <x v="2236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496"/>
    <n v="79"/>
    <x v="6"/>
    <s v="tabletop games"/>
    <x v="2237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7006.6699999999983"/>
    <n v="426"/>
    <x v="6"/>
    <s v="tabletop games"/>
    <x v="2238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8534"/>
    <n v="96"/>
    <x v="6"/>
    <s v="tabletop games"/>
    <x v="2239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7064"/>
    <n v="163"/>
    <x v="6"/>
    <s v="tabletop games"/>
    <x v="2240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26009.76000000001"/>
    <n v="2525"/>
    <x v="6"/>
    <s v="tabletop games"/>
    <x v="2241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1.5"/>
    <n v="2035"/>
    <x v="6"/>
    <s v="tabletop games"/>
    <x v="2242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13851"/>
    <n v="290"/>
    <x v="6"/>
    <s v="tabletop games"/>
    <x v="2243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101881"/>
    <n v="1980"/>
    <x v="6"/>
    <s v="tabletop games"/>
    <x v="2244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3"/>
    <n v="57"/>
    <x v="6"/>
    <s v="tabletop games"/>
    <x v="2245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824"/>
    <n v="380"/>
    <x v="6"/>
    <s v="tabletop games"/>
    <x v="2246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505"/>
    <n v="128"/>
    <x v="6"/>
    <s v="tabletop games"/>
    <x v="2247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2407"/>
    <n v="180"/>
    <x v="6"/>
    <s v="tabletop games"/>
    <x v="2248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218778"/>
    <n v="571"/>
    <x v="6"/>
    <s v="tabletop games"/>
    <x v="2249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2928.1900000000005"/>
    <n v="480"/>
    <x v="6"/>
    <s v="tabletop games"/>
    <x v="2250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15505"/>
    <n v="249"/>
    <x v="6"/>
    <s v="tabletop games"/>
    <x v="2251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015"/>
    <n v="84"/>
    <x v="6"/>
    <s v="tabletop games"/>
    <x v="2252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1799"/>
    <n v="197"/>
    <x v="6"/>
    <s v="tabletop games"/>
    <x v="2253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7373"/>
    <n v="271"/>
    <x v="6"/>
    <s v="tabletop games"/>
    <x v="2254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589"/>
    <n v="50"/>
    <x v="6"/>
    <s v="tabletop games"/>
    <x v="2255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13403.5"/>
    <n v="169"/>
    <x v="6"/>
    <s v="tabletop games"/>
    <x v="2256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023"/>
    <n v="205"/>
    <x v="6"/>
    <s v="tabletop games"/>
    <x v="2257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7671"/>
    <n v="206"/>
    <x v="6"/>
    <s v="tabletop games"/>
    <x v="2258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5673"/>
    <n v="84"/>
    <x v="6"/>
    <s v="tabletop games"/>
    <x v="2259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6795"/>
    <n v="210"/>
    <x v="6"/>
    <s v="tabletop games"/>
    <x v="2260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787"/>
    <n v="181"/>
    <x v="6"/>
    <s v="tabletop games"/>
    <x v="2261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6"/>
    <n v="60"/>
    <x v="6"/>
    <s v="tabletop games"/>
    <x v="2262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802"/>
    <n v="445"/>
    <x v="6"/>
    <s v="tabletop games"/>
    <x v="2263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397"/>
    <n v="17"/>
    <x v="6"/>
    <s v="tabletop games"/>
    <x v="2264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304"/>
    <n v="194"/>
    <x v="6"/>
    <s v="tabletop games"/>
    <x v="2265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56105"/>
    <n v="404"/>
    <x v="6"/>
    <s v="tabletop games"/>
    <x v="2266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728"/>
    <n v="194"/>
    <x v="6"/>
    <s v="tabletop games"/>
    <x v="2267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541"/>
    <n v="902"/>
    <x v="6"/>
    <s v="tabletop games"/>
    <x v="2268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155062"/>
    <n v="1670"/>
    <x v="6"/>
    <s v="tabletop games"/>
    <x v="2269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36618"/>
    <n v="1328"/>
    <x v="6"/>
    <s v="tabletop games"/>
    <x v="2270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2566"/>
    <n v="944"/>
    <x v="6"/>
    <s v="tabletop games"/>
    <x v="2271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3009"/>
    <n v="147"/>
    <x v="6"/>
    <s v="tabletop games"/>
    <x v="2272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90"/>
    <n v="99"/>
    <x v="6"/>
    <s v="tabletop games"/>
    <x v="2273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2000.5"/>
    <n v="79"/>
    <x v="6"/>
    <s v="tabletop games"/>
    <x v="2274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267"/>
    <n v="75"/>
    <x v="6"/>
    <s v="tabletop games"/>
    <x v="2275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3492"/>
    <n v="207"/>
    <x v="6"/>
    <s v="tabletop games"/>
    <x v="2276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3414"/>
    <n v="102"/>
    <x v="6"/>
    <s v="tabletop games"/>
    <x v="2277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538"/>
    <n v="32"/>
    <x v="6"/>
    <s v="tabletop games"/>
    <x v="2278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29750.5"/>
    <n v="480"/>
    <x v="6"/>
    <s v="tabletop games"/>
    <x v="2279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255"/>
    <n v="11"/>
    <x v="4"/>
    <s v="rock"/>
    <x v="2280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640"/>
    <n v="12"/>
    <x v="4"/>
    <s v="rock"/>
    <x v="2281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25.659999999999854"/>
    <n v="48"/>
    <x v="4"/>
    <s v="rock"/>
    <x v="2282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373.27000000000044"/>
    <n v="59"/>
    <x v="4"/>
    <s v="rock"/>
    <x v="2283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641"/>
    <n v="79"/>
    <x v="4"/>
    <s v="rock"/>
    <x v="2284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4"/>
    <x v="4"/>
    <s v="rock"/>
    <x v="2285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898.98999999999978"/>
    <n v="106"/>
    <x v="4"/>
    <s v="rock"/>
    <x v="2286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25"/>
    <x v="4"/>
    <s v="rock"/>
    <x v="2287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11"/>
    <n v="25"/>
    <x v="4"/>
    <s v="rock"/>
    <x v="2288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61"/>
    <n v="29"/>
    <x v="4"/>
    <s v="rock"/>
    <x v="2289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820"/>
    <n v="43"/>
    <x v="4"/>
    <s v="rock"/>
    <x v="2290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45.01000000000022"/>
    <n v="46"/>
    <x v="4"/>
    <s v="rock"/>
    <x v="2291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70"/>
    <n v="27"/>
    <x v="4"/>
    <s v="rock"/>
    <x v="2292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2304.04"/>
    <n v="112"/>
    <x v="4"/>
    <s v="rock"/>
    <x v="2293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303"/>
    <n v="34"/>
    <x v="4"/>
    <s v="rock"/>
    <x v="2294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3435"/>
    <n v="145"/>
    <x v="4"/>
    <s v="rock"/>
    <x v="2295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6"/>
    <n v="19"/>
    <x v="4"/>
    <s v="rock"/>
    <x v="2296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522"/>
    <n v="288"/>
    <x v="4"/>
    <s v="rock"/>
    <x v="2297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750.5"/>
    <n v="14"/>
    <x v="4"/>
    <s v="rock"/>
    <x v="2298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"/>
    <n v="7"/>
    <x v="4"/>
    <s v="rock"/>
    <x v="2299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680.2200000000003"/>
    <n v="211"/>
    <x v="4"/>
    <s v="indie rock"/>
    <x v="2300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625"/>
    <n v="85"/>
    <x v="4"/>
    <s v="indie rock"/>
    <x v="2301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603.60999999999967"/>
    <n v="103"/>
    <x v="4"/>
    <s v="indie rock"/>
    <x v="2302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2.020000000000437"/>
    <n v="113"/>
    <x v="4"/>
    <s v="indie rock"/>
    <x v="1254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221"/>
    <n v="167"/>
    <x v="4"/>
    <s v="indie rock"/>
    <x v="2303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236.55000000000018"/>
    <n v="73"/>
    <x v="4"/>
    <s v="indie rock"/>
    <x v="2304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30.79000000000019"/>
    <n v="75"/>
    <x v="4"/>
    <s v="indie rock"/>
    <x v="2305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653.11000000000058"/>
    <n v="614"/>
    <x v="4"/>
    <s v="indie rock"/>
    <x v="2306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00.47000000000025"/>
    <n v="107"/>
    <x v="4"/>
    <s v="indie rock"/>
    <x v="2307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60835.360000000001"/>
    <n v="1224"/>
    <x v="4"/>
    <s v="indie rock"/>
    <x v="2308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370"/>
    <n v="104"/>
    <x v="4"/>
    <s v="indie rock"/>
    <x v="2309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236"/>
    <n v="79"/>
    <x v="4"/>
    <s v="indie rock"/>
    <x v="2310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3792.0200000000004"/>
    <n v="157"/>
    <x v="4"/>
    <s v="indie rock"/>
    <x v="2311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683.6400000000001"/>
    <n v="50"/>
    <x v="4"/>
    <s v="indie rock"/>
    <x v="2312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65"/>
    <n v="64"/>
    <x v="4"/>
    <s v="indie rock"/>
    <x v="2313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606.39999999999964"/>
    <n v="200"/>
    <x v="4"/>
    <s v="indie rock"/>
    <x v="2314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6"/>
    <n v="22"/>
    <x v="4"/>
    <s v="indie rock"/>
    <x v="2315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053"/>
    <n v="163"/>
    <x v="4"/>
    <s v="indie rock"/>
    <x v="2316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231"/>
    <n v="77"/>
    <x v="4"/>
    <s v="indie rock"/>
    <x v="2317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33"/>
    <n v="89"/>
    <x v="4"/>
    <s v="indie rock"/>
    <x v="2318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-6427"/>
    <n v="64"/>
    <x v="7"/>
    <s v="small batch"/>
    <x v="2319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-2615"/>
    <n v="4"/>
    <x v="7"/>
    <s v="small batch"/>
    <x v="2320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-130"/>
    <n v="4"/>
    <x v="7"/>
    <s v="small batch"/>
    <x v="2321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-5945"/>
    <n v="61"/>
    <x v="7"/>
    <s v="small batch"/>
    <x v="2322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-920"/>
    <n v="7"/>
    <x v="7"/>
    <s v="small batch"/>
    <x v="2323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-14892"/>
    <n v="1"/>
    <x v="7"/>
    <s v="small batch"/>
    <x v="2324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149133.01"/>
    <n v="3355"/>
    <x v="7"/>
    <s v="small batch"/>
    <x v="2325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15445"/>
    <n v="537"/>
    <x v="7"/>
    <s v="small batch"/>
    <x v="2326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480"/>
    <n v="125"/>
    <x v="7"/>
    <s v="small batch"/>
    <x v="2327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848"/>
    <n v="163"/>
    <x v="7"/>
    <s v="small batch"/>
    <x v="2328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3545.1000000000004"/>
    <n v="283"/>
    <x v="7"/>
    <s v="small batch"/>
    <x v="2329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577"/>
    <n v="352"/>
    <x v="7"/>
    <s v="small batch"/>
    <x v="2330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673"/>
    <n v="94"/>
    <x v="7"/>
    <s v="small batch"/>
    <x v="2331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78"/>
    <n v="67"/>
    <x v="7"/>
    <s v="small batch"/>
    <x v="2332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568"/>
    <n v="221"/>
    <x v="7"/>
    <s v="small batch"/>
    <x v="2333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84146.51"/>
    <n v="2165"/>
    <x v="7"/>
    <s v="small batch"/>
    <x v="2334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279"/>
    <n v="179"/>
    <x v="7"/>
    <s v="small batch"/>
    <x v="2335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71.5"/>
    <n v="123"/>
    <x v="7"/>
    <s v="small batch"/>
    <x v="2336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8552"/>
    <n v="1104"/>
    <x v="7"/>
    <s v="small batch"/>
    <x v="2337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2311"/>
    <n v="403"/>
    <x v="7"/>
    <s v="small batch"/>
    <x v="2338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-5000"/>
    <n v="0"/>
    <x v="2"/>
    <s v="web"/>
    <x v="2339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-5500"/>
    <n v="0"/>
    <x v="2"/>
    <s v="web"/>
    <x v="2340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-9700"/>
    <n v="1"/>
    <x v="2"/>
    <s v="web"/>
    <x v="2341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-999"/>
    <n v="1"/>
    <x v="2"/>
    <s v="web"/>
    <x v="2342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-3000"/>
    <n v="0"/>
    <x v="2"/>
    <s v="web"/>
    <x v="2343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-59961"/>
    <n v="3"/>
    <x v="2"/>
    <s v="web"/>
    <x v="2344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-985"/>
    <n v="1"/>
    <x v="2"/>
    <s v="web"/>
    <x v="2345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-69730"/>
    <n v="5"/>
    <x v="2"/>
    <s v="web"/>
    <x v="2346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-474900"/>
    <n v="0"/>
    <x v="2"/>
    <s v="web"/>
    <x v="2347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-50000"/>
    <n v="0"/>
    <x v="2"/>
    <s v="web"/>
    <x v="2348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-18792"/>
    <n v="7"/>
    <x v="2"/>
    <s v="web"/>
    <x v="2349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-2000"/>
    <n v="0"/>
    <x v="2"/>
    <s v="web"/>
    <x v="2350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-1000"/>
    <n v="0"/>
    <x v="2"/>
    <s v="web"/>
    <x v="2351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-34975"/>
    <n v="1"/>
    <x v="2"/>
    <s v="web"/>
    <x v="2352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-7945"/>
    <n v="2"/>
    <x v="2"/>
    <s v="web"/>
    <x v="2353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-10000"/>
    <n v="0"/>
    <x v="2"/>
    <s v="web"/>
    <x v="2354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-27000"/>
    <n v="0"/>
    <x v="2"/>
    <s v="web"/>
    <x v="2355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-1500"/>
    <n v="0"/>
    <x v="2"/>
    <s v="web"/>
    <x v="2356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-6399"/>
    <n v="3"/>
    <x v="2"/>
    <s v="web"/>
    <x v="2357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-4998"/>
    <n v="1"/>
    <x v="2"/>
    <s v="web"/>
    <x v="2358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-200"/>
    <n v="0"/>
    <x v="2"/>
    <s v="web"/>
    <x v="2359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-300"/>
    <n v="2"/>
    <x v="2"/>
    <s v="web"/>
    <x v="2360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-175000"/>
    <n v="0"/>
    <x v="2"/>
    <s v="web"/>
    <x v="2361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-128"/>
    <n v="0"/>
    <x v="2"/>
    <s v="web"/>
    <x v="2362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-1000"/>
    <n v="0"/>
    <x v="2"/>
    <s v="web"/>
    <x v="2363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-22370"/>
    <n v="27"/>
    <x v="2"/>
    <s v="web"/>
    <x v="2364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-49330"/>
    <n v="14"/>
    <x v="2"/>
    <s v="web"/>
    <x v="2365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-39900"/>
    <n v="2"/>
    <x v="2"/>
    <s v="web"/>
    <x v="2366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-25000"/>
    <n v="0"/>
    <x v="2"/>
    <s v="web"/>
    <x v="2367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-24918"/>
    <n v="4"/>
    <x v="2"/>
    <s v="web"/>
    <x v="2368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-2000"/>
    <n v="0"/>
    <x v="2"/>
    <s v="web"/>
    <x v="2369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-5320"/>
    <n v="6"/>
    <x v="2"/>
    <s v="web"/>
    <x v="2370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-849950"/>
    <n v="1"/>
    <x v="2"/>
    <s v="web"/>
    <x v="2371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-21990"/>
    <n v="1"/>
    <x v="2"/>
    <s v="web"/>
    <x v="2372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-10000"/>
    <n v="0"/>
    <x v="2"/>
    <s v="web"/>
    <x v="2373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-2673.67"/>
    <n v="4"/>
    <x v="2"/>
    <s v="web"/>
    <x v="2374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-2500"/>
    <n v="0"/>
    <x v="2"/>
    <s v="web"/>
    <x v="2375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-110000"/>
    <n v="0"/>
    <x v="2"/>
    <s v="web"/>
    <x v="2376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-30000"/>
    <n v="0"/>
    <x v="2"/>
    <s v="web"/>
    <x v="2377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-14945"/>
    <n v="3"/>
    <x v="2"/>
    <s v="web"/>
    <x v="2378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-84779"/>
    <n v="7"/>
    <x v="2"/>
    <s v="web"/>
    <x v="2379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-2925"/>
    <n v="2"/>
    <x v="2"/>
    <s v="web"/>
    <x v="2380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-9565"/>
    <n v="3"/>
    <x v="2"/>
    <s v="web"/>
    <x v="2381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-992"/>
    <n v="8"/>
    <x v="2"/>
    <s v="web"/>
    <x v="2382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-64212"/>
    <n v="7"/>
    <x v="2"/>
    <s v="web"/>
    <x v="2383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-30000"/>
    <n v="0"/>
    <x v="2"/>
    <s v="web"/>
    <x v="2384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-148974"/>
    <n v="3"/>
    <x v="2"/>
    <s v="web"/>
    <x v="2385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-36537"/>
    <n v="8"/>
    <x v="2"/>
    <s v="web"/>
    <x v="2386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-15970"/>
    <n v="1"/>
    <x v="2"/>
    <s v="web"/>
    <x v="2387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-510000"/>
    <n v="0"/>
    <x v="2"/>
    <s v="web"/>
    <x v="2388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-19975"/>
    <n v="1"/>
    <x v="2"/>
    <s v="web"/>
    <x v="2389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-4200"/>
    <n v="0"/>
    <x v="2"/>
    <s v="web"/>
    <x v="2390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-99950"/>
    <n v="1"/>
    <x v="2"/>
    <s v="web"/>
    <x v="2391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-4997"/>
    <n v="2"/>
    <x v="2"/>
    <s v="web"/>
    <x v="2392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-33000"/>
    <n v="0"/>
    <x v="2"/>
    <s v="web"/>
    <x v="2393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-4990"/>
    <n v="1"/>
    <x v="2"/>
    <s v="web"/>
    <x v="2394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-124000"/>
    <n v="0"/>
    <x v="2"/>
    <s v="web"/>
    <x v="2395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-4000"/>
    <n v="0"/>
    <x v="2"/>
    <s v="web"/>
    <x v="2396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-13000"/>
    <n v="0"/>
    <x v="2"/>
    <s v="web"/>
    <x v="2397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-50000"/>
    <n v="0"/>
    <x v="2"/>
    <s v="web"/>
    <x v="2398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-27799"/>
    <n v="9"/>
    <x v="7"/>
    <s v="food trucks"/>
    <x v="2399"/>
    <x v="240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-11948"/>
    <n v="1"/>
    <x v="7"/>
    <s v="food trucks"/>
    <x v="2400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-998"/>
    <n v="12"/>
    <x v="7"/>
    <s v="food trucks"/>
    <x v="2401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-15000"/>
    <n v="0"/>
    <x v="7"/>
    <s v="food trucks"/>
    <x v="2402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-3874"/>
    <n v="20"/>
    <x v="7"/>
    <s v="food trucks"/>
    <x v="2403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-1905"/>
    <n v="16"/>
    <x v="7"/>
    <s v="food trucks"/>
    <x v="2404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-16443"/>
    <n v="33"/>
    <x v="7"/>
    <s v="food trucks"/>
    <x v="2405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-14970"/>
    <n v="2"/>
    <x v="7"/>
    <s v="food trucks"/>
    <x v="2406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-24540"/>
    <n v="6"/>
    <x v="7"/>
    <s v="food trucks"/>
    <x v="2407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-15000"/>
    <n v="0"/>
    <x v="7"/>
    <s v="food trucks"/>
    <x v="2408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-24849"/>
    <n v="3"/>
    <x v="7"/>
    <s v="food trucks"/>
    <x v="2409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-8000"/>
    <n v="0"/>
    <x v="7"/>
    <s v="food trucks"/>
    <x v="2410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-2975"/>
    <n v="3"/>
    <x v="7"/>
    <s v="food trucks"/>
    <x v="2411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-14540"/>
    <n v="13"/>
    <x v="7"/>
    <s v="food trucks"/>
    <x v="2412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-59665"/>
    <n v="6"/>
    <x v="7"/>
    <s v="food trucks"/>
    <x v="2413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-19995"/>
    <n v="1"/>
    <x v="7"/>
    <s v="food trucks"/>
    <x v="2414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-1000"/>
    <n v="0"/>
    <x v="7"/>
    <s v="food trucks"/>
    <x v="2415"/>
    <x v="241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-24995"/>
    <n v="5"/>
    <x v="7"/>
    <s v="food trucks"/>
    <x v="2416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-3000"/>
    <n v="0"/>
    <x v="7"/>
    <s v="food trucks"/>
    <x v="2417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-14369"/>
    <n v="36"/>
    <x v="7"/>
    <s v="food trucks"/>
    <x v="2418"/>
    <x v="242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-5999"/>
    <n v="1"/>
    <x v="7"/>
    <s v="food trucks"/>
    <x v="2419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-499"/>
    <n v="1"/>
    <x v="7"/>
    <s v="food trucks"/>
    <x v="2420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-59992"/>
    <n v="1"/>
    <x v="7"/>
    <s v="food trucks"/>
    <x v="2421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-24690"/>
    <n v="9"/>
    <x v="7"/>
    <s v="food trucks"/>
    <x v="2422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-3499"/>
    <n v="1"/>
    <x v="7"/>
    <s v="food trucks"/>
    <x v="2423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-20000"/>
    <n v="0"/>
    <x v="7"/>
    <s v="food trucks"/>
    <x v="2424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-49999"/>
    <n v="1"/>
    <x v="7"/>
    <s v="food trucks"/>
    <x v="2425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-34999"/>
    <n v="1"/>
    <x v="7"/>
    <s v="food trucks"/>
    <x v="2426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-137995"/>
    <n v="4"/>
    <x v="7"/>
    <s v="food trucks"/>
    <x v="2427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-2979"/>
    <n v="2"/>
    <x v="7"/>
    <s v="food trucks"/>
    <x v="2428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-99998"/>
    <n v="2"/>
    <x v="7"/>
    <s v="food trucks"/>
    <x v="2429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-13998"/>
    <n v="2"/>
    <x v="7"/>
    <s v="food trucks"/>
    <x v="2430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-10000"/>
    <n v="0"/>
    <x v="7"/>
    <s v="food trucks"/>
    <x v="2431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-19974"/>
    <n v="2"/>
    <x v="7"/>
    <s v="food trucks"/>
    <x v="2432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-248776"/>
    <n v="4"/>
    <x v="7"/>
    <s v="food trucks"/>
    <x v="2433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-116955"/>
    <n v="2"/>
    <x v="7"/>
    <s v="food trucks"/>
    <x v="2434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-8000"/>
    <n v="0"/>
    <x v="7"/>
    <s v="food trucks"/>
    <x v="2435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-14950"/>
    <n v="1"/>
    <x v="7"/>
    <s v="food trucks"/>
    <x v="2436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-10000"/>
    <n v="0"/>
    <x v="7"/>
    <s v="food trucks"/>
    <x v="2437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-4990"/>
    <n v="2"/>
    <x v="7"/>
    <s v="food trucks"/>
    <x v="2438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591"/>
    <n v="109"/>
    <x v="7"/>
    <s v="small batch"/>
    <x v="2439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6226"/>
    <n v="372"/>
    <x v="7"/>
    <s v="small batch"/>
    <x v="2440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502.989999999998"/>
    <n v="311"/>
    <x v="7"/>
    <s v="small batch"/>
    <x v="2441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258"/>
    <n v="61"/>
    <x v="7"/>
    <s v="small batch"/>
    <x v="2442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3640"/>
    <n v="115"/>
    <x v="7"/>
    <s v="small batch"/>
    <x v="2443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3399"/>
    <n v="111"/>
    <x v="7"/>
    <s v="small batch"/>
    <x v="2444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8180"/>
    <n v="337"/>
    <x v="7"/>
    <s v="small batch"/>
    <x v="2445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30"/>
    <n v="9"/>
    <x v="7"/>
    <s v="small batch"/>
    <x v="2446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800"/>
    <n v="120"/>
    <x v="7"/>
    <s v="small batch"/>
    <x v="2447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230.03000000000065"/>
    <n v="102"/>
    <x v="7"/>
    <s v="small batch"/>
    <x v="2448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545"/>
    <n v="186"/>
    <x v="7"/>
    <s v="small batch"/>
    <x v="2449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201"/>
    <n v="15"/>
    <x v="7"/>
    <s v="small batch"/>
    <x v="2450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641"/>
    <n v="67"/>
    <x v="7"/>
    <s v="small batch"/>
    <x v="2451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296"/>
    <n v="130"/>
    <x v="7"/>
    <s v="small batch"/>
    <x v="2452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246"/>
    <n v="16"/>
    <x v="7"/>
    <s v="small batch"/>
    <x v="2453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213"/>
    <n v="67"/>
    <x v="7"/>
    <s v="small batch"/>
    <x v="2454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530"/>
    <n v="124"/>
    <x v="7"/>
    <s v="small batch"/>
    <x v="2455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509"/>
    <n v="80"/>
    <x v="7"/>
    <s v="small batch"/>
    <x v="2456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675"/>
    <n v="282"/>
    <x v="7"/>
    <s v="small batch"/>
    <x v="2457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67"/>
    <n v="68"/>
    <x v="7"/>
    <s v="small batch"/>
    <x v="2458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285"/>
    <n v="86"/>
    <x v="4"/>
    <s v="indie rock"/>
    <x v="1837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321.25"/>
    <n v="115"/>
    <x v="4"/>
    <s v="indie rock"/>
    <x v="2459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325"/>
    <n v="75"/>
    <x v="4"/>
    <s v="indie rock"/>
    <x v="2460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222"/>
    <n v="43"/>
    <x v="4"/>
    <s v="indie rock"/>
    <x v="2461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561"/>
    <n v="48"/>
    <x v="4"/>
    <s v="indie rock"/>
    <x v="2462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0"/>
    <n v="52"/>
    <x v="4"/>
    <s v="indie rock"/>
    <x v="2463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85"/>
    <n v="43"/>
    <x v="4"/>
    <s v="indie rock"/>
    <x v="2464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44.34000000000015"/>
    <n v="58"/>
    <x v="4"/>
    <s v="indie rock"/>
    <x v="2465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64"/>
    <n v="47"/>
    <x v="4"/>
    <s v="indie rock"/>
    <x v="2466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31.6400000000001"/>
    <n v="36"/>
    <x v="4"/>
    <s v="indie rock"/>
    <x v="2467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40"/>
    <n v="17"/>
    <x v="4"/>
    <s v="indie rock"/>
    <x v="2468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2682.0200000000004"/>
    <n v="104"/>
    <x v="4"/>
    <s v="indie rock"/>
    <x v="2469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0"/>
    <n v="47"/>
    <x v="4"/>
    <s v="indie rock"/>
    <x v="2470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18000000000029104"/>
    <n v="38"/>
    <x v="4"/>
    <s v="indie rock"/>
    <x v="2471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18"/>
    <n v="81"/>
    <x v="4"/>
    <s v="indie rock"/>
    <x v="2472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60.7199999999998"/>
    <n v="55"/>
    <x v="4"/>
    <s v="indie rock"/>
    <x v="2473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535"/>
    <n v="41"/>
    <x v="4"/>
    <s v="indie rock"/>
    <x v="2474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2200"/>
    <n v="79"/>
    <x v="4"/>
    <s v="indie rock"/>
    <x v="2475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00.32999999999998"/>
    <n v="16"/>
    <x v="4"/>
    <s v="indie rock"/>
    <x v="2476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0"/>
    <n v="8"/>
    <x v="4"/>
    <s v="indie rock"/>
    <x v="2477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516.4399999999996"/>
    <n v="95"/>
    <x v="4"/>
    <s v="indie rock"/>
    <x v="2478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25"/>
    <x v="4"/>
    <s v="indie rock"/>
    <x v="2479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51"/>
    <n v="19"/>
    <x v="4"/>
    <s v="indie rock"/>
    <x v="2480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676.10999999999967"/>
    <n v="90"/>
    <x v="4"/>
    <s v="indie rock"/>
    <x v="2481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65"/>
    <n v="41"/>
    <x v="4"/>
    <s v="indie rock"/>
    <x v="2482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97"/>
    <n v="30"/>
    <x v="4"/>
    <s v="indie rock"/>
    <x v="2483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75999999999999091"/>
    <n v="38"/>
    <x v="4"/>
    <s v="indie rock"/>
    <x v="2484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201"/>
    <n v="65"/>
    <x v="4"/>
    <s v="indie rock"/>
    <x v="2485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178.5"/>
    <n v="75"/>
    <x v="4"/>
    <s v="indie rock"/>
    <x v="2486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07"/>
    <n v="16"/>
    <x v="4"/>
    <s v="indie rock"/>
    <x v="2487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6"/>
    <n v="10"/>
    <x v="4"/>
    <s v="indie rock"/>
    <x v="2488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50"/>
    <n v="27"/>
    <x v="4"/>
    <s v="indie rock"/>
    <x v="2489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5740"/>
    <n v="259"/>
    <x v="4"/>
    <s v="indie rock"/>
    <x v="2490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5.079999999999927"/>
    <n v="39"/>
    <x v="4"/>
    <s v="indie rock"/>
    <x v="2491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3.04999999999995"/>
    <n v="42"/>
    <x v="4"/>
    <s v="indie rock"/>
    <x v="2492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0"/>
    <n v="10"/>
    <x v="4"/>
    <s v="indie rock"/>
    <x v="2493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510.85999999999967"/>
    <n v="56"/>
    <x v="4"/>
    <s v="indie rock"/>
    <x v="2494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56"/>
    <n v="20"/>
    <x v="4"/>
    <s v="indie rock"/>
    <x v="2495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05"/>
    <n v="170"/>
    <x v="4"/>
    <s v="indie rock"/>
    <x v="2496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80"/>
    <n v="29"/>
    <x v="4"/>
    <s v="indie rock"/>
    <x v="2497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-10719"/>
    <n v="7"/>
    <x v="7"/>
    <s v="restaurants"/>
    <x v="2498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-109914"/>
    <n v="5"/>
    <x v="7"/>
    <s v="restaurants"/>
    <x v="2499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-10000"/>
    <n v="0"/>
    <x v="7"/>
    <s v="restaurants"/>
    <x v="2500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-35000"/>
    <n v="0"/>
    <x v="7"/>
    <s v="restaurants"/>
    <x v="2501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-7000"/>
    <n v="0"/>
    <x v="7"/>
    <s v="restaurants"/>
    <x v="2502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-4970"/>
    <n v="2"/>
    <x v="7"/>
    <s v="restaurants"/>
    <x v="2503"/>
    <x v="250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-42850"/>
    <n v="0"/>
    <x v="7"/>
    <s v="restaurants"/>
    <x v="2504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-20000"/>
    <n v="0"/>
    <x v="7"/>
    <s v="restaurants"/>
    <x v="2505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-94000"/>
    <n v="28"/>
    <x v="7"/>
    <s v="restaurants"/>
    <x v="2506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-49925"/>
    <n v="2"/>
    <x v="7"/>
    <s v="restaurants"/>
    <x v="2507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-100000"/>
    <n v="0"/>
    <x v="7"/>
    <s v="restaurants"/>
    <x v="2508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-1150"/>
    <n v="0"/>
    <x v="7"/>
    <s v="restaurants"/>
    <x v="2509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-180000"/>
    <n v="0"/>
    <x v="7"/>
    <s v="restaurants"/>
    <x v="2510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-11790"/>
    <n v="4"/>
    <x v="7"/>
    <s v="restaurants"/>
    <x v="2511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-4070"/>
    <n v="12"/>
    <x v="7"/>
    <s v="restaurants"/>
    <x v="2512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-22000"/>
    <n v="0"/>
    <x v="7"/>
    <s v="restaurants"/>
    <x v="2513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-16233"/>
    <n v="33"/>
    <x v="7"/>
    <s v="restaurants"/>
    <x v="2514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-5000"/>
    <n v="0"/>
    <x v="7"/>
    <s v="restaurants"/>
    <x v="2515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-149935"/>
    <n v="4"/>
    <x v="7"/>
    <s v="restaurants"/>
    <x v="2516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-100000"/>
    <n v="0"/>
    <x v="7"/>
    <s v="restaurants"/>
    <x v="2517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185.9899999999998"/>
    <n v="132"/>
    <x v="4"/>
    <s v="classical music"/>
    <x v="2518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0"/>
    <n v="27"/>
    <x v="4"/>
    <s v="classical music"/>
    <x v="2519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508"/>
    <n v="26"/>
    <x v="4"/>
    <s v="classical music"/>
    <x v="2520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20"/>
    <n v="43"/>
    <x v="4"/>
    <s v="classical music"/>
    <x v="2521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26"/>
    <n v="80"/>
    <x v="4"/>
    <s v="classical music"/>
    <x v="2522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518"/>
    <n v="33"/>
    <x v="4"/>
    <s v="classical music"/>
    <x v="2523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85"/>
    <n v="71"/>
    <x v="4"/>
    <s v="classical music"/>
    <x v="2524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289.98999999999978"/>
    <n v="81"/>
    <x v="4"/>
    <s v="classical music"/>
    <x v="2525"/>
    <x v="252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257"/>
    <n v="76"/>
    <x v="4"/>
    <s v="classical music"/>
    <x v="2526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0"/>
    <n v="48"/>
    <x v="4"/>
    <s v="classical music"/>
    <x v="2527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8"/>
    <n v="61"/>
    <x v="4"/>
    <s v="classical music"/>
    <x v="2528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045"/>
    <n v="60"/>
    <x v="4"/>
    <s v="classical music"/>
    <x v="2529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800"/>
    <n v="136"/>
    <x v="4"/>
    <s v="classical music"/>
    <x v="2530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0"/>
    <n v="14"/>
    <x v="4"/>
    <s v="classical music"/>
    <x v="2531"/>
    <x v="253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755"/>
    <n v="78"/>
    <x v="4"/>
    <s v="classical music"/>
    <x v="2532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"/>
    <n v="4"/>
    <x v="4"/>
    <s v="classical music"/>
    <x v="2533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00"/>
    <n v="11"/>
    <x v="4"/>
    <s v="classical music"/>
    <x v="2534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2343.1699999999983"/>
    <n v="185"/>
    <x v="4"/>
    <s v="classical music"/>
    <x v="2535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25"/>
    <n v="59"/>
    <x v="4"/>
    <s v="classical music"/>
    <x v="2536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85"/>
    <n v="27"/>
    <x v="4"/>
    <s v="classical music"/>
    <x v="2537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246"/>
    <n v="63"/>
    <x v="4"/>
    <s v="classical music"/>
    <x v="2538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25"/>
    <n v="13"/>
    <x v="4"/>
    <s v="classical music"/>
    <x v="2539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41"/>
    <n v="13"/>
    <x v="4"/>
    <s v="classical music"/>
    <x v="2540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"/>
    <n v="57"/>
    <x v="4"/>
    <s v="classical music"/>
    <x v="2541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06"/>
    <n v="61"/>
    <x v="4"/>
    <s v="classical music"/>
    <x v="2542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0"/>
    <n v="65"/>
    <x v="4"/>
    <s v="classical music"/>
    <x v="2543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092"/>
    <n v="134"/>
    <x v="4"/>
    <s v="classical music"/>
    <x v="2544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11"/>
    <n v="37"/>
    <x v="4"/>
    <s v="classical music"/>
    <x v="2545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4"/>
    <n v="37"/>
    <x v="4"/>
    <s v="classical music"/>
    <x v="2546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55"/>
    <n v="150"/>
    <x v="4"/>
    <s v="classical music"/>
    <x v="2547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0.5"/>
    <n v="56"/>
    <x v="4"/>
    <s v="classical music"/>
    <x v="2548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95"/>
    <n v="18"/>
    <x v="4"/>
    <s v="classical music"/>
    <x v="2549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833"/>
    <n v="60"/>
    <x v="4"/>
    <s v="classical music"/>
    <x v="2550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684"/>
    <n v="67"/>
    <x v="4"/>
    <s v="classical music"/>
    <x v="2551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47"/>
    <n v="35"/>
    <x v="4"/>
    <s v="classical music"/>
    <x v="2552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"/>
    <n v="34"/>
    <x v="4"/>
    <s v="classical music"/>
    <x v="2553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66"/>
    <n v="36"/>
    <x v="4"/>
    <s v="classical music"/>
    <x v="2554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11"/>
    <n v="18"/>
    <x v="4"/>
    <s v="classical music"/>
    <x v="2555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90"/>
    <n v="25"/>
    <x v="4"/>
    <s v="classical music"/>
    <x v="2556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3"/>
    <n v="21"/>
    <x v="4"/>
    <s v="classical music"/>
    <x v="2557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-100000"/>
    <n v="0"/>
    <x v="7"/>
    <s v="food trucks"/>
    <x v="2558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-9925"/>
    <n v="3"/>
    <x v="7"/>
    <s v="food trucks"/>
    <x v="2559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-20000"/>
    <n v="0"/>
    <x v="7"/>
    <s v="food trucks"/>
    <x v="2560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-40000"/>
    <n v="0"/>
    <x v="7"/>
    <s v="food trucks"/>
    <x v="2561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-9900"/>
    <n v="1"/>
    <x v="7"/>
    <s v="food trucks"/>
    <x v="2562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-35000"/>
    <n v="0"/>
    <x v="7"/>
    <s v="food trucks"/>
    <x v="2563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-44880"/>
    <n v="2"/>
    <x v="7"/>
    <s v="food trucks"/>
    <x v="2564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-9950"/>
    <n v="1"/>
    <x v="7"/>
    <s v="food trucks"/>
    <x v="2565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-6355"/>
    <n v="2"/>
    <x v="7"/>
    <s v="food trucks"/>
    <x v="2566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-6941"/>
    <n v="2"/>
    <x v="7"/>
    <s v="food trucks"/>
    <x v="2567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-99750"/>
    <n v="4"/>
    <x v="7"/>
    <s v="food trucks"/>
    <x v="2568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-30000"/>
    <n v="0"/>
    <x v="7"/>
    <s v="food trucks"/>
    <x v="2569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-8000"/>
    <n v="0"/>
    <x v="7"/>
    <s v="food trucks"/>
    <x v="2570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-10000"/>
    <n v="0"/>
    <x v="7"/>
    <s v="food trucks"/>
    <x v="2571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-85000"/>
    <n v="0"/>
    <x v="7"/>
    <s v="food trucks"/>
    <x v="2572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-10000"/>
    <n v="0"/>
    <x v="7"/>
    <s v="food trucks"/>
    <x v="2573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-15000"/>
    <n v="0"/>
    <x v="7"/>
    <s v="food trucks"/>
    <x v="2574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-6000"/>
    <n v="0"/>
    <x v="7"/>
    <s v="food trucks"/>
    <x v="2575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-199723"/>
    <n v="12"/>
    <x v="7"/>
    <s v="food trucks"/>
    <x v="2576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-8449"/>
    <n v="2"/>
    <x v="7"/>
    <s v="food trucks"/>
    <x v="2577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-4470"/>
    <n v="11"/>
    <x v="7"/>
    <s v="food trucks"/>
    <x v="2578"/>
    <x v="258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-89999"/>
    <n v="1"/>
    <x v="7"/>
    <s v="food trucks"/>
    <x v="2579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-995"/>
    <n v="5"/>
    <x v="7"/>
    <s v="food trucks"/>
    <x v="2580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-10000"/>
    <n v="0"/>
    <x v="7"/>
    <s v="food trucks"/>
    <x v="2581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-29950"/>
    <n v="1"/>
    <x v="7"/>
    <s v="food trucks"/>
    <x v="2582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-2995"/>
    <n v="1"/>
    <x v="7"/>
    <s v="food trucks"/>
    <x v="2583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-48783"/>
    <n v="6"/>
    <x v="7"/>
    <s v="food trucks"/>
    <x v="2584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-5767"/>
    <n v="8"/>
    <x v="7"/>
    <s v="food trucks"/>
    <x v="2585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-49995"/>
    <n v="1"/>
    <x v="7"/>
    <s v="food trucks"/>
    <x v="2586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-3000"/>
    <n v="0"/>
    <x v="7"/>
    <s v="food trucks"/>
    <x v="2587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-1474"/>
    <n v="2"/>
    <x v="7"/>
    <s v="food trucks"/>
    <x v="2588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-29950"/>
    <n v="1"/>
    <x v="7"/>
    <s v="food trucks"/>
    <x v="2589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-10000"/>
    <n v="0"/>
    <x v="7"/>
    <s v="food trucks"/>
    <x v="2590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-79999"/>
    <n v="1"/>
    <x v="7"/>
    <s v="food trucks"/>
    <x v="2591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-13175"/>
    <n v="19"/>
    <x v="7"/>
    <s v="food trucks"/>
    <x v="2592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-26744"/>
    <n v="27"/>
    <x v="7"/>
    <s v="food trucks"/>
    <x v="2593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-1415"/>
    <n v="7"/>
    <x v="7"/>
    <s v="food trucks"/>
    <x v="2594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-1830"/>
    <n v="14"/>
    <x v="7"/>
    <s v="food trucks"/>
    <x v="2595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-8951"/>
    <n v="5"/>
    <x v="7"/>
    <s v="food trucks"/>
    <x v="2596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-46534"/>
    <n v="30"/>
    <x v="7"/>
    <s v="food trucks"/>
    <x v="2597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2807"/>
    <n v="151"/>
    <x v="2"/>
    <s v="space exploration"/>
    <x v="2598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27131"/>
    <n v="489"/>
    <x v="2"/>
    <s v="space exploration"/>
    <x v="2599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26"/>
    <n v="50"/>
    <x v="2"/>
    <s v="space exploration"/>
    <x v="2600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843.59999999999854"/>
    <n v="321"/>
    <x v="2"/>
    <s v="space exploration"/>
    <x v="2601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7421.570000000007"/>
    <n v="1762"/>
    <x v="2"/>
    <s v="space exploration"/>
    <x v="2602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6"/>
    <n v="385"/>
    <x v="2"/>
    <s v="space exploration"/>
    <x v="2603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24616"/>
    <n v="398"/>
    <x v="2"/>
    <s v="space exploration"/>
    <x v="2604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9914"/>
    <n v="304"/>
    <x v="2"/>
    <s v="space exploration"/>
    <x v="2605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71330.39"/>
    <n v="676"/>
    <x v="2"/>
    <s v="space exploration"/>
    <x v="2606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9407.66"/>
    <n v="577"/>
    <x v="2"/>
    <s v="space exploration"/>
    <x v="2607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95970"/>
    <n v="3663"/>
    <x v="2"/>
    <s v="space exploration"/>
    <x v="2608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7176.130000000001"/>
    <n v="294"/>
    <x v="2"/>
    <s v="space exploration"/>
    <x v="2609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76"/>
    <n v="28"/>
    <x v="2"/>
    <s v="space exploration"/>
    <x v="2610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210"/>
    <n v="100"/>
    <x v="2"/>
    <s v="space exploration"/>
    <x v="2611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396"/>
    <n v="72"/>
    <x v="2"/>
    <s v="space exploration"/>
    <x v="2612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3633.5"/>
    <n v="238"/>
    <x v="2"/>
    <s v="space exploration"/>
    <x v="2613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3888"/>
    <n v="159"/>
    <x v="2"/>
    <s v="space exploration"/>
    <x v="2614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808"/>
    <n v="77"/>
    <x v="2"/>
    <s v="space exploration"/>
    <x v="2615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884"/>
    <n v="53"/>
    <x v="2"/>
    <s v="space exploration"/>
    <x v="2616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28374"/>
    <n v="1251"/>
    <x v="2"/>
    <s v="space exploration"/>
    <x v="2617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6882"/>
    <n v="465"/>
    <x v="2"/>
    <s v="space exploration"/>
    <x v="2618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67.76"/>
    <n v="74"/>
    <x v="2"/>
    <s v="space exploration"/>
    <x v="2619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280"/>
    <n v="62"/>
    <x v="2"/>
    <s v="space exploration"/>
    <x v="2620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02353.65"/>
    <n v="3468"/>
    <x v="2"/>
    <s v="space exploration"/>
    <x v="2621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1284"/>
    <n v="52"/>
    <x v="2"/>
    <s v="space exploration"/>
    <x v="2622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300"/>
    <n v="50"/>
    <x v="2"/>
    <s v="space exploration"/>
    <x v="2623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820"/>
    <n v="45"/>
    <x v="2"/>
    <s v="space exploration"/>
    <x v="2624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87"/>
    <n v="21"/>
    <x v="2"/>
    <s v="space exploration"/>
    <x v="2625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387"/>
    <n v="100"/>
    <x v="2"/>
    <s v="space exploration"/>
    <x v="2626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158"/>
    <n v="81"/>
    <x v="2"/>
    <s v="space exploration"/>
    <x v="2627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2933.0499999999993"/>
    <n v="286"/>
    <x v="2"/>
    <s v="space exploration"/>
    <x v="2628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396"/>
    <n v="42"/>
    <x v="2"/>
    <s v="space exploration"/>
    <x v="2629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12731"/>
    <n v="199"/>
    <x v="2"/>
    <s v="space exploration"/>
    <x v="2630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56"/>
    <n v="25"/>
    <x v="2"/>
    <s v="space exploration"/>
    <x v="2631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0"/>
    <n v="84"/>
    <x v="2"/>
    <s v="space exploration"/>
    <x v="2632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873"/>
    <n v="50"/>
    <x v="2"/>
    <s v="space exploration"/>
    <x v="2633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331"/>
    <n v="26"/>
    <x v="2"/>
    <s v="space exploration"/>
    <x v="2634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6"/>
    <n v="14"/>
    <x v="2"/>
    <s v="space exploration"/>
    <x v="2635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92"/>
    <n v="49"/>
    <x v="2"/>
    <s v="space exploration"/>
    <x v="2636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70"/>
    <n v="69"/>
    <x v="2"/>
    <s v="space exploration"/>
    <x v="2637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-1485"/>
    <n v="1"/>
    <x v="2"/>
    <s v="space exploration"/>
    <x v="2638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-500000"/>
    <n v="0"/>
    <x v="2"/>
    <s v="space exploration"/>
    <x v="2639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-664402.68999999994"/>
    <n v="1501"/>
    <x v="2"/>
    <s v="space exploration"/>
    <x v="323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-97947"/>
    <n v="52"/>
    <x v="2"/>
    <s v="space exploration"/>
    <x v="2640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-17900"/>
    <n v="23"/>
    <x v="2"/>
    <s v="space exploration"/>
    <x v="2641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-457913.58"/>
    <n v="535"/>
    <x v="2"/>
    <s v="space exploration"/>
    <x v="2642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-2464"/>
    <n v="3"/>
    <x v="2"/>
    <s v="space exploration"/>
    <x v="2643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-11894"/>
    <n v="6"/>
    <x v="2"/>
    <s v="space exploration"/>
    <x v="2644"/>
    <x v="264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-124876"/>
    <n v="3"/>
    <x v="2"/>
    <s v="space exploration"/>
    <x v="2645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-59642"/>
    <n v="5"/>
    <x v="2"/>
    <s v="space exploration"/>
    <x v="2646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-274767"/>
    <n v="17"/>
    <x v="2"/>
    <s v="space exploration"/>
    <x v="2647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-99115"/>
    <n v="11"/>
    <x v="2"/>
    <s v="space exploration"/>
    <x v="2648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-45124"/>
    <n v="70"/>
    <x v="2"/>
    <s v="space exploration"/>
    <x v="2649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-99949"/>
    <n v="6"/>
    <x v="2"/>
    <s v="space exploration"/>
    <x v="2650"/>
    <x v="2654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-11845"/>
    <n v="43"/>
    <x v="2"/>
    <s v="space exploration"/>
    <x v="2651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-132845"/>
    <n v="152"/>
    <x v="2"/>
    <s v="space exploration"/>
    <x v="2652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-24378.62"/>
    <n v="59"/>
    <x v="2"/>
    <s v="space exploration"/>
    <x v="2653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-97909"/>
    <n v="4"/>
    <x v="2"/>
    <s v="space exploration"/>
    <x v="2654"/>
    <x v="2658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-47667"/>
    <n v="10"/>
    <x v="2"/>
    <s v="space exploration"/>
    <x v="2655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-19981"/>
    <n v="5"/>
    <x v="2"/>
    <s v="space exploration"/>
    <x v="2656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45"/>
    <n v="60"/>
    <x v="2"/>
    <s v="makerspaces"/>
    <x v="2657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360"/>
    <n v="80"/>
    <x v="2"/>
    <s v="makerspaces"/>
    <x v="2658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919.25"/>
    <n v="56"/>
    <x v="2"/>
    <s v="makerspaces"/>
    <x v="2659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600"/>
    <n v="104"/>
    <x v="2"/>
    <s v="makerspaces"/>
    <x v="2660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810"/>
    <n v="46"/>
    <x v="2"/>
    <s v="makerspaces"/>
    <x v="2661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5929.51"/>
    <n v="206"/>
    <x v="2"/>
    <s v="makerspaces"/>
    <x v="2662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60"/>
    <n v="18"/>
    <x v="2"/>
    <s v="makerspaces"/>
    <x v="2663"/>
    <x v="2667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707"/>
    <n v="28"/>
    <x v="2"/>
    <s v="makerspaces"/>
    <x v="2664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201"/>
    <n v="11"/>
    <x v="2"/>
    <s v="makerspaces"/>
    <x v="2665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-36393"/>
    <n v="60"/>
    <x v="2"/>
    <s v="makerspaces"/>
    <x v="2666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-22164"/>
    <n v="84"/>
    <x v="2"/>
    <s v="makerspaces"/>
    <x v="2667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-6681"/>
    <n v="47"/>
    <x v="2"/>
    <s v="makerspaces"/>
    <x v="2668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-28968"/>
    <n v="66"/>
    <x v="2"/>
    <s v="makerspaces"/>
    <x v="2669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-13006"/>
    <n v="171"/>
    <x v="2"/>
    <s v="makerspaces"/>
    <x v="2670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-23103"/>
    <n v="29"/>
    <x v="2"/>
    <s v="makerspaces"/>
    <x v="2671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-1042"/>
    <n v="9"/>
    <x v="2"/>
    <s v="makerspaces"/>
    <x v="2672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-16085"/>
    <n v="27"/>
    <x v="2"/>
    <s v="makerspaces"/>
    <x v="2673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-7998900"/>
    <n v="2"/>
    <x v="2"/>
    <s v="makerspaces"/>
    <x v="2674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-39868"/>
    <n v="3"/>
    <x v="2"/>
    <s v="makerspaces"/>
    <x v="2675"/>
    <x v="267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-31724"/>
    <n v="4"/>
    <x v="2"/>
    <s v="makerspaces"/>
    <x v="2676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-7945"/>
    <n v="2"/>
    <x v="7"/>
    <s v="food trucks"/>
    <x v="2677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-4302"/>
    <n v="20"/>
    <x v="7"/>
    <s v="food trucks"/>
    <x v="2678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-14964"/>
    <n v="3"/>
    <x v="7"/>
    <s v="food trucks"/>
    <x v="2679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-69200"/>
    <n v="4"/>
    <x v="7"/>
    <s v="food trucks"/>
    <x v="2680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-49990"/>
    <n v="1"/>
    <x v="7"/>
    <s v="food trucks"/>
    <x v="2681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-30000"/>
    <n v="0"/>
    <x v="7"/>
    <s v="food trucks"/>
    <x v="2682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-15000"/>
    <n v="0"/>
    <x v="7"/>
    <s v="food trucks"/>
    <x v="2683"/>
    <x v="2687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-49926"/>
    <n v="14"/>
    <x v="7"/>
    <s v="food trucks"/>
    <x v="2684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-34999"/>
    <n v="1"/>
    <x v="7"/>
    <s v="food trucks"/>
    <x v="2685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-71414"/>
    <n v="118"/>
    <x v="7"/>
    <s v="food trucks"/>
    <x v="2686"/>
    <x v="269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-64965"/>
    <n v="2"/>
    <x v="7"/>
    <s v="food trucks"/>
    <x v="2687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-3475"/>
    <n v="1"/>
    <x v="7"/>
    <s v="food trucks"/>
    <x v="2688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-4960"/>
    <n v="3"/>
    <x v="7"/>
    <s v="food trucks"/>
    <x v="2689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-29999"/>
    <n v="1"/>
    <x v="7"/>
    <s v="food trucks"/>
    <x v="2690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-14929"/>
    <n v="3"/>
    <x v="7"/>
    <s v="food trucks"/>
    <x v="2691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-56610"/>
    <n v="38"/>
    <x v="7"/>
    <s v="food trucks"/>
    <x v="2692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-16939"/>
    <n v="52"/>
    <x v="7"/>
    <s v="food trucks"/>
    <x v="2693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-7973.99"/>
    <n v="2"/>
    <x v="7"/>
    <s v="food trucks"/>
    <x v="2694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-2"/>
    <n v="0"/>
    <x v="7"/>
    <s v="food trucks"/>
    <x v="2695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-9929"/>
    <n v="4"/>
    <x v="7"/>
    <s v="food trucks"/>
    <x v="2696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-1830"/>
    <n v="46"/>
    <x v="1"/>
    <s v="spaces"/>
    <x v="2697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-6559"/>
    <n v="26"/>
    <x v="1"/>
    <s v="spaces"/>
    <x v="2698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500"/>
    <n v="45"/>
    <x v="1"/>
    <s v="spaces"/>
    <x v="2699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-17855"/>
    <n v="7"/>
    <x v="1"/>
    <s v="spaces"/>
    <x v="2700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-14761"/>
    <n v="8"/>
    <x v="1"/>
    <s v="spaces"/>
    <x v="2701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304"/>
    <n v="263"/>
    <x v="1"/>
    <s v="spaces"/>
    <x v="2702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20067.57"/>
    <n v="394"/>
    <x v="1"/>
    <s v="spaces"/>
    <x v="2703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6643.07"/>
    <n v="1049"/>
    <x v="1"/>
    <s v="spaces"/>
    <x v="2704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803"/>
    <n v="308"/>
    <x v="1"/>
    <s v="spaces"/>
    <x v="2705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32340.210000000006"/>
    <n v="1088"/>
    <x v="1"/>
    <s v="spaces"/>
    <x v="2706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28"/>
    <n v="73"/>
    <x v="1"/>
    <s v="spaces"/>
    <x v="2707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726"/>
    <n v="143"/>
    <x v="1"/>
    <s v="spaces"/>
    <x v="2708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3362"/>
    <n v="1420"/>
    <x v="1"/>
    <s v="spaces"/>
    <x v="2709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089"/>
    <n v="305"/>
    <x v="1"/>
    <s v="spaces"/>
    <x v="2710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19754.689999999999"/>
    <n v="551"/>
    <x v="1"/>
    <s v="spaces"/>
    <x v="2711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998.0100000000002"/>
    <n v="187"/>
    <x v="1"/>
    <s v="spaces"/>
    <x v="2712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5026"/>
    <n v="325"/>
    <x v="1"/>
    <s v="spaces"/>
    <x v="2713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645"/>
    <n v="148"/>
    <x v="1"/>
    <s v="spaces"/>
    <x v="2714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530"/>
    <n v="69"/>
    <x v="1"/>
    <s v="spaces"/>
    <x v="2715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531"/>
    <n v="173"/>
    <x v="1"/>
    <s v="spaces"/>
    <x v="2716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0215"/>
    <n v="269"/>
    <x v="2"/>
    <s v="hardware"/>
    <x v="2717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7627"/>
    <n v="185"/>
    <x v="2"/>
    <s v="hardware"/>
    <x v="2718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806"/>
    <n v="176"/>
    <x v="2"/>
    <s v="hardware"/>
    <x v="2719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858.88"/>
    <n v="1019"/>
    <x v="2"/>
    <s v="hardware"/>
    <x v="2720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7817"/>
    <n v="113"/>
    <x v="2"/>
    <s v="hardware"/>
    <x v="2721"/>
    <x v="272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5745"/>
    <n v="404"/>
    <x v="2"/>
    <s v="hardware"/>
    <x v="2722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39321"/>
    <n v="707"/>
    <x v="2"/>
    <s v="hardware"/>
    <x v="2723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15274"/>
    <n v="392"/>
    <x v="2"/>
    <s v="hardware"/>
    <x v="2724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333"/>
    <n v="23"/>
    <x v="2"/>
    <s v="hardware"/>
    <x v="2725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8979.010000000002"/>
    <n v="682"/>
    <x v="2"/>
    <s v="hardware"/>
    <x v="2726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291"/>
    <n v="37"/>
    <x v="2"/>
    <s v="hardware"/>
    <x v="2727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2190"/>
    <n v="146"/>
    <x v="2"/>
    <s v="hardware"/>
    <x v="2728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3769"/>
    <n v="119"/>
    <x v="2"/>
    <s v="hardware"/>
    <x v="2729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2"/>
    <n v="163"/>
    <x v="2"/>
    <s v="hardware"/>
    <x v="2730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6586.01"/>
    <n v="339"/>
    <x v="2"/>
    <s v="hardware"/>
    <x v="2731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832"/>
    <n v="58"/>
    <x v="2"/>
    <s v="hardware"/>
    <x v="2732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3818.240000000005"/>
    <n v="456"/>
    <x v="2"/>
    <s v="hardware"/>
    <x v="2733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2397"/>
    <n v="15"/>
    <x v="2"/>
    <s v="hardware"/>
    <x v="2734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125"/>
    <n v="191"/>
    <x v="2"/>
    <s v="hardware"/>
    <x v="2735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"/>
    <n v="17"/>
    <x v="2"/>
    <s v="hardware"/>
    <x v="2736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-7965"/>
    <n v="4"/>
    <x v="3"/>
    <s v="children's books"/>
    <x v="2737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-1769"/>
    <n v="18"/>
    <x v="3"/>
    <s v="children's books"/>
    <x v="2738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-5999"/>
    <n v="0"/>
    <x v="3"/>
    <s v="children's books"/>
    <x v="2739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-15165"/>
    <n v="22"/>
    <x v="3"/>
    <s v="children's books"/>
    <x v="2740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-6249"/>
    <n v="49"/>
    <x v="3"/>
    <s v="children's books"/>
    <x v="2741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-2199"/>
    <n v="19"/>
    <x v="3"/>
    <s v="children's books"/>
    <x v="2742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-360"/>
    <n v="4"/>
    <x v="3"/>
    <s v="children's books"/>
    <x v="2743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-4947"/>
    <n v="4"/>
    <x v="3"/>
    <s v="children's books"/>
    <x v="2744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-9890"/>
    <n v="2"/>
    <x v="3"/>
    <s v="children's books"/>
    <x v="2745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-1999"/>
    <n v="0"/>
    <x v="3"/>
    <s v="children's books"/>
    <x v="2746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-3274"/>
    <n v="0"/>
    <x v="3"/>
    <s v="children's books"/>
    <x v="2747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-4250"/>
    <n v="14"/>
    <x v="3"/>
    <s v="children's books"/>
    <x v="2748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-1620"/>
    <n v="8"/>
    <x v="3"/>
    <s v="children's books"/>
    <x v="2749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-10000"/>
    <n v="0"/>
    <x v="3"/>
    <s v="children's books"/>
    <x v="2750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-240"/>
    <n v="15"/>
    <x v="3"/>
    <s v="children's books"/>
    <x v="2751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-8952"/>
    <n v="33"/>
    <x v="3"/>
    <s v="children's books"/>
    <x v="2752"/>
    <x v="2756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-1490"/>
    <n v="2"/>
    <x v="3"/>
    <s v="children's books"/>
    <x v="2753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-1766"/>
    <n v="6"/>
    <x v="3"/>
    <s v="children's books"/>
    <x v="2754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-895"/>
    <n v="2"/>
    <x v="3"/>
    <s v="children's books"/>
    <x v="2755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-5000"/>
    <n v="0"/>
    <x v="3"/>
    <s v="children's books"/>
    <x v="2756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-4964"/>
    <n v="4"/>
    <x v="3"/>
    <s v="children's books"/>
    <x v="2757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-3225"/>
    <n v="1"/>
    <x v="3"/>
    <s v="children's books"/>
    <x v="2758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-39310"/>
    <n v="3"/>
    <x v="3"/>
    <s v="children's books"/>
    <x v="2759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-3955"/>
    <n v="4"/>
    <x v="3"/>
    <s v="children's books"/>
    <x v="2760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-4000"/>
    <n v="0"/>
    <x v="3"/>
    <s v="children's books"/>
    <x v="2761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-4900"/>
    <n v="4"/>
    <x v="3"/>
    <s v="children's books"/>
    <x v="2762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-3966"/>
    <n v="3"/>
    <x v="3"/>
    <s v="children's books"/>
    <x v="2763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-5998"/>
    <n v="34"/>
    <x v="3"/>
    <s v="children's books"/>
    <x v="2764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-798"/>
    <n v="2"/>
    <x v="3"/>
    <s v="children's books"/>
    <x v="2765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-17917.75"/>
    <n v="33"/>
    <x v="3"/>
    <s v="children's books"/>
    <x v="2766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-19980"/>
    <n v="0"/>
    <x v="3"/>
    <s v="children's books"/>
    <x v="2767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-8000"/>
    <n v="0"/>
    <x v="3"/>
    <s v="children's books"/>
    <x v="2768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-529"/>
    <n v="1"/>
    <x v="3"/>
    <s v="children's books"/>
    <x v="2769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-3430"/>
    <n v="13"/>
    <x v="3"/>
    <s v="children's books"/>
    <x v="2770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-4850"/>
    <n v="2"/>
    <x v="3"/>
    <s v="children's books"/>
    <x v="2771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-19345"/>
    <n v="36"/>
    <x v="3"/>
    <s v="children's books"/>
    <x v="2772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-2990"/>
    <n v="1"/>
    <x v="3"/>
    <s v="children's books"/>
    <x v="2773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-4095"/>
    <n v="15"/>
    <x v="3"/>
    <s v="children's books"/>
    <x v="2774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-2447"/>
    <n v="1"/>
    <x v="3"/>
    <s v="children's books"/>
    <x v="2775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-100000"/>
    <n v="0"/>
    <x v="3"/>
    <s v="children's books"/>
    <x v="2776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66"/>
    <n v="28"/>
    <x v="1"/>
    <s v="plays"/>
    <x v="2777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200"/>
    <n v="18"/>
    <x v="1"/>
    <s v="plays"/>
    <x v="2778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45"/>
    <n v="61"/>
    <x v="1"/>
    <s v="plays"/>
    <x v="2779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40"/>
    <n v="108"/>
    <x v="1"/>
    <s v="plays"/>
    <x v="2780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234"/>
    <n v="142"/>
    <x v="1"/>
    <s v="plays"/>
    <x v="2781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46"/>
    <n v="74"/>
    <x v="1"/>
    <s v="plays"/>
    <x v="2782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97"/>
    <n v="38"/>
    <x v="1"/>
    <s v="plays"/>
    <x v="2783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50"/>
    <n v="20"/>
    <x v="1"/>
    <s v="plays"/>
    <x v="2784"/>
    <x v="278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35"/>
    <n v="24"/>
    <x v="1"/>
    <s v="plays"/>
    <x v="2785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60"/>
    <n v="66"/>
    <x v="1"/>
    <s v="plays"/>
    <x v="2786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50"/>
    <n v="28"/>
    <x v="1"/>
    <s v="plays"/>
    <x v="2787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52"/>
    <n v="24"/>
    <x v="1"/>
    <s v="plays"/>
    <x v="2788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056.75"/>
    <n v="73"/>
    <x v="1"/>
    <s v="plays"/>
    <x v="2789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25"/>
    <n v="3"/>
    <x v="1"/>
    <s v="plays"/>
    <x v="2790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30"/>
    <n v="20"/>
    <x v="1"/>
    <s v="plays"/>
    <x v="2791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24"/>
    <n v="21"/>
    <x v="1"/>
    <s v="plays"/>
    <x v="2792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211.61000000000058"/>
    <n v="94"/>
    <x v="1"/>
    <s v="plays"/>
    <x v="2793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70"/>
    <n v="139"/>
    <x v="1"/>
    <s v="plays"/>
    <x v="2794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831.73999999999978"/>
    <n v="130"/>
    <x v="1"/>
    <s v="plays"/>
    <x v="2795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330"/>
    <n v="31"/>
    <x v="1"/>
    <s v="plays"/>
    <x v="2796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66"/>
    <n v="13"/>
    <x v="1"/>
    <s v="plays"/>
    <x v="2797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55"/>
    <n v="90"/>
    <x v="1"/>
    <s v="plays"/>
    <x v="2798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2795"/>
    <n v="141"/>
    <x v="1"/>
    <s v="plays"/>
    <x v="2799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50"/>
    <n v="23"/>
    <x v="1"/>
    <s v="plays"/>
    <x v="2800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0"/>
    <n v="18"/>
    <x v="1"/>
    <s v="plays"/>
    <x v="2801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363"/>
    <n v="76"/>
    <x v="1"/>
    <s v="plays"/>
    <x v="2802"/>
    <x v="280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300"/>
    <n v="93"/>
    <x v="1"/>
    <s v="plays"/>
    <x v="2803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1"/>
    <n v="69"/>
    <x v="1"/>
    <s v="plays"/>
    <x v="2804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60"/>
    <n v="21"/>
    <x v="1"/>
    <s v="plays"/>
    <x v="2805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205"/>
    <n v="57"/>
    <x v="1"/>
    <s v="plays"/>
    <x v="2806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27"/>
    <n v="108"/>
    <x v="1"/>
    <s v="plays"/>
    <x v="2807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665"/>
    <n v="83"/>
    <x v="1"/>
    <s v="plays"/>
    <x v="2808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772.11999999999989"/>
    <n v="96"/>
    <x v="1"/>
    <s v="plays"/>
    <x v="2809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16"/>
    <n v="64"/>
    <x v="1"/>
    <s v="plays"/>
    <x v="2810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355"/>
    <n v="14"/>
    <x v="1"/>
    <s v="plays"/>
    <x v="2811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247"/>
    <n v="169"/>
    <x v="1"/>
    <s v="plays"/>
    <x v="2812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80"/>
    <n v="33"/>
    <x v="1"/>
    <s v="plays"/>
    <x v="2813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603"/>
    <n v="102"/>
    <x v="1"/>
    <s v="plays"/>
    <x v="2814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240"/>
    <n v="104"/>
    <x v="1"/>
    <s v="plays"/>
    <x v="2815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72"/>
    <n v="20"/>
    <x v="1"/>
    <s v="plays"/>
    <x v="2816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0"/>
    <n v="35"/>
    <x v="1"/>
    <s v="plays"/>
    <x v="2817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0"/>
    <n v="94"/>
    <x v="1"/>
    <s v="plays"/>
    <x v="2818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24"/>
    <n v="14"/>
    <x v="1"/>
    <s v="plays"/>
    <x v="2819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0"/>
    <n v="15"/>
    <x v="1"/>
    <s v="plays"/>
    <x v="2820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0"/>
    <n v="51"/>
    <x v="1"/>
    <s v="plays"/>
    <x v="2821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55"/>
    <n v="19"/>
    <x v="1"/>
    <s v="plays"/>
    <x v="2822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05"/>
    <n v="23"/>
    <x v="1"/>
    <s v="plays"/>
    <x v="2823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36"/>
    <n v="97"/>
    <x v="1"/>
    <s v="plays"/>
    <x v="2824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63"/>
    <n v="76"/>
    <x v="1"/>
    <s v="plays"/>
    <x v="2825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0"/>
    <n v="11"/>
    <x v="1"/>
    <s v="plays"/>
    <x v="2826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320"/>
    <n v="52"/>
    <x v="1"/>
    <s v="plays"/>
    <x v="2827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367.98999999999978"/>
    <n v="95"/>
    <x v="1"/>
    <s v="plays"/>
    <x v="2828"/>
    <x v="283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223"/>
    <n v="35"/>
    <x v="1"/>
    <s v="plays"/>
    <x v="2829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560"/>
    <n v="21"/>
    <x v="1"/>
    <s v="plays"/>
    <x v="2830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870.99"/>
    <n v="93"/>
    <x v="1"/>
    <s v="plays"/>
    <x v="2831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35"/>
    <n v="11"/>
    <x v="1"/>
    <s v="plays"/>
    <x v="2832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0"/>
    <n v="21"/>
    <x v="1"/>
    <s v="plays"/>
    <x v="2833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05"/>
    <n v="54"/>
    <x v="1"/>
    <s v="plays"/>
    <x v="2834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00"/>
    <n v="31"/>
    <x v="1"/>
    <s v="plays"/>
    <x v="2835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0"/>
    <n v="132"/>
    <x v="1"/>
    <s v="plays"/>
    <x v="2836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-990"/>
    <n v="1"/>
    <x v="1"/>
    <s v="plays"/>
    <x v="2837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-1500"/>
    <n v="0"/>
    <x v="1"/>
    <s v="plays"/>
    <x v="2838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-1200"/>
    <n v="0"/>
    <x v="1"/>
    <s v="plays"/>
    <x v="2839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-520"/>
    <n v="1"/>
    <x v="1"/>
    <s v="plays"/>
    <x v="2840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-5134"/>
    <n v="39"/>
    <x v="1"/>
    <s v="plays"/>
    <x v="2841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-8000"/>
    <n v="0"/>
    <x v="1"/>
    <s v="plays"/>
    <x v="2842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-2000"/>
    <n v="0"/>
    <x v="1"/>
    <s v="plays"/>
    <x v="2843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-34930"/>
    <n v="3"/>
    <x v="1"/>
    <s v="plays"/>
    <x v="2844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-495"/>
    <n v="1"/>
    <x v="1"/>
    <s v="plays"/>
    <x v="2845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-7689"/>
    <n v="13"/>
    <x v="1"/>
    <s v="plays"/>
    <x v="2846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-4500"/>
    <n v="0"/>
    <x v="1"/>
    <s v="plays"/>
    <x v="2847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-4905"/>
    <n v="6"/>
    <x v="1"/>
    <s v="plays"/>
    <x v="2848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-9500"/>
    <n v="0"/>
    <x v="1"/>
    <s v="plays"/>
    <x v="2849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-583"/>
    <n v="14"/>
    <x v="1"/>
    <s v="plays"/>
    <x v="2850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-300"/>
    <n v="5"/>
    <x v="1"/>
    <s v="plays"/>
    <x v="2851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-2854"/>
    <n v="6"/>
    <x v="1"/>
    <s v="plays"/>
    <x v="2852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-30500"/>
    <n v="15"/>
    <x v="1"/>
    <s v="plays"/>
    <x v="2853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-1000"/>
    <n v="0"/>
    <x v="1"/>
    <s v="plays"/>
    <x v="2854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-1965"/>
    <n v="1"/>
    <x v="1"/>
    <s v="plays"/>
    <x v="2855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-3734"/>
    <n v="9"/>
    <x v="1"/>
    <s v="plays"/>
    <x v="2856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-170"/>
    <n v="3"/>
    <x v="1"/>
    <s v="plays"/>
    <x v="2857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-12645"/>
    <n v="3"/>
    <x v="1"/>
    <s v="plays"/>
    <x v="2858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-49980"/>
    <n v="1"/>
    <x v="1"/>
    <s v="plays"/>
    <x v="2859"/>
    <x v="286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-2460"/>
    <n v="3"/>
    <x v="1"/>
    <s v="plays"/>
    <x v="2860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-2888"/>
    <n v="0"/>
    <x v="1"/>
    <s v="plays"/>
    <x v="2861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-4955"/>
    <n v="2"/>
    <x v="1"/>
    <s v="plays"/>
    <x v="2862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-1996"/>
    <n v="10"/>
    <x v="1"/>
    <s v="plays"/>
    <x v="2863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-8698.24"/>
    <n v="60"/>
    <x v="1"/>
    <s v="plays"/>
    <x v="2864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-19823"/>
    <n v="5"/>
    <x v="1"/>
    <s v="plays"/>
    <x v="2865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-4250"/>
    <n v="9"/>
    <x v="1"/>
    <s v="plays"/>
    <x v="2866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-9533"/>
    <n v="13"/>
    <x v="1"/>
    <s v="plays"/>
    <x v="2867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-3000"/>
    <n v="0"/>
    <x v="1"/>
    <s v="plays"/>
    <x v="2868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-1547"/>
    <n v="8"/>
    <x v="1"/>
    <s v="plays"/>
    <x v="2869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-4729"/>
    <n v="3"/>
    <x v="1"/>
    <s v="plays"/>
    <x v="2870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-19993"/>
    <n v="3"/>
    <x v="1"/>
    <s v="plays"/>
    <x v="2871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-150000"/>
    <n v="0"/>
    <x v="1"/>
    <s v="plays"/>
    <x v="2872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-5350"/>
    <n v="6"/>
    <x v="1"/>
    <s v="plays"/>
    <x v="2873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-2937"/>
    <n v="4"/>
    <x v="1"/>
    <s v="plays"/>
    <x v="2874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-11171"/>
    <n v="1"/>
    <x v="1"/>
    <s v="plays"/>
    <x v="2875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-9200"/>
    <n v="29"/>
    <x v="1"/>
    <s v="plays"/>
    <x v="2876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-5500"/>
    <n v="0"/>
    <x v="1"/>
    <s v="plays"/>
    <x v="2877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-498"/>
    <n v="4"/>
    <x v="1"/>
    <s v="plays"/>
    <x v="2878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-8092"/>
    <n v="5"/>
    <x v="1"/>
    <s v="plays"/>
    <x v="2879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-44815"/>
    <n v="4"/>
    <x v="1"/>
    <s v="plays"/>
    <x v="2880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-270"/>
    <n v="5"/>
    <x v="1"/>
    <s v="plays"/>
    <x v="2881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-190"/>
    <n v="1"/>
    <x v="1"/>
    <s v="plays"/>
    <x v="2882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-2995"/>
    <n v="1"/>
    <x v="1"/>
    <s v="plays"/>
    <x v="2883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-30000"/>
    <n v="0"/>
    <x v="1"/>
    <s v="plays"/>
    <x v="2884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-1858"/>
    <n v="14"/>
    <x v="1"/>
    <s v="plays"/>
    <x v="2885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-1979"/>
    <n v="3"/>
    <x v="1"/>
    <s v="plays"/>
    <x v="2886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-9727"/>
    <n v="10"/>
    <x v="1"/>
    <s v="plays"/>
    <x v="2887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-5000"/>
    <n v="17"/>
    <x v="1"/>
    <s v="plays"/>
    <x v="2888"/>
    <x v="2892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-4975"/>
    <n v="2"/>
    <x v="1"/>
    <s v="plays"/>
    <x v="2889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-50000"/>
    <n v="0"/>
    <x v="1"/>
    <s v="plays"/>
    <x v="2890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-477"/>
    <n v="4"/>
    <x v="1"/>
    <s v="plays"/>
    <x v="2891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-2375"/>
    <n v="12"/>
    <x v="1"/>
    <s v="plays"/>
    <x v="2892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-11450"/>
    <n v="3"/>
    <x v="1"/>
    <s v="plays"/>
    <x v="2893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-7184"/>
    <n v="12"/>
    <x v="1"/>
    <s v="plays"/>
    <x v="2894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-10000"/>
    <n v="0"/>
    <x v="1"/>
    <s v="plays"/>
    <x v="2895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-2095"/>
    <n v="7"/>
    <x v="1"/>
    <s v="plays"/>
    <x v="2896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-744"/>
    <n v="2"/>
    <x v="1"/>
    <s v="plays"/>
    <x v="2897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-149975"/>
    <n v="1"/>
    <x v="1"/>
    <s v="plays"/>
    <x v="2898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-4961"/>
    <n v="4"/>
    <x v="1"/>
    <s v="plays"/>
    <x v="2899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-1425"/>
    <n v="4"/>
    <x v="1"/>
    <s v="plays"/>
    <x v="2900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-2878"/>
    <n v="17"/>
    <x v="1"/>
    <s v="plays"/>
    <x v="2901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-5435"/>
    <n v="7"/>
    <x v="1"/>
    <s v="plays"/>
    <x v="2902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-2498"/>
    <n v="2"/>
    <x v="1"/>
    <s v="plays"/>
    <x v="2903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-9336"/>
    <n v="5"/>
    <x v="1"/>
    <s v="plays"/>
    <x v="2904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-179980"/>
    <n v="1"/>
    <x v="1"/>
    <s v="plays"/>
    <x v="2905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-29999"/>
    <n v="1"/>
    <x v="1"/>
    <s v="plays"/>
    <x v="2906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-1143"/>
    <n v="14"/>
    <x v="1"/>
    <s v="plays"/>
    <x v="2907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-12410"/>
    <n v="26"/>
    <x v="1"/>
    <s v="plays"/>
    <x v="2908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-9998"/>
    <n v="2"/>
    <x v="1"/>
    <s v="plays"/>
    <x v="2909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-24999"/>
    <n v="1"/>
    <x v="1"/>
    <s v="plays"/>
    <x v="2910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-389"/>
    <n v="3"/>
    <x v="1"/>
    <s v="plays"/>
    <x v="2911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-1705"/>
    <n v="7"/>
    <x v="1"/>
    <s v="plays"/>
    <x v="2912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-1563"/>
    <n v="9"/>
    <x v="1"/>
    <s v="plays"/>
    <x v="2913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-3638"/>
    <n v="20"/>
    <x v="1"/>
    <s v="plays"/>
    <x v="2914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-549"/>
    <n v="6"/>
    <x v="1"/>
    <s v="plays"/>
    <x v="2915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-1829"/>
    <n v="13"/>
    <x v="1"/>
    <s v="plays"/>
    <x v="2916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29"/>
    <n v="3"/>
    <x v="1"/>
    <s v="musical"/>
    <x v="2917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0"/>
    <n v="6"/>
    <x v="1"/>
    <s v="musical"/>
    <x v="2918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0"/>
    <n v="10"/>
    <x v="1"/>
    <s v="musical"/>
    <x v="2919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800"/>
    <n v="147"/>
    <x v="1"/>
    <s v="musical"/>
    <x v="2920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100.6900000000023"/>
    <n v="199"/>
    <x v="1"/>
    <s v="musical"/>
    <x v="2921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750"/>
    <n v="50"/>
    <x v="1"/>
    <s v="musical"/>
    <x v="2922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555"/>
    <n v="21"/>
    <x v="1"/>
    <s v="musical"/>
    <x v="2923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0"/>
    <n v="24"/>
    <x v="1"/>
    <s v="musical"/>
    <x v="2924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65.55000000000018"/>
    <n v="32"/>
    <x v="1"/>
    <s v="musical"/>
    <x v="2925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92"/>
    <n v="62"/>
    <x v="1"/>
    <s v="musical"/>
    <x v="2926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5"/>
    <n v="9"/>
    <x v="1"/>
    <s v="musical"/>
    <x v="2927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58"/>
    <n v="38"/>
    <x v="1"/>
    <s v="musical"/>
    <x v="2928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69"/>
    <n v="54"/>
    <x v="1"/>
    <s v="musical"/>
    <x v="2929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200"/>
    <n v="37"/>
    <x v="1"/>
    <s v="musical"/>
    <x v="2930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31"/>
    <n v="39"/>
    <x v="1"/>
    <s v="musical"/>
    <x v="2931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280"/>
    <n v="34"/>
    <x v="1"/>
    <s v="musical"/>
    <x v="2932"/>
    <x v="2936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500"/>
    <n v="55"/>
    <x v="1"/>
    <s v="musical"/>
    <x v="2933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55"/>
    <n v="32"/>
    <x v="1"/>
    <s v="musical"/>
    <x v="2934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230"/>
    <n v="25"/>
    <x v="1"/>
    <s v="musical"/>
    <x v="2935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81"/>
    <n v="33"/>
    <x v="1"/>
    <s v="musical"/>
    <x v="2936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-24999"/>
    <n v="1"/>
    <x v="1"/>
    <s v="spaces"/>
    <x v="2937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-159150"/>
    <n v="202"/>
    <x v="1"/>
    <s v="spaces"/>
    <x v="2938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-3000"/>
    <n v="0"/>
    <x v="1"/>
    <s v="spaces"/>
    <x v="2939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-9900"/>
    <n v="1"/>
    <x v="1"/>
    <s v="spaces"/>
    <x v="2940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-50000"/>
    <n v="0"/>
    <x v="1"/>
    <s v="spaces"/>
    <x v="2941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-1998"/>
    <n v="2"/>
    <x v="1"/>
    <s v="spaces"/>
    <x v="2942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-23928"/>
    <n v="13"/>
    <x v="1"/>
    <s v="spaces"/>
    <x v="2943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-499976"/>
    <n v="9"/>
    <x v="1"/>
    <s v="spaces"/>
    <x v="2944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-975"/>
    <n v="2"/>
    <x v="1"/>
    <s v="spaces"/>
    <x v="2945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-5000000"/>
    <n v="0"/>
    <x v="1"/>
    <s v="spaces"/>
    <x v="2946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-48904"/>
    <n v="58"/>
    <x v="1"/>
    <s v="spaces"/>
    <x v="2947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-18395"/>
    <n v="8"/>
    <x v="1"/>
    <s v="spaces"/>
    <x v="2948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-399395"/>
    <n v="3"/>
    <x v="1"/>
    <s v="spaces"/>
    <x v="2949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-15000"/>
    <n v="0"/>
    <x v="1"/>
    <s v="spaces"/>
    <x v="2950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-485"/>
    <n v="11"/>
    <x v="1"/>
    <s v="spaces"/>
    <x v="2951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-6578"/>
    <n v="20"/>
    <x v="1"/>
    <s v="spaces"/>
    <x v="2952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-14720"/>
    <n v="3"/>
    <x v="1"/>
    <s v="spaces"/>
    <x v="2953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-80000"/>
    <n v="0"/>
    <x v="1"/>
    <s v="spaces"/>
    <x v="2954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-10000"/>
    <n v="0"/>
    <x v="1"/>
    <s v="spaces"/>
    <x v="2955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-30000000"/>
    <n v="0"/>
    <x v="1"/>
    <s v="spaces"/>
    <x v="2956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81"/>
    <n v="108"/>
    <x v="1"/>
    <s v="plays"/>
    <x v="2957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218"/>
    <n v="20"/>
    <x v="1"/>
    <s v="plays"/>
    <x v="2958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685"/>
    <n v="98"/>
    <x v="1"/>
    <s v="plays"/>
    <x v="2959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35.6899999999996"/>
    <n v="196"/>
    <x v="1"/>
    <s v="plays"/>
    <x v="2960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35"/>
    <n v="39"/>
    <x v="1"/>
    <s v="plays"/>
    <x v="2961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363"/>
    <n v="128"/>
    <x v="1"/>
    <s v="plays"/>
    <x v="2962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696"/>
    <n v="71"/>
    <x v="1"/>
    <s v="plays"/>
    <x v="2963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210"/>
    <n v="47"/>
    <x v="1"/>
    <s v="plays"/>
    <x v="2964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625"/>
    <n v="17"/>
    <x v="1"/>
    <s v="plays"/>
    <x v="2965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360"/>
    <n v="91"/>
    <x v="1"/>
    <s v="plays"/>
    <x v="2966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5"/>
    <n v="43"/>
    <x v="1"/>
    <s v="plays"/>
    <x v="2967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7"/>
    <n v="17"/>
    <x v="1"/>
    <s v="plays"/>
    <x v="2968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3740"/>
    <n v="33"/>
    <x v="1"/>
    <s v="plays"/>
    <x v="2969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0"/>
    <n v="87"/>
    <x v="1"/>
    <s v="plays"/>
    <x v="2970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"/>
    <n v="113"/>
    <x v="1"/>
    <s v="plays"/>
    <x v="2971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50"/>
    <n v="14"/>
    <x v="1"/>
    <s v="plays"/>
    <x v="2972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07"/>
    <n v="30"/>
    <x v="1"/>
    <s v="plays"/>
    <x v="2973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221"/>
    <n v="16"/>
    <x v="1"/>
    <s v="plays"/>
    <x v="2974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70"/>
    <n v="46"/>
    <x v="1"/>
    <s v="plays"/>
    <x v="2975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275"/>
    <n v="24"/>
    <x v="1"/>
    <s v="plays"/>
    <x v="2976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157"/>
    <n v="97"/>
    <x v="1"/>
    <s v="spaces"/>
    <x v="2977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3"/>
    <n v="59"/>
    <x v="1"/>
    <s v="spaces"/>
    <x v="2978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53985.91"/>
    <n v="1095"/>
    <x v="1"/>
    <s v="spaces"/>
    <x v="2979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88"/>
    <n v="218"/>
    <x v="1"/>
    <s v="spaces"/>
    <x v="2980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2165"/>
    <n v="111"/>
    <x v="1"/>
    <s v="spaces"/>
    <x v="2981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32"/>
    <n v="56"/>
    <x v="1"/>
    <s v="spaces"/>
    <x v="2982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2600.2000000000007"/>
    <n v="265"/>
    <x v="1"/>
    <s v="spaces"/>
    <x v="2983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0"/>
    <n v="28"/>
    <x v="1"/>
    <s v="spaces"/>
    <x v="2984"/>
    <x v="298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5307"/>
    <n v="364"/>
    <x v="1"/>
    <s v="spaces"/>
    <x v="2985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0"/>
    <n v="27"/>
    <x v="1"/>
    <s v="spaces"/>
    <x v="2986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280"/>
    <n v="93"/>
    <x v="1"/>
    <s v="spaces"/>
    <x v="2987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35"/>
    <n v="64"/>
    <x v="1"/>
    <s v="spaces"/>
    <x v="2988"/>
    <x v="2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3"/>
    <n v="22"/>
    <x v="1"/>
    <s v="spaces"/>
    <x v="2989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1073.24"/>
    <n v="59"/>
    <x v="1"/>
    <s v="spaces"/>
    <x v="2990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744"/>
    <n v="249"/>
    <x v="1"/>
    <s v="spaces"/>
    <x v="2991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25180"/>
    <n v="392"/>
    <x v="1"/>
    <s v="spaces"/>
    <x v="2992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373"/>
    <n v="115"/>
    <x v="1"/>
    <s v="spaces"/>
    <x v="2993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514.5"/>
    <n v="433"/>
    <x v="1"/>
    <s v="spaces"/>
    <x v="2994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255"/>
    <n v="20"/>
    <x v="1"/>
    <s v="spaces"/>
    <x v="807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0"/>
    <n v="8"/>
    <x v="1"/>
    <s v="spaces"/>
    <x v="2995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15777.009999999998"/>
    <n v="175"/>
    <x v="1"/>
    <s v="spaces"/>
    <x v="2996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595.43000000000029"/>
    <n v="104"/>
    <x v="1"/>
    <s v="spaces"/>
    <x v="2997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35"/>
    <n v="17"/>
    <x v="1"/>
    <s v="spaces"/>
    <x v="2998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5126"/>
    <n v="277"/>
    <x v="1"/>
    <s v="spaces"/>
    <x v="2999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2172.6000000000004"/>
    <n v="118"/>
    <x v="1"/>
    <s v="spaces"/>
    <x v="3000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620"/>
    <n v="97"/>
    <x v="1"/>
    <s v="spaces"/>
    <x v="3001"/>
    <x v="300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80"/>
    <n v="20"/>
    <x v="1"/>
    <s v="spaces"/>
    <x v="3002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35"/>
    <n v="26"/>
    <x v="1"/>
    <s v="spaces"/>
    <x v="3003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939"/>
    <n v="128"/>
    <x v="1"/>
    <s v="spaces"/>
    <x v="3004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870"/>
    <n v="15"/>
    <x v="1"/>
    <s v="spaces"/>
    <x v="3005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71"/>
    <n v="25"/>
    <x v="1"/>
    <s v="spaces"/>
    <x v="3006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685"/>
    <n v="55"/>
    <x v="1"/>
    <s v="spaces"/>
    <x v="3007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5696"/>
    <n v="107"/>
    <x v="1"/>
    <s v="spaces"/>
    <x v="3008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3276"/>
    <n v="557"/>
    <x v="1"/>
    <s v="spaces"/>
    <x v="3009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8"/>
    <n v="40"/>
    <x v="1"/>
    <s v="spaces"/>
    <x v="3010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222"/>
    <n v="36"/>
    <x v="1"/>
    <s v="spaces"/>
    <x v="3011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285"/>
    <n v="159"/>
    <x v="1"/>
    <s v="spaces"/>
    <x v="3012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30"/>
    <n v="41"/>
    <x v="1"/>
    <s v="spaces"/>
    <x v="3013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3185"/>
    <n v="226"/>
    <x v="1"/>
    <s v="spaces"/>
    <x v="3014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0"/>
    <n v="30"/>
    <x v="1"/>
    <s v="spaces"/>
    <x v="3015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721"/>
    <n v="103"/>
    <x v="1"/>
    <s v="spaces"/>
    <x v="3016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88"/>
    <n v="62"/>
    <x v="1"/>
    <s v="spaces"/>
    <x v="3017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21"/>
    <n v="6"/>
    <x v="1"/>
    <s v="spaces"/>
    <x v="3018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7321"/>
    <n v="182"/>
    <x v="1"/>
    <s v="spaces"/>
    <x v="3019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5055"/>
    <n v="145"/>
    <x v="1"/>
    <s v="spaces"/>
    <x v="3020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390"/>
    <n v="25"/>
    <x v="1"/>
    <s v="spaces"/>
    <x v="3021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2576"/>
    <n v="320"/>
    <x v="1"/>
    <s v="spaces"/>
    <x v="3022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3401"/>
    <n v="99"/>
    <x v="1"/>
    <s v="spaces"/>
    <x v="3023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2903"/>
    <n v="348"/>
    <x v="1"/>
    <s v="spaces"/>
    <x v="3024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17"/>
    <n v="41"/>
    <x v="1"/>
    <s v="spaces"/>
    <x v="3025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0"/>
    <n v="29"/>
    <x v="1"/>
    <s v="spaces"/>
    <x v="3026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272"/>
    <n v="25"/>
    <x v="1"/>
    <s v="spaces"/>
    <x v="3027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396"/>
    <n v="23"/>
    <x v="1"/>
    <s v="spaces"/>
    <x v="3028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2536"/>
    <n v="1260"/>
    <x v="1"/>
    <s v="spaces"/>
    <x v="3029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2196.7099999999991"/>
    <n v="307"/>
    <x v="1"/>
    <s v="spaces"/>
    <x v="3030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6683"/>
    <n v="329"/>
    <x v="1"/>
    <s v="spaces"/>
    <x v="3031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566"/>
    <n v="32"/>
    <x v="1"/>
    <s v="spaces"/>
    <x v="3032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5"/>
    <n v="27"/>
    <x v="1"/>
    <s v="spaces"/>
    <x v="3033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742.7799999999988"/>
    <n v="236"/>
    <x v="1"/>
    <s v="spaces"/>
    <x v="3034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225"/>
    <n v="42"/>
    <x v="1"/>
    <s v="spaces"/>
    <x v="3035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870"/>
    <n v="95"/>
    <x v="1"/>
    <s v="spaces"/>
    <x v="3036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0"/>
    <n v="37"/>
    <x v="1"/>
    <s v="spaces"/>
    <x v="3037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501"/>
    <n v="128"/>
    <x v="1"/>
    <s v="spaces"/>
    <x v="3038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121"/>
    <n v="156"/>
    <x v="1"/>
    <s v="spaces"/>
    <x v="3039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08.2600000000002"/>
    <n v="64"/>
    <x v="1"/>
    <s v="spaces"/>
    <x v="3040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7177"/>
    <n v="58"/>
    <x v="1"/>
    <s v="spaces"/>
    <x v="3041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245"/>
    <n v="20"/>
    <x v="1"/>
    <s v="spaces"/>
    <x v="3042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3320"/>
    <n v="47"/>
    <x v="1"/>
    <s v="spaces"/>
    <x v="3043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250"/>
    <n v="54"/>
    <x v="1"/>
    <s v="spaces"/>
    <x v="3044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36"/>
    <n v="9"/>
    <x v="1"/>
    <s v="spaces"/>
    <x v="3045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-2673"/>
    <n v="35"/>
    <x v="1"/>
    <s v="spaces"/>
    <x v="3046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-49925"/>
    <n v="2"/>
    <x v="1"/>
    <s v="spaces"/>
    <x v="3047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-9960"/>
    <n v="3"/>
    <x v="1"/>
    <s v="spaces"/>
    <x v="3048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-300"/>
    <n v="0"/>
    <x v="1"/>
    <s v="spaces"/>
    <x v="3049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-19999"/>
    <n v="1"/>
    <x v="1"/>
    <s v="spaces"/>
    <x v="3050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-25000"/>
    <n v="0"/>
    <x v="1"/>
    <s v="spaces"/>
    <x v="3051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-50000"/>
    <n v="0"/>
    <x v="1"/>
    <s v="spaces"/>
    <x v="3052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-17997"/>
    <n v="3"/>
    <x v="1"/>
    <s v="spaces"/>
    <x v="3053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-14549"/>
    <n v="11"/>
    <x v="1"/>
    <s v="spaces"/>
    <x v="3054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-219665"/>
    <n v="6"/>
    <x v="1"/>
    <s v="spaces"/>
    <x v="3055"/>
    <x v="306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-1000000"/>
    <n v="0"/>
    <x v="1"/>
    <s v="spaces"/>
    <x v="3056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-3316"/>
    <n v="67"/>
    <x v="1"/>
    <s v="spaces"/>
    <x v="3057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-2413"/>
    <n v="23"/>
    <x v="1"/>
    <s v="spaces"/>
    <x v="3058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-66529"/>
    <n v="72"/>
    <x v="1"/>
    <s v="spaces"/>
    <x v="3059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-24990"/>
    <n v="2"/>
    <x v="1"/>
    <s v="spaces"/>
    <x v="3060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-308050"/>
    <n v="15"/>
    <x v="1"/>
    <s v="spaces"/>
    <x v="3061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-7800"/>
    <n v="1"/>
    <x v="1"/>
    <s v="spaces"/>
    <x v="3062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-249825"/>
    <n v="2"/>
    <x v="1"/>
    <s v="spaces"/>
    <x v="3063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-859"/>
    <n v="7"/>
    <x v="1"/>
    <s v="spaces"/>
    <x v="3064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-9666"/>
    <n v="16"/>
    <x v="1"/>
    <s v="spaces"/>
    <x v="3065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-4827"/>
    <n v="117"/>
    <x v="1"/>
    <s v="spaces"/>
    <x v="3066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-11998"/>
    <n v="2"/>
    <x v="1"/>
    <s v="spaces"/>
    <x v="3067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-2799355"/>
    <n v="7"/>
    <x v="1"/>
    <s v="spaces"/>
    <x v="3068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-24978"/>
    <n v="3"/>
    <x v="1"/>
    <s v="spaces"/>
    <x v="3069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-13704"/>
    <n v="20"/>
    <x v="1"/>
    <s v="spaces"/>
    <x v="3070"/>
    <x v="307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-8494"/>
    <n v="50"/>
    <x v="1"/>
    <s v="spaces"/>
    <x v="3071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-21895"/>
    <n v="2"/>
    <x v="1"/>
    <s v="spaces"/>
    <x v="3072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-59929"/>
    <n v="3"/>
    <x v="1"/>
    <s v="spaces"/>
    <x v="3073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-1322440"/>
    <n v="27"/>
    <x v="1"/>
    <s v="spaces"/>
    <x v="3074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-1999624"/>
    <n v="7"/>
    <x v="1"/>
    <s v="spaces"/>
    <x v="3075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-997897"/>
    <n v="5"/>
    <x v="1"/>
    <s v="spaces"/>
    <x v="3076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-9000"/>
    <n v="0"/>
    <x v="1"/>
    <s v="spaces"/>
    <x v="3077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-19944"/>
    <n v="3"/>
    <x v="1"/>
    <s v="spaces"/>
    <x v="3078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-3589"/>
    <n v="6"/>
    <x v="1"/>
    <s v="spaces"/>
    <x v="3079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-24390"/>
    <n v="9"/>
    <x v="1"/>
    <s v="spaces"/>
    <x v="3080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-19950"/>
    <n v="3"/>
    <x v="1"/>
    <s v="spaces"/>
    <x v="3081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-19875"/>
    <n v="2"/>
    <x v="1"/>
    <s v="spaces"/>
    <x v="3082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-64874"/>
    <n v="3"/>
    <x v="1"/>
    <s v="spaces"/>
    <x v="3083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-19146"/>
    <n v="45"/>
    <x v="1"/>
    <s v="spaces"/>
    <x v="3084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-213568"/>
    <n v="9"/>
    <x v="1"/>
    <s v="spaces"/>
    <x v="3085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-4204"/>
    <n v="9"/>
    <x v="1"/>
    <s v="spaces"/>
    <x v="3086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-98816.81"/>
    <n v="21"/>
    <x v="1"/>
    <s v="spaces"/>
    <x v="3087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-3090"/>
    <n v="17"/>
    <x v="1"/>
    <s v="spaces"/>
    <x v="2806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-99975"/>
    <n v="1"/>
    <x v="1"/>
    <s v="spaces"/>
    <x v="3088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-14870"/>
    <n v="1"/>
    <x v="1"/>
    <s v="spaces"/>
    <x v="3089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-19205"/>
    <n v="14"/>
    <x v="1"/>
    <s v="spaces"/>
    <x v="3090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-8285"/>
    <n v="42"/>
    <x v="1"/>
    <s v="spaces"/>
    <x v="3091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-46967"/>
    <n v="27"/>
    <x v="1"/>
    <s v="spaces"/>
    <x v="3092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-1722"/>
    <n v="5"/>
    <x v="1"/>
    <s v="spaces"/>
    <x v="3093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-10173"/>
    <n v="13"/>
    <x v="1"/>
    <s v="spaces"/>
    <x v="3094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-2200"/>
    <n v="12"/>
    <x v="1"/>
    <s v="spaces"/>
    <x v="3095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-9742"/>
    <n v="90"/>
    <x v="1"/>
    <s v="spaces"/>
    <x v="3096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-4089"/>
    <n v="2"/>
    <x v="1"/>
    <s v="spaces"/>
    <x v="3097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-2815"/>
    <n v="5"/>
    <x v="1"/>
    <s v="spaces"/>
    <x v="3098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-3369"/>
    <n v="31"/>
    <x v="1"/>
    <s v="spaces"/>
    <x v="3099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-959"/>
    <n v="4"/>
    <x v="1"/>
    <s v="spaces"/>
    <x v="3100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-32095"/>
    <n v="29"/>
    <x v="1"/>
    <s v="spaces"/>
    <x v="3101"/>
    <x v="3107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-49974"/>
    <n v="2"/>
    <x v="1"/>
    <s v="spaces"/>
    <x v="3102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-19867"/>
    <n v="114"/>
    <x v="1"/>
    <s v="spaces"/>
    <x v="3103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-24990"/>
    <n v="1"/>
    <x v="1"/>
    <s v="spaces"/>
    <x v="3104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-14672"/>
    <n v="76"/>
    <x v="1"/>
    <s v="spaces"/>
    <x v="3105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-10479"/>
    <n v="9"/>
    <x v="1"/>
    <s v="spaces"/>
    <x v="3106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-104590"/>
    <n v="37"/>
    <x v="1"/>
    <s v="spaces"/>
    <x v="3107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-75000"/>
    <n v="0"/>
    <x v="1"/>
    <s v="spaces"/>
    <x v="3108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-9700"/>
    <n v="1"/>
    <x v="1"/>
    <s v="spaces"/>
    <x v="3109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-320"/>
    <n v="10"/>
    <x v="1"/>
    <s v="spaces"/>
    <x v="3110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-999"/>
    <n v="1"/>
    <x v="1"/>
    <s v="spaces"/>
    <x v="3111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-498450"/>
    <n v="2"/>
    <x v="1"/>
    <s v="spaces"/>
    <x v="3112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-9995"/>
    <n v="1"/>
    <x v="1"/>
    <s v="spaces"/>
    <x v="3113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-1299872"/>
    <n v="10"/>
    <x v="1"/>
    <s v="spaces"/>
    <x v="3114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-1490"/>
    <n v="1"/>
    <x v="1"/>
    <s v="spaces"/>
    <x v="3115"/>
    <x v="31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-83"/>
    <n v="2"/>
    <x v="1"/>
    <s v="spaces"/>
    <x v="3116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-39808"/>
    <n v="348"/>
    <x v="1"/>
    <s v="spaces"/>
    <x v="3117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-799974"/>
    <n v="4"/>
    <x v="1"/>
    <s v="spaces"/>
    <x v="3118"/>
    <x v="312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-1500000"/>
    <n v="0"/>
    <x v="1"/>
    <s v="spaces"/>
    <x v="3119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-23960"/>
    <n v="17"/>
    <x v="1"/>
    <s v="spaces"/>
    <x v="3120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-100000"/>
    <n v="0"/>
    <x v="1"/>
    <s v="spaces"/>
    <x v="3121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291"/>
    <n v="117"/>
    <x v="1"/>
    <s v="plays"/>
    <x v="3122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-1240"/>
    <n v="1"/>
    <x v="1"/>
    <s v="plays"/>
    <x v="3123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-9625"/>
    <n v="4"/>
    <x v="1"/>
    <s v="plays"/>
    <x v="3124"/>
    <x v="313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-3455"/>
    <n v="12"/>
    <x v="1"/>
    <s v="plays"/>
    <x v="3125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-29990"/>
    <n v="1"/>
    <x v="1"/>
    <s v="plays"/>
    <x v="3126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0"/>
    <n v="16"/>
    <x v="1"/>
    <s v="plays"/>
    <x v="3127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-775"/>
    <n v="12"/>
    <x v="1"/>
    <s v="plays"/>
    <x v="3128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-615"/>
    <n v="7"/>
    <x v="1"/>
    <s v="plays"/>
    <x v="3129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39"/>
    <n v="22"/>
    <x v="1"/>
    <s v="plays"/>
    <x v="3130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-1450"/>
    <n v="1"/>
    <x v="1"/>
    <s v="plays"/>
    <x v="3131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-200"/>
    <n v="0"/>
    <x v="1"/>
    <s v="plays"/>
    <x v="3132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-47300"/>
    <n v="6"/>
    <x v="1"/>
    <s v="plays"/>
    <x v="3133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-9904"/>
    <n v="4"/>
    <x v="1"/>
    <s v="plays"/>
    <x v="3134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-242"/>
    <n v="8"/>
    <x v="1"/>
    <s v="plays"/>
    <x v="3135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-2705"/>
    <n v="3"/>
    <x v="1"/>
    <s v="plays"/>
    <x v="3136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-700"/>
    <n v="0"/>
    <x v="1"/>
    <s v="plays"/>
    <x v="3137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-2460"/>
    <n v="30"/>
    <x v="1"/>
    <s v="plays"/>
    <x v="3138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-25000"/>
    <n v="0"/>
    <x v="1"/>
    <s v="plays"/>
    <x v="3139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-44750"/>
    <n v="12"/>
    <x v="1"/>
    <s v="plays"/>
    <x v="3140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3505"/>
    <n v="213"/>
    <x v="1"/>
    <s v="plays"/>
    <x v="3141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561"/>
    <n v="57"/>
    <x v="1"/>
    <s v="plays"/>
    <x v="3142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50"/>
    <n v="25"/>
    <x v="1"/>
    <s v="plays"/>
    <x v="3143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35"/>
    <n v="104"/>
    <x v="1"/>
    <s v="plays"/>
    <x v="3144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4"/>
    <n v="34"/>
    <x v="1"/>
    <s v="plays"/>
    <x v="3145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31"/>
    <n v="67"/>
    <x v="1"/>
    <s v="plays"/>
    <x v="3146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7067.5"/>
    <n v="241"/>
    <x v="1"/>
    <s v="plays"/>
    <x v="3147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905"/>
    <n v="123"/>
    <x v="1"/>
    <s v="plays"/>
    <x v="3148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425.2299999999996"/>
    <n v="302"/>
    <x v="1"/>
    <s v="plays"/>
    <x v="3149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0"/>
    <n v="89"/>
    <x v="1"/>
    <s v="plays"/>
    <x v="3150"/>
    <x v="315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0"/>
    <n v="41"/>
    <x v="1"/>
    <s v="plays"/>
    <x v="3151"/>
    <x v="3157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700"/>
    <n v="69"/>
    <x v="1"/>
    <s v="plays"/>
    <x v="3152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502.22"/>
    <n v="52"/>
    <x v="1"/>
    <s v="plays"/>
    <x v="3153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69"/>
    <n v="57"/>
    <x v="1"/>
    <s v="plays"/>
    <x v="3154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2"/>
    <n v="74"/>
    <x v="1"/>
    <s v="plays"/>
    <x v="3155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086"/>
    <n v="63"/>
    <x v="1"/>
    <s v="plays"/>
    <x v="3156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450"/>
    <n v="72"/>
    <x v="1"/>
    <s v="plays"/>
    <x v="3157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69"/>
    <n v="71"/>
    <x v="1"/>
    <s v="plays"/>
    <x v="3158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70"/>
    <n v="21"/>
    <x v="1"/>
    <s v="plays"/>
    <x v="73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21079.83"/>
    <n v="930"/>
    <x v="1"/>
    <s v="plays"/>
    <x v="3159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85"/>
    <n v="55"/>
    <x v="1"/>
    <s v="plays"/>
    <x v="3160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605"/>
    <n v="61"/>
    <x v="1"/>
    <s v="plays"/>
    <x v="3161"/>
    <x v="3168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241"/>
    <n v="82"/>
    <x v="1"/>
    <s v="plays"/>
    <x v="3162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245"/>
    <n v="71"/>
    <x v="1"/>
    <s v="plays"/>
    <x v="3163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617"/>
    <n v="117"/>
    <x v="1"/>
    <s v="plays"/>
    <x v="3164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300"/>
    <n v="29"/>
    <x v="1"/>
    <s v="plays"/>
    <x v="3165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300"/>
    <n v="74"/>
    <x v="1"/>
    <s v="plays"/>
    <x v="3166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34"/>
    <n v="23"/>
    <x v="1"/>
    <s v="plays"/>
    <x v="3167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78"/>
    <n v="60"/>
    <x v="1"/>
    <s v="plays"/>
    <x v="3168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282"/>
    <n v="55"/>
    <x v="1"/>
    <s v="plays"/>
    <x v="3169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35"/>
    <n v="51"/>
    <x v="1"/>
    <s v="plays"/>
    <x v="3170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076"/>
    <n v="78"/>
    <x v="1"/>
    <s v="plays"/>
    <x v="3171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594.81999999999971"/>
    <n v="62"/>
    <x v="1"/>
    <s v="plays"/>
    <x v="3172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237"/>
    <n v="45"/>
    <x v="1"/>
    <s v="plays"/>
    <x v="3173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5"/>
    <n v="15"/>
    <x v="1"/>
    <s v="plays"/>
    <x v="3174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62"/>
    <n v="151"/>
    <x v="1"/>
    <s v="plays"/>
    <x v="3175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225"/>
    <n v="68"/>
    <x v="1"/>
    <s v="plays"/>
    <x v="3176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310"/>
    <n v="46"/>
    <x v="1"/>
    <s v="plays"/>
    <x v="3177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0"/>
    <n v="24"/>
    <x v="1"/>
    <s v="plays"/>
    <x v="3178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70"/>
    <n v="70"/>
    <x v="1"/>
    <s v="plays"/>
    <x v="3179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2444"/>
    <n v="244"/>
    <x v="1"/>
    <s v="plays"/>
    <x v="3180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-70"/>
    <n v="9"/>
    <x v="1"/>
    <s v="musical"/>
    <x v="3181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-48220"/>
    <n v="19"/>
    <x v="1"/>
    <s v="musical"/>
    <x v="3182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-4000"/>
    <n v="0"/>
    <x v="1"/>
    <s v="musical"/>
    <x v="3183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-3599"/>
    <n v="4"/>
    <x v="1"/>
    <s v="musical"/>
    <x v="3184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-9898"/>
    <n v="8"/>
    <x v="1"/>
    <s v="musical"/>
    <x v="3185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-4413"/>
    <n v="24"/>
    <x v="1"/>
    <s v="musical"/>
    <x v="3186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-11000"/>
    <n v="0"/>
    <x v="1"/>
    <s v="musical"/>
    <x v="3187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-1430"/>
    <n v="39"/>
    <x v="1"/>
    <s v="musical"/>
    <x v="3188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-2998200"/>
    <n v="6"/>
    <x v="1"/>
    <s v="musical"/>
    <x v="3189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-8855"/>
    <n v="4"/>
    <x v="1"/>
    <s v="musical"/>
    <x v="3190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-29890"/>
    <n v="3"/>
    <x v="1"/>
    <s v="musical"/>
    <x v="3191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-2392"/>
    <n v="53"/>
    <x v="1"/>
    <s v="musical"/>
    <x v="3192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-49999"/>
    <n v="1"/>
    <x v="1"/>
    <s v="musical"/>
    <x v="3193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-1975"/>
    <n v="2"/>
    <x v="1"/>
    <s v="musical"/>
    <x v="3194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-2274"/>
    <n v="25"/>
    <x v="1"/>
    <s v="musical"/>
    <x v="3195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-750"/>
    <n v="6"/>
    <x v="1"/>
    <s v="musical"/>
    <x v="3196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-500"/>
    <n v="0"/>
    <x v="1"/>
    <s v="musical"/>
    <x v="3197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-7727"/>
    <n v="12"/>
    <x v="1"/>
    <s v="musical"/>
    <x v="3198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-5000"/>
    <n v="0"/>
    <x v="1"/>
    <s v="musical"/>
    <x v="3199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-2950"/>
    <n v="36"/>
    <x v="1"/>
    <s v="musical"/>
    <x v="3200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75"/>
    <n v="82"/>
    <x v="1"/>
    <s v="plays"/>
    <x v="3201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835.7000000000007"/>
    <n v="226"/>
    <x v="1"/>
    <s v="plays"/>
    <x v="3202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773"/>
    <n v="60"/>
    <x v="1"/>
    <s v="plays"/>
    <x v="3203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541"/>
    <n v="322"/>
    <x v="1"/>
    <s v="plays"/>
    <x v="3204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050"/>
    <n v="94"/>
    <x v="1"/>
    <s v="plays"/>
    <x v="3205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7"/>
    <n v="47"/>
    <x v="1"/>
    <s v="plays"/>
    <x v="3206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256"/>
    <n v="115"/>
    <x v="1"/>
    <s v="plays"/>
    <x v="3207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23"/>
    <n v="134"/>
    <x v="1"/>
    <s v="plays"/>
    <x v="3208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35"/>
    <x v="1"/>
    <s v="plays"/>
    <x v="3209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721"/>
    <n v="104"/>
    <x v="1"/>
    <s v="plays"/>
    <x v="3210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252"/>
    <n v="184"/>
    <x v="1"/>
    <s v="plays"/>
    <x v="3211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22"/>
    <n v="119"/>
    <x v="1"/>
    <s v="plays"/>
    <x v="3212"/>
    <x v="321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26"/>
    <n v="59"/>
    <x v="1"/>
    <s v="plays"/>
    <x v="3213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37"/>
    <n v="113"/>
    <x v="1"/>
    <s v="plays"/>
    <x v="3214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620"/>
    <n v="84"/>
    <x v="1"/>
    <s v="plays"/>
    <x v="3215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295"/>
    <n v="74"/>
    <x v="1"/>
    <s v="plays"/>
    <x v="3216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610"/>
    <n v="216"/>
    <x v="1"/>
    <s v="plays"/>
    <x v="3217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7"/>
    <n v="39"/>
    <x v="1"/>
    <s v="plays"/>
    <x v="3218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50"/>
    <n v="21"/>
    <x v="1"/>
    <s v="plays"/>
    <x v="3219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300"/>
    <n v="30"/>
    <x v="1"/>
    <s v="plays"/>
    <x v="3220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64"/>
    <n v="37"/>
    <x v="1"/>
    <s v="plays"/>
    <x v="3221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573"/>
    <n v="202"/>
    <x v="1"/>
    <s v="plays"/>
    <x v="3222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257"/>
    <n v="37"/>
    <x v="1"/>
    <s v="plays"/>
    <x v="341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610"/>
    <n v="28"/>
    <x v="1"/>
    <s v="plays"/>
    <x v="3223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312"/>
    <n v="26"/>
    <x v="1"/>
    <s v="plays"/>
    <x v="3224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940"/>
    <n v="61"/>
    <x v="1"/>
    <s v="plays"/>
    <x v="3225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5.710000000000036"/>
    <n v="115"/>
    <x v="1"/>
    <s v="plays"/>
    <x v="3226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81"/>
    <n v="181"/>
    <x v="1"/>
    <s v="plays"/>
    <x v="3227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20"/>
    <n v="110"/>
    <x v="1"/>
    <s v="plays"/>
    <x v="3228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275.63999999999942"/>
    <n v="269"/>
    <x v="1"/>
    <s v="plays"/>
    <x v="3229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345"/>
    <n v="79"/>
    <x v="1"/>
    <s v="plays"/>
    <x v="3230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346.97999999999956"/>
    <n v="104"/>
    <x v="1"/>
    <s v="plays"/>
    <x v="3231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7"/>
    <n v="34"/>
    <x v="1"/>
    <s v="plays"/>
    <x v="3232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301"/>
    <n v="167"/>
    <x v="1"/>
    <s v="plays"/>
    <x v="3233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2730.42"/>
    <n v="183"/>
    <x v="1"/>
    <s v="plays"/>
    <x v="3234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227"/>
    <n v="71"/>
    <x v="1"/>
    <s v="plays"/>
    <x v="3235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7"/>
    <n v="69"/>
    <x v="1"/>
    <s v="plays"/>
    <x v="3236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904"/>
    <n v="270"/>
    <x v="1"/>
    <s v="plays"/>
    <x v="3237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22"/>
    <n v="193"/>
    <x v="1"/>
    <s v="plays"/>
    <x v="3238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46.5"/>
    <n v="57"/>
    <x v="1"/>
    <s v="plays"/>
    <x v="3239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95"/>
    <n v="200"/>
    <x v="1"/>
    <s v="plays"/>
    <x v="3240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271"/>
    <n v="88"/>
    <x v="1"/>
    <s v="plays"/>
    <x v="3241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388"/>
    <n v="213"/>
    <x v="1"/>
    <s v="plays"/>
    <x v="3242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61"/>
    <n v="20"/>
    <x v="1"/>
    <s v="plays"/>
    <x v="3243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626"/>
    <n v="50"/>
    <x v="1"/>
    <s v="plays"/>
    <x v="3244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365"/>
    <n v="115"/>
    <x v="1"/>
    <s v="plays"/>
    <x v="3245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63.5"/>
    <n v="186"/>
    <x v="1"/>
    <s v="plays"/>
    <x v="3246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225"/>
    <n v="18"/>
    <x v="1"/>
    <s v="plays"/>
    <x v="3247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2806"/>
    <n v="176"/>
    <x v="1"/>
    <s v="plays"/>
    <x v="3248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25.98999999999978"/>
    <n v="41"/>
    <x v="1"/>
    <s v="plays"/>
    <x v="3249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365"/>
    <n v="75"/>
    <x v="1"/>
    <s v="plays"/>
    <x v="3250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418.5999999999985"/>
    <n v="97"/>
    <x v="1"/>
    <s v="plays"/>
    <x v="3251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62"/>
    <n v="73"/>
    <x v="1"/>
    <s v="plays"/>
    <x v="3252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5"/>
    <n v="49"/>
    <x v="1"/>
    <s v="plays"/>
    <x v="3253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371"/>
    <n v="134"/>
    <x v="1"/>
    <s v="plays"/>
    <x v="3254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304.15999999999985"/>
    <n v="68"/>
    <x v="1"/>
    <s v="plays"/>
    <x v="3255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75"/>
    <n v="49"/>
    <x v="1"/>
    <s v="plays"/>
    <x v="3256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728"/>
    <n v="63"/>
    <x v="1"/>
    <s v="plays"/>
    <x v="3257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877"/>
    <n v="163"/>
    <x v="1"/>
    <s v="plays"/>
    <x v="3258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315"/>
    <n v="288"/>
    <x v="1"/>
    <s v="plays"/>
    <x v="3259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560"/>
    <n v="42"/>
    <x v="1"/>
    <s v="plays"/>
    <x v="3260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20"/>
    <n v="70"/>
    <x v="1"/>
    <s v="plays"/>
    <x v="3261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30"/>
    <n v="30"/>
    <x v="1"/>
    <s v="plays"/>
    <x v="3262"/>
    <x v="327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50"/>
    <n v="51"/>
    <x v="1"/>
    <s v="plays"/>
    <x v="3263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5443"/>
    <n v="145"/>
    <x v="1"/>
    <s v="plays"/>
    <x v="3264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296"/>
    <n v="21"/>
    <x v="1"/>
    <s v="plays"/>
    <x v="3265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205"/>
    <n v="286"/>
    <x v="1"/>
    <s v="plays"/>
    <x v="3266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5"/>
    <n v="12"/>
    <x v="1"/>
    <s v="plays"/>
    <x v="3267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758"/>
    <n v="100"/>
    <x v="1"/>
    <s v="plays"/>
    <x v="3268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30"/>
    <n v="100"/>
    <x v="1"/>
    <s v="plays"/>
    <x v="3269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85"/>
    <n v="34"/>
    <x v="1"/>
    <s v="plays"/>
    <x v="3270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828"/>
    <n v="63"/>
    <x v="1"/>
    <s v="plays"/>
    <x v="3271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60"/>
    <n v="30"/>
    <x v="1"/>
    <s v="plays"/>
    <x v="3272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080"/>
    <n v="47"/>
    <x v="1"/>
    <s v="plays"/>
    <x v="3273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820.5"/>
    <n v="237"/>
    <x v="1"/>
    <s v="plays"/>
    <x v="3274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38"/>
    <n v="47"/>
    <x v="1"/>
    <s v="plays"/>
    <x v="3275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8"/>
    <n v="15"/>
    <x v="1"/>
    <s v="plays"/>
    <x v="3276"/>
    <x v="328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605"/>
    <n v="81"/>
    <x v="1"/>
    <s v="plays"/>
    <x v="3277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265"/>
    <n v="122"/>
    <x v="1"/>
    <s v="plays"/>
    <x v="3278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0"/>
    <n v="34"/>
    <x v="1"/>
    <s v="plays"/>
    <x v="3279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26.489999999999782"/>
    <n v="207"/>
    <x v="1"/>
    <s v="plays"/>
    <x v="3280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65.21000000000004"/>
    <n v="25"/>
    <x v="1"/>
    <s v="plays"/>
    <x v="3281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4"/>
    <n v="72"/>
    <x v="1"/>
    <s v="plays"/>
    <x v="3282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70"/>
    <n v="14"/>
    <x v="1"/>
    <s v="plays"/>
    <x v="3283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188"/>
    <n v="15"/>
    <x v="1"/>
    <s v="plays"/>
    <x v="3284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3170"/>
    <n v="91"/>
    <x v="1"/>
    <s v="plays"/>
    <x v="3285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0"/>
    <n v="24"/>
    <x v="1"/>
    <s v="plays"/>
    <x v="3286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20.009999999999991"/>
    <n v="27"/>
    <x v="1"/>
    <s v="plays"/>
    <x v="3287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661"/>
    <n v="47"/>
    <x v="1"/>
    <s v="plays"/>
    <x v="3288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"/>
    <n v="44"/>
    <x v="1"/>
    <s v="plays"/>
    <x v="3289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73"/>
    <n v="72"/>
    <x v="1"/>
    <s v="plays"/>
    <x v="3290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86"/>
    <n v="63"/>
    <x v="1"/>
    <s v="plays"/>
    <x v="3291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085"/>
    <n v="88"/>
    <x v="1"/>
    <s v="plays"/>
    <x v="3292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004"/>
    <n v="70"/>
    <x v="1"/>
    <s v="plays"/>
    <x v="3293"/>
    <x v="3301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285"/>
    <n v="50"/>
    <x v="1"/>
    <s v="plays"/>
    <x v="3294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286"/>
    <n v="35"/>
    <x v="1"/>
    <s v="plays"/>
    <x v="3295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677.5"/>
    <n v="175"/>
    <x v="1"/>
    <s v="plays"/>
    <x v="3296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81"/>
    <n v="20"/>
    <x v="1"/>
    <s v="plays"/>
    <x v="3297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130"/>
    <n v="54"/>
    <x v="1"/>
    <s v="plays"/>
    <x v="3298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66.799999999999955"/>
    <n v="20"/>
    <x v="1"/>
    <s v="plays"/>
    <x v="3299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780"/>
    <n v="57"/>
    <x v="1"/>
    <s v="plays"/>
    <x v="3300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208"/>
    <n v="31"/>
    <x v="1"/>
    <s v="plays"/>
    <x v="3301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5"/>
    <n v="31"/>
    <x v="1"/>
    <s v="plays"/>
    <x v="3302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246"/>
    <n v="45"/>
    <x v="1"/>
    <s v="plays"/>
    <x v="3303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41"/>
    <x v="1"/>
    <s v="plays"/>
    <x v="3304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321"/>
    <n v="29"/>
    <x v="1"/>
    <s v="plays"/>
    <x v="3305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886"/>
    <n v="58"/>
    <x v="1"/>
    <s v="plays"/>
    <x v="3306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00"/>
    <n v="89"/>
    <x v="1"/>
    <s v="plays"/>
    <x v="3307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.180000000000291"/>
    <n v="125"/>
    <x v="1"/>
    <s v="plays"/>
    <x v="3308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65"/>
    <n v="18"/>
    <x v="1"/>
    <s v="plays"/>
    <x v="3309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512"/>
    <n v="32"/>
    <x v="1"/>
    <s v="plays"/>
    <x v="3310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0"/>
    <n v="16"/>
    <x v="1"/>
    <s v="plays"/>
    <x v="3311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25"/>
    <n v="38"/>
    <x v="1"/>
    <s v="plays"/>
    <x v="3312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37"/>
    <n v="15"/>
    <x v="1"/>
    <s v="plays"/>
    <x v="3313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50"/>
    <n v="23"/>
    <x v="1"/>
    <s v="plays"/>
    <x v="3314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259"/>
    <n v="49"/>
    <x v="1"/>
    <s v="plays"/>
    <x v="3315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25"/>
    <n v="10"/>
    <x v="1"/>
    <s v="plays"/>
    <x v="3316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50"/>
    <n v="15"/>
    <x v="1"/>
    <s v="plays"/>
    <x v="3317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10"/>
    <n v="57"/>
    <x v="1"/>
    <s v="plays"/>
    <x v="3318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"/>
    <n v="33"/>
    <x v="1"/>
    <s v="plays"/>
    <x v="3319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835"/>
    <n v="9"/>
    <x v="1"/>
    <s v="plays"/>
    <x v="3320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68"/>
    <n v="26"/>
    <x v="1"/>
    <s v="plays"/>
    <x v="3321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94"/>
    <n v="69"/>
    <x v="1"/>
    <s v="plays"/>
    <x v="3322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226"/>
    <n v="65"/>
    <x v="1"/>
    <s v="plays"/>
    <x v="3323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0"/>
    <n v="83"/>
    <x v="1"/>
    <s v="plays"/>
    <x v="3324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60"/>
    <n v="111"/>
    <x v="1"/>
    <s v="plays"/>
    <x v="3325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495"/>
    <n v="46"/>
    <x v="1"/>
    <s v="plays"/>
    <x v="3326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6"/>
    <n v="63"/>
    <x v="1"/>
    <s v="plays"/>
    <x v="3327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0"/>
    <n v="9"/>
    <x v="1"/>
    <s v="plays"/>
    <x v="3328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255"/>
    <n v="34"/>
    <x v="1"/>
    <s v="plays"/>
    <x v="3329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327"/>
    <n v="112"/>
    <x v="1"/>
    <s v="plays"/>
    <x v="3330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348"/>
    <n v="47"/>
    <x v="1"/>
    <s v="plays"/>
    <x v="3331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145"/>
    <n v="38"/>
    <x v="1"/>
    <s v="plays"/>
    <x v="3332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0"/>
    <n v="28"/>
    <x v="1"/>
    <s v="plays"/>
    <x v="3333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0"/>
    <n v="78"/>
    <x v="1"/>
    <s v="plays"/>
    <x v="3334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500"/>
    <n v="23"/>
    <x v="1"/>
    <s v="plays"/>
    <x v="3335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65"/>
    <n v="40"/>
    <x v="1"/>
    <s v="plays"/>
    <x v="3336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50"/>
    <n v="13"/>
    <x v="1"/>
    <s v="plays"/>
    <x v="3337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50"/>
    <n v="18"/>
    <x v="1"/>
    <s v="plays"/>
    <x v="3338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389"/>
    <n v="22"/>
    <x v="1"/>
    <s v="plays"/>
    <x v="3339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6"/>
    <n v="79"/>
    <x v="1"/>
    <s v="plays"/>
    <x v="3340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534"/>
    <n v="14"/>
    <x v="1"/>
    <s v="plays"/>
    <x v="3341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55"/>
    <n v="51"/>
    <x v="1"/>
    <s v="plays"/>
    <x v="3342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55"/>
    <n v="54"/>
    <x v="1"/>
    <s v="plays"/>
    <x v="3343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376"/>
    <n v="70"/>
    <x v="1"/>
    <s v="plays"/>
    <x v="3344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1075"/>
    <n v="44"/>
    <x v="1"/>
    <s v="plays"/>
    <x v="3345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58"/>
    <n v="55"/>
    <x v="1"/>
    <s v="plays"/>
    <x v="3346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60"/>
    <n v="15"/>
    <x v="1"/>
    <s v="plays"/>
    <x v="3347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21"/>
    <n v="27"/>
    <x v="1"/>
    <s v="plays"/>
    <x v="3348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20"/>
    <n v="21"/>
    <x v="1"/>
    <s v="plays"/>
    <x v="3349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299"/>
    <n v="162"/>
    <x v="1"/>
    <s v="plays"/>
    <x v="3350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250"/>
    <n v="23"/>
    <x v="1"/>
    <s v="plays"/>
    <x v="3351"/>
    <x v="335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24"/>
    <n v="72"/>
    <x v="1"/>
    <s v="plays"/>
    <x v="3352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673"/>
    <n v="68"/>
    <x v="1"/>
    <s v="plays"/>
    <x v="3353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590"/>
    <n v="20"/>
    <x v="1"/>
    <s v="plays"/>
    <x v="3354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10"/>
    <n v="26"/>
    <x v="1"/>
    <s v="plays"/>
    <x v="3355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78"/>
    <n v="72"/>
    <x v="1"/>
    <s v="plays"/>
    <x v="3266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0"/>
    <n v="3"/>
    <x v="1"/>
    <s v="plays"/>
    <x v="3356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605"/>
    <n v="18"/>
    <x v="1"/>
    <s v="plays"/>
    <x v="3357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40"/>
    <n v="30"/>
    <x v="1"/>
    <s v="plays"/>
    <x v="3358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6"/>
    <n v="23"/>
    <x v="1"/>
    <s v="plays"/>
    <x v="3359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95"/>
    <n v="54"/>
    <x v="1"/>
    <s v="plays"/>
    <x v="3360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266"/>
    <n v="26"/>
    <x v="1"/>
    <s v="plays"/>
    <x v="3361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77"/>
    <n v="9"/>
    <x v="1"/>
    <s v="plays"/>
    <x v="3362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35"/>
    <n v="27"/>
    <x v="1"/>
    <s v="plays"/>
    <x v="2835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5"/>
    <n v="30"/>
    <x v="1"/>
    <s v="plays"/>
    <x v="3363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230"/>
    <n v="52"/>
    <x v="1"/>
    <s v="plays"/>
    <x v="3364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0"/>
    <n v="17"/>
    <x v="1"/>
    <s v="plays"/>
    <x v="3365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19"/>
    <x v="1"/>
    <s v="plays"/>
    <x v="3366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84"/>
    <n v="77"/>
    <x v="1"/>
    <s v="plays"/>
    <x v="3367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2"/>
    <n v="21"/>
    <x v="1"/>
    <s v="plays"/>
    <x v="3368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73"/>
    <n v="38"/>
    <x v="1"/>
    <s v="plays"/>
    <x v="3369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33"/>
    <n v="28"/>
    <x v="1"/>
    <s v="plays"/>
    <x v="3370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90"/>
    <n v="48"/>
    <x v="1"/>
    <s v="plays"/>
    <x v="3371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26"/>
    <n v="46"/>
    <x v="1"/>
    <s v="plays"/>
    <x v="3372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205"/>
    <n v="30"/>
    <x v="1"/>
    <s v="plays"/>
    <x v="3373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0.65999999999985448"/>
    <n v="64"/>
    <x v="1"/>
    <s v="plays"/>
    <x v="3374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0"/>
    <n v="15"/>
    <x v="1"/>
    <s v="plays"/>
    <x v="3375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0"/>
    <n v="41"/>
    <x v="1"/>
    <s v="plays"/>
    <x v="3376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506"/>
    <n v="35"/>
    <x v="1"/>
    <s v="plays"/>
    <x v="3377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57"/>
    <n v="45"/>
    <x v="1"/>
    <s v="plays"/>
    <x v="3378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450"/>
    <n v="62"/>
    <x v="1"/>
    <s v="plays"/>
    <x v="3379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36"/>
    <n v="22"/>
    <x v="1"/>
    <s v="plays"/>
    <x v="3380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615"/>
    <n v="18"/>
    <x v="1"/>
    <s v="plays"/>
    <x v="3381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0"/>
    <n v="12"/>
    <x v="1"/>
    <s v="plays"/>
    <x v="3382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87"/>
    <n v="44"/>
    <x v="1"/>
    <s v="plays"/>
    <x v="3383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233"/>
    <n v="27"/>
    <x v="1"/>
    <s v="plays"/>
    <x v="3384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0"/>
    <n v="38"/>
    <x v="1"/>
    <s v="plays"/>
    <x v="3385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65"/>
    <n v="28"/>
    <x v="1"/>
    <s v="plays"/>
    <x v="2806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30"/>
    <n v="24"/>
    <x v="1"/>
    <s v="plays"/>
    <x v="3386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43"/>
    <n v="65"/>
    <x v="1"/>
    <s v="plays"/>
    <x v="3387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5"/>
    <n v="46"/>
    <x v="1"/>
    <s v="plays"/>
    <x v="3388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"/>
    <n v="85"/>
    <x v="1"/>
    <s v="plays"/>
    <x v="3389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54"/>
    <n v="66"/>
    <x v="1"/>
    <s v="plays"/>
    <x v="3390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465"/>
    <n v="165"/>
    <x v="1"/>
    <s v="plays"/>
    <x v="3391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0"/>
    <n v="17"/>
    <x v="1"/>
    <s v="plays"/>
    <x v="3392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10"/>
    <n v="3"/>
    <x v="1"/>
    <s v="plays"/>
    <x v="3393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1.5"/>
    <n v="17"/>
    <x v="1"/>
    <s v="plays"/>
    <x v="3394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31"/>
    <n v="91"/>
    <x v="1"/>
    <s v="plays"/>
    <x v="3395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42"/>
    <n v="67"/>
    <x v="1"/>
    <s v="plays"/>
    <x v="3396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555"/>
    <n v="18"/>
    <x v="1"/>
    <s v="plays"/>
    <x v="3397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18"/>
    <n v="21"/>
    <x v="1"/>
    <s v="plays"/>
    <x v="3398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255"/>
    <n v="40"/>
    <x v="1"/>
    <s v="plays"/>
    <x v="3399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535"/>
    <n v="78"/>
    <x v="1"/>
    <s v="plays"/>
    <x v="3400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0"/>
    <n v="26"/>
    <x v="1"/>
    <s v="plays"/>
    <x v="3401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50"/>
    <n v="14"/>
    <x v="1"/>
    <s v="plays"/>
    <x v="3402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5"/>
    <n v="44"/>
    <x v="1"/>
    <s v="plays"/>
    <x v="3403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0"/>
    <n v="9"/>
    <x v="1"/>
    <s v="plays"/>
    <x v="3404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784"/>
    <n v="30"/>
    <x v="1"/>
    <s v="plays"/>
    <x v="3405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9.9999999999909051E-3"/>
    <n v="45"/>
    <x v="1"/>
    <s v="plays"/>
    <x v="3406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35"/>
    <n v="56"/>
    <x v="1"/>
    <s v="plays"/>
    <x v="3407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80"/>
    <n v="46"/>
    <x v="1"/>
    <s v="plays"/>
    <x v="3408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266"/>
    <n v="34"/>
    <x v="1"/>
    <s v="plays"/>
    <x v="3409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15"/>
    <n v="98"/>
    <x v="1"/>
    <s v="plays"/>
    <x v="3410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273"/>
    <n v="46"/>
    <x v="1"/>
    <s v="plays"/>
    <x v="2232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00"/>
    <n v="10"/>
    <x v="1"/>
    <s v="plays"/>
    <x v="3411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215"/>
    <n v="76"/>
    <x v="1"/>
    <s v="plays"/>
    <x v="3412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891.09999999999854"/>
    <n v="104"/>
    <x v="1"/>
    <s v="plays"/>
    <x v="3413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305"/>
    <n v="87"/>
    <x v="1"/>
    <s v="plays"/>
    <x v="3414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0"/>
    <n v="29"/>
    <x v="1"/>
    <s v="plays"/>
    <x v="3415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55"/>
    <n v="51"/>
    <x v="1"/>
    <s v="plays"/>
    <x v="3416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5"/>
    <n v="12"/>
    <x v="1"/>
    <s v="plays"/>
    <x v="3417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70.98999999999978"/>
    <n v="72"/>
    <x v="1"/>
    <s v="plays"/>
    <x v="3418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0"/>
    <n v="21"/>
    <x v="1"/>
    <s v="plays"/>
    <x v="3419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93"/>
    <n v="42"/>
    <x v="1"/>
    <s v="plays"/>
    <x v="3420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25"/>
    <n v="71"/>
    <x v="1"/>
    <s v="plays"/>
    <x v="3421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555"/>
    <n v="168"/>
    <x v="1"/>
    <s v="plays"/>
    <x v="3422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20"/>
    <n v="19"/>
    <x v="1"/>
    <s v="plays"/>
    <x v="3423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295"/>
    <n v="37"/>
    <x v="1"/>
    <s v="plays"/>
    <x v="3424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30"/>
    <n v="36"/>
    <x v="1"/>
    <s v="plays"/>
    <x v="3425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5"/>
    <n v="14"/>
    <x v="1"/>
    <s v="plays"/>
    <x v="3426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16.1400000000001"/>
    <n v="18"/>
    <x v="1"/>
    <s v="plays"/>
    <x v="3427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260.92000000000007"/>
    <n v="82"/>
    <x v="1"/>
    <s v="plays"/>
    <x v="3428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65"/>
    <n v="43"/>
    <x v="1"/>
    <s v="plays"/>
    <x v="3429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0"/>
    <n v="8"/>
    <x v="1"/>
    <s v="plays"/>
    <x v="3430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855"/>
    <n v="45"/>
    <x v="1"/>
    <s v="plays"/>
    <x v="3431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567"/>
    <n v="20"/>
    <x v="1"/>
    <s v="plays"/>
    <x v="3432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0"/>
    <n v="31"/>
    <x v="1"/>
    <s v="plays"/>
    <x v="3433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82"/>
    <n v="25"/>
    <x v="1"/>
    <s v="plays"/>
    <x v="3434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78"/>
    <n v="14"/>
    <x v="1"/>
    <s v="plays"/>
    <x v="3435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205"/>
    <n v="45"/>
    <x v="1"/>
    <s v="plays"/>
    <x v="3436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565"/>
    <n v="20"/>
    <x v="1"/>
    <s v="plays"/>
    <x v="3437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260"/>
    <n v="39"/>
    <x v="1"/>
    <s v="plays"/>
    <x v="3438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8"/>
    <n v="16"/>
    <x v="1"/>
    <s v="plays"/>
    <x v="3439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532"/>
    <n v="37"/>
    <x v="1"/>
    <s v="plays"/>
    <x v="3440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85"/>
    <n v="14"/>
    <x v="1"/>
    <s v="plays"/>
    <x v="3441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5"/>
    <n v="21"/>
    <x v="1"/>
    <s v="plays"/>
    <x v="3442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65"/>
    <n v="69"/>
    <x v="1"/>
    <s v="plays"/>
    <x v="3443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2739"/>
    <n v="16"/>
    <x v="1"/>
    <s v="plays"/>
    <x v="3444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804"/>
    <n v="55"/>
    <x v="1"/>
    <s v="plays"/>
    <x v="3445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238"/>
    <n v="27"/>
    <x v="1"/>
    <s v="plays"/>
    <x v="3446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31"/>
    <n v="36"/>
    <x v="1"/>
    <s v="plays"/>
    <x v="3447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50"/>
    <n v="19"/>
    <x v="1"/>
    <s v="plays"/>
    <x v="3448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95"/>
    <n v="12"/>
    <x v="1"/>
    <s v="plays"/>
    <x v="3449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55"/>
    <n v="17"/>
    <x v="1"/>
    <s v="plays"/>
    <x v="3450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338"/>
    <n v="114"/>
    <x v="1"/>
    <s v="plays"/>
    <x v="3451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16.18000000000029"/>
    <n v="93"/>
    <x v="1"/>
    <s v="plays"/>
    <x v="3452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60"/>
    <n v="36"/>
    <x v="1"/>
    <s v="plays"/>
    <x v="3453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950"/>
    <n v="61"/>
    <x v="1"/>
    <s v="plays"/>
    <x v="3454"/>
    <x v="346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30"/>
    <n v="47"/>
    <x v="1"/>
    <s v="plays"/>
    <x v="3455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2178"/>
    <n v="17"/>
    <x v="1"/>
    <s v="plays"/>
    <x v="3456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375"/>
    <n v="63"/>
    <x v="1"/>
    <s v="plays"/>
    <x v="3457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25"/>
    <n v="9"/>
    <x v="1"/>
    <s v="plays"/>
    <x v="3458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573"/>
    <n v="30"/>
    <x v="1"/>
    <s v="plays"/>
    <x v="3459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"/>
    <n v="23"/>
    <x v="1"/>
    <s v="plays"/>
    <x v="3460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0"/>
    <n v="33"/>
    <x v="1"/>
    <s v="plays"/>
    <x v="3461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20"/>
    <n v="39"/>
    <x v="1"/>
    <s v="plays"/>
    <x v="3462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0"/>
    <n v="17"/>
    <x v="1"/>
    <s v="plays"/>
    <x v="3463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2"/>
    <n v="6"/>
    <x v="1"/>
    <s v="plays"/>
    <x v="3464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276"/>
    <n v="39"/>
    <x v="1"/>
    <s v="plays"/>
    <x v="3465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257"/>
    <n v="57"/>
    <x v="1"/>
    <s v="plays"/>
    <x v="3466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"/>
    <n v="56"/>
    <x v="1"/>
    <s v="plays"/>
    <x v="3467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640"/>
    <n v="13"/>
    <x v="1"/>
    <s v="plays"/>
    <x v="3468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880"/>
    <n v="95"/>
    <x v="1"/>
    <s v="plays"/>
    <x v="3469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150"/>
    <n v="80"/>
    <x v="1"/>
    <s v="plays"/>
    <x v="3470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2008"/>
    <n v="133"/>
    <x v="1"/>
    <s v="plays"/>
    <x v="3471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356"/>
    <n v="44"/>
    <x v="1"/>
    <s v="plays"/>
    <x v="3472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"/>
    <n v="30"/>
    <x v="1"/>
    <s v="plays"/>
    <x v="3473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656"/>
    <n v="56"/>
    <x v="1"/>
    <s v="plays"/>
    <x v="3474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555"/>
    <n v="66"/>
    <x v="1"/>
    <s v="plays"/>
    <x v="3475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636"/>
    <n v="29"/>
    <x v="1"/>
    <s v="plays"/>
    <x v="3476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635"/>
    <n v="72"/>
    <x v="1"/>
    <s v="plays"/>
    <x v="3477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275"/>
    <n v="27"/>
    <x v="1"/>
    <s v="plays"/>
    <x v="3478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291"/>
    <n v="10"/>
    <x v="1"/>
    <s v="plays"/>
    <x v="3479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200.2199999999998"/>
    <n v="35"/>
    <x v="1"/>
    <s v="plays"/>
    <x v="3480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0"/>
    <n v="29"/>
    <x v="1"/>
    <s v="plays"/>
    <x v="3481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0"/>
    <n v="13"/>
    <x v="1"/>
    <s v="plays"/>
    <x v="3482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343"/>
    <n v="72"/>
    <x v="1"/>
    <s v="plays"/>
    <x v="3483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732"/>
    <n v="78"/>
    <x v="1"/>
    <s v="plays"/>
    <x v="3484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35"/>
    <n v="49"/>
    <x v="1"/>
    <s v="plays"/>
    <x v="3485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0"/>
    <n v="42"/>
    <x v="1"/>
    <s v="plays"/>
    <x v="3486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10"/>
    <n v="35"/>
    <x v="1"/>
    <s v="plays"/>
    <x v="3487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63"/>
    <n v="42"/>
    <x v="1"/>
    <s v="plays"/>
    <x v="3488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"/>
    <n v="42"/>
    <x v="1"/>
    <s v="plays"/>
    <x v="3489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216"/>
    <n v="31"/>
    <x v="1"/>
    <s v="plays"/>
    <x v="3490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89"/>
    <n v="38"/>
    <x v="1"/>
    <s v="plays"/>
    <x v="3491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0"/>
    <n v="8"/>
    <x v="1"/>
    <s v="plays"/>
    <x v="3492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94"/>
    <n v="39"/>
    <x v="1"/>
    <s v="plays"/>
    <x v="3493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5"/>
    <n v="29"/>
    <x v="1"/>
    <s v="plays"/>
    <x v="3494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40"/>
    <n v="72"/>
    <x v="1"/>
    <s v="plays"/>
    <x v="3495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80"/>
    <n v="15"/>
    <x v="1"/>
    <s v="plays"/>
    <x v="3496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90"/>
    <n v="33"/>
    <x v="1"/>
    <s v="plays"/>
    <x v="3497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5"/>
    <n v="15"/>
    <x v="1"/>
    <s v="plays"/>
    <x v="3498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8"/>
    <n v="19"/>
    <x v="1"/>
    <s v="plays"/>
    <x v="3499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0"/>
    <n v="17"/>
    <x v="1"/>
    <s v="plays"/>
    <x v="3500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515"/>
    <n v="44"/>
    <x v="1"/>
    <s v="plays"/>
    <x v="3501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50"/>
    <n v="10"/>
    <x v="1"/>
    <s v="plays"/>
    <x v="3502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80"/>
    <n v="46"/>
    <x v="1"/>
    <s v="plays"/>
    <x v="3503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0"/>
    <n v="11"/>
    <x v="1"/>
    <s v="plays"/>
    <x v="3504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0"/>
    <n v="13"/>
    <x v="1"/>
    <s v="plays"/>
    <x v="3505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50.69000000000005"/>
    <n v="33"/>
    <x v="1"/>
    <s v="plays"/>
    <x v="3506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27"/>
    <n v="28"/>
    <x v="1"/>
    <s v="plays"/>
    <x v="3507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5"/>
    <n v="21"/>
    <x v="1"/>
    <s v="plays"/>
    <x v="3508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243"/>
    <n v="13"/>
    <x v="1"/>
    <s v="plays"/>
    <x v="3509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0"/>
    <n v="34"/>
    <x v="1"/>
    <s v="plays"/>
    <x v="3510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546"/>
    <n v="80"/>
    <x v="1"/>
    <s v="plays"/>
    <x v="3511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56"/>
    <n v="74"/>
    <x v="1"/>
    <s v="plays"/>
    <x v="3512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30"/>
    <n v="7"/>
    <x v="1"/>
    <s v="plays"/>
    <x v="3453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66"/>
    <n v="34"/>
    <x v="1"/>
    <s v="plays"/>
    <x v="3513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015"/>
    <n v="86"/>
    <x v="1"/>
    <s v="plays"/>
    <x v="3514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9"/>
    <n v="37"/>
    <x v="1"/>
    <s v="plays"/>
    <x v="3515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60"/>
    <n v="18"/>
    <x v="1"/>
    <s v="plays"/>
    <x v="3516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0"/>
    <n v="22"/>
    <x v="1"/>
    <s v="plays"/>
    <x v="3517"/>
    <x v="353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280"/>
    <n v="26"/>
    <x v="1"/>
    <s v="plays"/>
    <x v="3518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82"/>
    <n v="27"/>
    <x v="1"/>
    <s v="plays"/>
    <x v="3519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31"/>
    <n v="8"/>
    <x v="1"/>
    <s v="plays"/>
    <x v="3520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2810"/>
    <n v="204"/>
    <x v="1"/>
    <s v="plays"/>
    <x v="3521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63"/>
    <n v="46"/>
    <x v="1"/>
    <s v="plays"/>
    <x v="1804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80"/>
    <n v="17"/>
    <x v="1"/>
    <s v="plays"/>
    <x v="3522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543"/>
    <n v="28"/>
    <x v="1"/>
    <s v="plays"/>
    <x v="3523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569"/>
    <n v="83"/>
    <x v="1"/>
    <s v="plays"/>
    <x v="3524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8"/>
    <n v="13"/>
    <x v="1"/>
    <s v="plays"/>
    <x v="3525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69"/>
    <n v="8"/>
    <x v="1"/>
    <s v="plays"/>
    <x v="3526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60"/>
    <n v="32"/>
    <x v="1"/>
    <s v="plays"/>
    <x v="3527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23"/>
    <n v="85"/>
    <x v="1"/>
    <s v="plays"/>
    <x v="3528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70"/>
    <n v="29"/>
    <x v="1"/>
    <s v="plays"/>
    <x v="3529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0"/>
    <n v="24"/>
    <x v="1"/>
    <s v="plays"/>
    <x v="3530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8"/>
    <x v="1"/>
    <s v="plays"/>
    <x v="3531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25"/>
    <n v="19"/>
    <x v="1"/>
    <s v="plays"/>
    <x v="3532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5043.25"/>
    <n v="336"/>
    <x v="1"/>
    <s v="plays"/>
    <x v="3533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0"/>
    <n v="13"/>
    <x v="1"/>
    <s v="plays"/>
    <x v="3534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20"/>
    <n v="42"/>
    <x v="1"/>
    <s v="plays"/>
    <x v="3535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20"/>
    <n v="64"/>
    <x v="1"/>
    <s v="plays"/>
    <x v="3536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27.5"/>
    <n v="25"/>
    <x v="1"/>
    <s v="plays"/>
    <x v="3537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0"/>
    <n v="20"/>
    <x v="1"/>
    <s v="plays"/>
    <x v="3538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345"/>
    <n v="104"/>
    <x v="1"/>
    <s v="plays"/>
    <x v="3539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671.10999999999967"/>
    <n v="53"/>
    <x v="1"/>
    <s v="plays"/>
    <x v="3540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0"/>
    <n v="14"/>
    <x v="1"/>
    <s v="plays"/>
    <x v="3541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"/>
    <n v="20"/>
    <x v="1"/>
    <s v="plays"/>
    <x v="3542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36"/>
    <n v="558"/>
    <x v="1"/>
    <s v="plays"/>
    <x v="3543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54"/>
    <n v="22"/>
    <x v="1"/>
    <s v="plays"/>
    <x v="3544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35"/>
    <n v="24"/>
    <x v="1"/>
    <s v="plays"/>
    <x v="3545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270"/>
    <n v="74"/>
    <x v="1"/>
    <s v="plays"/>
    <x v="3546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60"/>
    <n v="54"/>
    <x v="1"/>
    <s v="plays"/>
    <x v="3547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54"/>
    <n v="31"/>
    <x v="1"/>
    <s v="plays"/>
    <x v="3548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27.450000000000045"/>
    <n v="25"/>
    <x v="1"/>
    <s v="plays"/>
    <x v="3549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5"/>
    <n v="17"/>
    <x v="1"/>
    <s v="plays"/>
    <x v="3550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275"/>
    <n v="12"/>
    <x v="1"/>
    <s v="plays"/>
    <x v="3551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95"/>
    <n v="38"/>
    <x v="1"/>
    <s v="plays"/>
    <x v="3552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88"/>
    <n v="41"/>
    <x v="1"/>
    <s v="plays"/>
    <x v="3553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0"/>
    <n v="19"/>
    <x v="1"/>
    <s v="plays"/>
    <x v="3554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24"/>
    <n v="41"/>
    <x v="1"/>
    <s v="plays"/>
    <x v="3555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287"/>
    <n v="26"/>
    <x v="1"/>
    <s v="plays"/>
    <x v="3556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331"/>
    <n v="25"/>
    <x v="1"/>
    <s v="plays"/>
    <x v="3557"/>
    <x v="357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0"/>
    <n v="9"/>
    <x v="1"/>
    <s v="plays"/>
    <x v="3558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84"/>
    <n v="78"/>
    <x v="1"/>
    <s v="plays"/>
    <x v="3559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355"/>
    <n v="45"/>
    <x v="1"/>
    <s v="plays"/>
    <x v="3560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33"/>
    <n v="102"/>
    <x v="1"/>
    <s v="plays"/>
    <x v="3561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0"/>
    <n v="5"/>
    <x v="1"/>
    <s v="plays"/>
    <x v="3562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80"/>
    <n v="27"/>
    <x v="1"/>
    <s v="plays"/>
    <x v="3563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0.20000000000004547"/>
    <n v="37"/>
    <x v="1"/>
    <s v="plays"/>
    <x v="3564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0"/>
    <n v="14"/>
    <x v="1"/>
    <s v="plays"/>
    <x v="3565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25"/>
    <n v="27"/>
    <x v="1"/>
    <s v="plays"/>
    <x v="3566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0"/>
    <n v="45"/>
    <x v="1"/>
    <s v="plays"/>
    <x v="3567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1870"/>
    <n v="49"/>
    <x v="1"/>
    <s v="plays"/>
    <x v="3568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255"/>
    <n v="24"/>
    <x v="1"/>
    <s v="plays"/>
    <x v="3569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65"/>
    <n v="112"/>
    <x v="1"/>
    <s v="plays"/>
    <x v="3570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650"/>
    <n v="23"/>
    <x v="1"/>
    <s v="plays"/>
    <x v="3571"/>
    <x v="358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707"/>
    <n v="54"/>
    <x v="1"/>
    <s v="plays"/>
    <x v="3572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33"/>
    <n v="28"/>
    <x v="1"/>
    <s v="plays"/>
    <x v="3573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"/>
    <n v="11"/>
    <x v="1"/>
    <s v="plays"/>
    <x v="3574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100"/>
    <n v="62"/>
    <x v="1"/>
    <s v="plays"/>
    <x v="3575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3"/>
    <n v="73"/>
    <x v="1"/>
    <s v="plays"/>
    <x v="3576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525"/>
    <n v="18"/>
    <x v="1"/>
    <s v="plays"/>
    <x v="3577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545"/>
    <n v="35"/>
    <x v="1"/>
    <s v="plays"/>
    <x v="3578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319"/>
    <n v="43"/>
    <x v="1"/>
    <s v="plays"/>
    <x v="3579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15"/>
    <n v="36"/>
    <x v="1"/>
    <s v="plays"/>
    <x v="3580"/>
    <x v="3594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81"/>
    <n v="62"/>
    <x v="1"/>
    <s v="plays"/>
    <x v="3581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85"/>
    <n v="15"/>
    <x v="1"/>
    <s v="plays"/>
    <x v="3582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65"/>
    <n v="33"/>
    <x v="1"/>
    <s v="plays"/>
    <x v="3583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01"/>
    <n v="27"/>
    <x v="1"/>
    <s v="plays"/>
    <x v="3584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510"/>
    <n v="17"/>
    <x v="1"/>
    <s v="plays"/>
    <x v="3585"/>
    <x v="359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3"/>
    <n v="4"/>
    <x v="1"/>
    <s v="plays"/>
    <x v="3586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87"/>
    <n v="53"/>
    <x v="1"/>
    <s v="plays"/>
    <x v="3587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2"/>
    <n v="49"/>
    <x v="1"/>
    <s v="plays"/>
    <x v="3588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060"/>
    <n v="57"/>
    <x v="1"/>
    <s v="plays"/>
    <x v="3589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385"/>
    <n v="69"/>
    <x v="1"/>
    <s v="plays"/>
    <x v="3590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210"/>
    <n v="15"/>
    <x v="1"/>
    <s v="plays"/>
    <x v="3591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908"/>
    <n v="64"/>
    <x v="1"/>
    <s v="plays"/>
    <x v="3592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30"/>
    <n v="20"/>
    <x v="1"/>
    <s v="plays"/>
    <x v="3593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0"/>
    <n v="27"/>
    <x v="1"/>
    <s v="plays"/>
    <x v="3594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045"/>
    <n v="21"/>
    <x v="1"/>
    <s v="plays"/>
    <x v="3595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623"/>
    <n v="31"/>
    <x v="1"/>
    <s v="plays"/>
    <x v="3596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900"/>
    <n v="51"/>
    <x v="1"/>
    <s v="plays"/>
    <x v="3597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2220"/>
    <n v="57"/>
    <x v="1"/>
    <s v="plays"/>
    <x v="3598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0"/>
    <n v="20"/>
    <x v="1"/>
    <s v="plays"/>
    <x v="3599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20"/>
    <n v="71"/>
    <x v="1"/>
    <s v="plays"/>
    <x v="3600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70"/>
    <n v="72"/>
    <x v="1"/>
    <s v="plays"/>
    <x v="3601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620"/>
    <n v="45"/>
    <x v="1"/>
    <s v="plays"/>
    <x v="3602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40"/>
    <n v="51"/>
    <x v="1"/>
    <s v="plays"/>
    <x v="3603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20"/>
    <n v="56"/>
    <x v="1"/>
    <s v="plays"/>
    <x v="3604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30"/>
    <n v="17"/>
    <x v="1"/>
    <s v="plays"/>
    <x v="3605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545"/>
    <n v="197"/>
    <x v="1"/>
    <s v="plays"/>
    <x v="3606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292"/>
    <n v="70"/>
    <x v="1"/>
    <s v="plays"/>
    <x v="3607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0.99000000000000909"/>
    <n v="21"/>
    <x v="1"/>
    <s v="plays"/>
    <x v="3608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500"/>
    <n v="34"/>
    <x v="1"/>
    <s v="plays"/>
    <x v="3609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48"/>
    <n v="39"/>
    <x v="1"/>
    <s v="plays"/>
    <x v="3610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80"/>
    <n v="78"/>
    <x v="1"/>
    <s v="plays"/>
    <x v="3611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73"/>
    <n v="48"/>
    <x v="1"/>
    <s v="plays"/>
    <x v="3612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0"/>
    <n v="29"/>
    <x v="1"/>
    <s v="plays"/>
    <x v="3613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-100000"/>
    <n v="0"/>
    <x v="1"/>
    <s v="musical"/>
    <x v="3614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-999998"/>
    <n v="2"/>
    <x v="1"/>
    <s v="musical"/>
    <x v="3615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-2999"/>
    <n v="1"/>
    <x v="1"/>
    <s v="musical"/>
    <x v="3616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-8375"/>
    <n v="59"/>
    <x v="1"/>
    <s v="musical"/>
    <x v="3617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-400"/>
    <n v="1"/>
    <x v="1"/>
    <s v="musical"/>
    <x v="3618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-3238"/>
    <n v="31"/>
    <x v="1"/>
    <s v="musical"/>
    <x v="3619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-71815"/>
    <n v="18"/>
    <x v="1"/>
    <s v="musical"/>
    <x v="3620"/>
    <x v="36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-2224"/>
    <n v="10"/>
    <x v="1"/>
    <s v="musical"/>
    <x v="3621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-150000"/>
    <n v="0"/>
    <x v="1"/>
    <s v="musical"/>
    <x v="3622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-2074"/>
    <n v="14"/>
    <x v="1"/>
    <s v="musical"/>
    <x v="3623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-3084"/>
    <n v="2"/>
    <x v="1"/>
    <s v="musical"/>
    <x v="3624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-24999"/>
    <n v="1"/>
    <x v="1"/>
    <s v="musical"/>
    <x v="3625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-945"/>
    <n v="3"/>
    <x v="1"/>
    <s v="musical"/>
    <x v="3626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-3000"/>
    <n v="0"/>
    <x v="1"/>
    <s v="musical"/>
    <x v="3627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-685"/>
    <n v="2"/>
    <x v="1"/>
    <s v="musical"/>
    <x v="3628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-25000"/>
    <n v="0"/>
    <x v="1"/>
    <s v="musical"/>
    <x v="3629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-4179"/>
    <n v="12"/>
    <x v="1"/>
    <s v="musical"/>
    <x v="3630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-999"/>
    <n v="1"/>
    <x v="1"/>
    <s v="musical"/>
    <x v="3631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-9519"/>
    <n v="8"/>
    <x v="1"/>
    <s v="musical"/>
    <x v="3632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-470"/>
    <n v="2"/>
    <x v="1"/>
    <s v="musical"/>
    <x v="3633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53"/>
    <n v="73"/>
    <x v="1"/>
    <s v="plays"/>
    <x v="3634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30"/>
    <n v="8"/>
    <x v="1"/>
    <s v="plays"/>
    <x v="3635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0"/>
    <n v="17"/>
    <x v="1"/>
    <s v="plays"/>
    <x v="3636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20"/>
    <n v="9"/>
    <x v="1"/>
    <s v="plays"/>
    <x v="3637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52"/>
    <n v="17"/>
    <x v="1"/>
    <s v="plays"/>
    <x v="3638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"/>
    <n v="33"/>
    <x v="1"/>
    <s v="plays"/>
    <x v="3639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116"/>
    <n v="38"/>
    <x v="1"/>
    <s v="plays"/>
    <x v="3640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813"/>
    <n v="79"/>
    <x v="1"/>
    <s v="plays"/>
    <x v="3641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291"/>
    <n v="46"/>
    <x v="1"/>
    <s v="plays"/>
    <x v="3642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215"/>
    <n v="20"/>
    <x v="1"/>
    <s v="plays"/>
    <x v="3643"/>
    <x v="365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"/>
    <n v="20"/>
    <x v="1"/>
    <s v="plays"/>
    <x v="3644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61"/>
    <n v="13"/>
    <x v="1"/>
    <s v="plays"/>
    <x v="3645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0"/>
    <n v="22"/>
    <x v="1"/>
    <s v="plays"/>
    <x v="3646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330"/>
    <n v="36"/>
    <x v="1"/>
    <s v="plays"/>
    <x v="3647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14"/>
    <n v="40"/>
    <x v="1"/>
    <s v="plays"/>
    <x v="3648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9"/>
    <n v="9"/>
    <x v="1"/>
    <s v="plays"/>
    <x v="3649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75"/>
    <n v="19"/>
    <x v="1"/>
    <s v="plays"/>
    <x v="3650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94"/>
    <n v="14"/>
    <x v="1"/>
    <s v="plays"/>
    <x v="3651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0"/>
    <n v="38"/>
    <x v="1"/>
    <s v="plays"/>
    <x v="3652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95.110000000000127"/>
    <n v="58"/>
    <x v="1"/>
    <s v="plays"/>
    <x v="3653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35"/>
    <n v="28"/>
    <x v="1"/>
    <s v="plays"/>
    <x v="3654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382"/>
    <n v="17"/>
    <x v="1"/>
    <s v="plays"/>
    <x v="3655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21"/>
    <n v="12"/>
    <x v="1"/>
    <s v="plays"/>
    <x v="3656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30"/>
    <n v="40"/>
    <x v="1"/>
    <s v="plays"/>
    <x v="3657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6"/>
    <n v="57"/>
    <x v="1"/>
    <s v="plays"/>
    <x v="3658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545"/>
    <n v="114"/>
    <x v="1"/>
    <s v="plays"/>
    <x v="3659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0"/>
    <n v="31"/>
    <x v="1"/>
    <s v="plays"/>
    <x v="3660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20"/>
    <n v="3"/>
    <x v="1"/>
    <s v="plays"/>
    <x v="3661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230"/>
    <n v="16"/>
    <x v="1"/>
    <s v="plays"/>
    <x v="3662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348.5"/>
    <n v="199"/>
    <x v="1"/>
    <s v="plays"/>
    <x v="3663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50"/>
    <n v="31"/>
    <x v="1"/>
    <s v="plays"/>
    <x v="3664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202"/>
    <n v="30"/>
    <x v="1"/>
    <s v="plays"/>
    <x v="3665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383"/>
    <n v="34"/>
    <x v="1"/>
    <s v="plays"/>
    <x v="3666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9"/>
    <n v="18"/>
    <x v="1"/>
    <s v="plays"/>
    <x v="3667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176"/>
    <n v="67"/>
    <x v="1"/>
    <s v="plays"/>
    <x v="3668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380"/>
    <n v="66"/>
    <x v="1"/>
    <s v="plays"/>
    <x v="3669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293"/>
    <n v="23"/>
    <x v="1"/>
    <s v="plays"/>
    <x v="3670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285"/>
    <n v="126"/>
    <x v="1"/>
    <s v="plays"/>
    <x v="3671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5"/>
    <n v="6"/>
    <x v="1"/>
    <s v="plays"/>
    <x v="3672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2.25"/>
    <n v="25"/>
    <x v="1"/>
    <s v="plays"/>
    <x v="3673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275"/>
    <n v="39"/>
    <x v="1"/>
    <s v="plays"/>
    <x v="3674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550"/>
    <n v="62"/>
    <x v="1"/>
    <s v="plays"/>
    <x v="3675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300"/>
    <n v="31"/>
    <x v="1"/>
    <s v="plays"/>
    <x v="3676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1184"/>
    <n v="274"/>
    <x v="1"/>
    <s v="plays"/>
    <x v="3677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260"/>
    <n v="17"/>
    <x v="1"/>
    <s v="plays"/>
    <x v="3678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97"/>
    <n v="14"/>
    <x v="1"/>
    <s v="plays"/>
    <x v="3679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260"/>
    <n v="60"/>
    <x v="1"/>
    <s v="plays"/>
    <x v="3680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5"/>
    <n v="33"/>
    <x v="1"/>
    <s v="plays"/>
    <x v="3681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100"/>
    <n v="78"/>
    <x v="1"/>
    <s v="plays"/>
    <x v="3682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60"/>
    <n v="30"/>
    <x v="1"/>
    <s v="plays"/>
    <x v="3683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526"/>
    <n v="136"/>
    <x v="1"/>
    <s v="plays"/>
    <x v="3684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20"/>
    <n v="40"/>
    <x v="1"/>
    <s v="plays"/>
    <x v="3685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06"/>
    <n v="18"/>
    <x v="1"/>
    <s v="plays"/>
    <x v="3686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5"/>
    <n v="39"/>
    <x v="1"/>
    <s v="plays"/>
    <x v="3687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275"/>
    <n v="21"/>
    <x v="1"/>
    <s v="plays"/>
    <x v="3688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246"/>
    <n v="30"/>
    <x v="1"/>
    <s v="plays"/>
    <x v="3689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09.00999999999999"/>
    <n v="27"/>
    <x v="1"/>
    <s v="plays"/>
    <x v="3690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98"/>
    <n v="35"/>
    <x v="1"/>
    <s v="plays"/>
    <x v="3691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320"/>
    <n v="13"/>
    <x v="1"/>
    <s v="plays"/>
    <x v="3692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860"/>
    <n v="23"/>
    <x v="1"/>
    <s v="plays"/>
    <x v="3693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1400"/>
    <n v="39"/>
    <x v="1"/>
    <s v="plays"/>
    <x v="3694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82.5"/>
    <n v="35"/>
    <x v="1"/>
    <s v="plays"/>
    <x v="3695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535"/>
    <n v="27"/>
    <x v="1"/>
    <s v="plays"/>
    <x v="3696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70"/>
    <n v="21"/>
    <x v="1"/>
    <s v="plays"/>
    <x v="3174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030"/>
    <n v="104"/>
    <x v="1"/>
    <s v="plays"/>
    <x v="3697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30"/>
    <n v="19"/>
    <x v="1"/>
    <s v="plays"/>
    <x v="3698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235"/>
    <n v="97"/>
    <x v="1"/>
    <s v="plays"/>
    <x v="3699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90"/>
    <n v="27"/>
    <x v="1"/>
    <s v="plays"/>
    <x v="3700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46"/>
    <n v="24"/>
    <x v="1"/>
    <s v="plays"/>
    <x v="3701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30"/>
    <n v="13"/>
    <x v="1"/>
    <s v="plays"/>
    <x v="3702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697"/>
    <n v="46"/>
    <x v="1"/>
    <s v="plays"/>
    <x v="3703"/>
    <x v="3718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20"/>
    <n v="4"/>
    <x v="1"/>
    <s v="plays"/>
    <x v="3704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49"/>
    <n v="40"/>
    <x v="1"/>
    <s v="plays"/>
    <x v="3705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0"/>
    <n v="44"/>
    <x v="1"/>
    <s v="plays"/>
    <x v="3706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68"/>
    <n v="35"/>
    <x v="1"/>
    <s v="plays"/>
    <x v="3707"/>
    <x v="372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92"/>
    <n v="63"/>
    <x v="1"/>
    <s v="plays"/>
    <x v="3708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9.55000000000018"/>
    <n v="89"/>
    <x v="1"/>
    <s v="plays"/>
    <x v="3709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81"/>
    <n v="15"/>
    <x v="1"/>
    <s v="plays"/>
    <x v="3710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2029"/>
    <n v="46"/>
    <x v="1"/>
    <s v="plays"/>
    <x v="3711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5"/>
    <n v="33"/>
    <x v="1"/>
    <s v="plays"/>
    <x v="3712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-18138"/>
    <n v="31"/>
    <x v="1"/>
    <s v="plays"/>
    <x v="3713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-4638"/>
    <n v="5"/>
    <x v="1"/>
    <s v="plays"/>
    <x v="3714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-900"/>
    <n v="1"/>
    <x v="1"/>
    <s v="plays"/>
    <x v="3715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-4880"/>
    <n v="12"/>
    <x v="1"/>
    <s v="plays"/>
    <x v="3716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-719"/>
    <n v="4"/>
    <x v="1"/>
    <s v="plays"/>
    <x v="3717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-1500"/>
    <n v="0"/>
    <x v="1"/>
    <s v="plays"/>
    <x v="3718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-1073"/>
    <n v="7"/>
    <x v="1"/>
    <s v="plays"/>
    <x v="3719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-130"/>
    <n v="2"/>
    <x v="1"/>
    <s v="plays"/>
    <x v="3720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-1490"/>
    <n v="1"/>
    <x v="1"/>
    <s v="plays"/>
    <x v="3721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-550"/>
    <n v="4"/>
    <x v="1"/>
    <s v="plays"/>
    <x v="3722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-1230"/>
    <n v="6"/>
    <x v="1"/>
    <s v="plays"/>
    <x v="3723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-3195"/>
    <n v="8"/>
    <x v="1"/>
    <s v="plays"/>
    <x v="3724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-1642"/>
    <n v="14"/>
    <x v="1"/>
    <s v="plays"/>
    <x v="3725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-20000"/>
    <n v="0"/>
    <x v="1"/>
    <s v="plays"/>
    <x v="3726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-4900"/>
    <n v="4"/>
    <x v="1"/>
    <s v="plays"/>
    <x v="3727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-2200"/>
    <n v="0"/>
    <x v="1"/>
    <s v="plays"/>
    <x v="3728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-1200"/>
    <n v="0"/>
    <x v="1"/>
    <s v="plays"/>
    <x v="3729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-90"/>
    <n v="1"/>
    <x v="1"/>
    <s v="plays"/>
    <x v="3730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-8298"/>
    <n v="1"/>
    <x v="1"/>
    <s v="plays"/>
    <x v="3731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-2475"/>
    <n v="1"/>
    <x v="1"/>
    <s v="plays"/>
    <x v="3732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76"/>
    <n v="52"/>
    <x v="1"/>
    <s v="musical"/>
    <x v="3733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25"/>
    <n v="7"/>
    <x v="1"/>
    <s v="musical"/>
    <x v="3734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27"/>
    <n v="28"/>
    <x v="1"/>
    <s v="musical"/>
    <x v="3735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326"/>
    <n v="11"/>
    <x v="1"/>
    <s v="musical"/>
    <x v="3736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65"/>
    <n v="15"/>
    <x v="1"/>
    <s v="musical"/>
    <x v="3737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67"/>
    <n v="30"/>
    <x v="1"/>
    <s v="musical"/>
    <x v="3738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500"/>
    <n v="27"/>
    <x v="1"/>
    <s v="musical"/>
    <x v="3739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63"/>
    <n v="28"/>
    <x v="1"/>
    <s v="musical"/>
    <x v="3740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50"/>
    <n v="17"/>
    <x v="1"/>
    <s v="musical"/>
    <x v="3741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298"/>
    <n v="50"/>
    <x v="1"/>
    <s v="musical"/>
    <x v="3742"/>
    <x v="3757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35"/>
    <n v="26"/>
    <x v="1"/>
    <s v="musical"/>
    <x v="3743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09.77000000000044"/>
    <n v="88"/>
    <x v="1"/>
    <s v="musical"/>
    <x v="3744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50.770000000000437"/>
    <n v="91"/>
    <x v="1"/>
    <s v="musical"/>
    <x v="3745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0"/>
    <n v="3"/>
    <x v="1"/>
    <s v="musical"/>
    <x v="3746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78"/>
    <n v="28"/>
    <x v="1"/>
    <s v="musical"/>
    <x v="3747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0"/>
    <n v="77"/>
    <x v="1"/>
    <s v="musical"/>
    <x v="3748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0"/>
    <n v="27"/>
    <x v="1"/>
    <s v="musical"/>
    <x v="3749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942"/>
    <n v="107"/>
    <x v="1"/>
    <s v="musical"/>
    <x v="3750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265.01000000000022"/>
    <n v="96"/>
    <x v="1"/>
    <s v="musical"/>
    <x v="3751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335"/>
    <n v="56"/>
    <x v="1"/>
    <s v="musical"/>
    <x v="3566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306.10999999999967"/>
    <n v="58"/>
    <x v="1"/>
    <s v="musical"/>
    <x v="3752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0"/>
    <n v="15"/>
    <x v="1"/>
    <s v="musical"/>
    <x v="3753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0"/>
    <n v="20"/>
    <x v="1"/>
    <s v="musical"/>
    <x v="3754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60"/>
    <n v="38"/>
    <x v="1"/>
    <s v="musical"/>
    <x v="3755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510"/>
    <n v="33"/>
    <x v="1"/>
    <s v="musical"/>
    <x v="3756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10"/>
    <n v="57"/>
    <x v="1"/>
    <s v="musical"/>
    <x v="3757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0"/>
    <n v="25"/>
    <x v="1"/>
    <s v="musical"/>
    <x v="3758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5"/>
    <n v="14"/>
    <x v="1"/>
    <s v="musical"/>
    <x v="3759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537"/>
    <n v="94"/>
    <x v="1"/>
    <s v="musical"/>
    <x v="3760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864"/>
    <n v="59"/>
    <x v="1"/>
    <s v="musical"/>
    <x v="3761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21"/>
    <n v="36"/>
    <x v="1"/>
    <s v="musical"/>
    <x v="3762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597"/>
    <n v="115"/>
    <x v="1"/>
    <s v="musical"/>
    <x v="3763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500"/>
    <n v="30"/>
    <x v="1"/>
    <s v="musical"/>
    <x v="3764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35"/>
    <n v="52"/>
    <x v="1"/>
    <s v="musical"/>
    <x v="3765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35"/>
    <n v="27"/>
    <x v="1"/>
    <s v="musical"/>
    <x v="3766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347"/>
    <n v="24"/>
    <x v="1"/>
    <s v="musical"/>
    <x v="3767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50"/>
    <n v="10"/>
    <x v="1"/>
    <s v="musical"/>
    <x v="3768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015"/>
    <n v="30"/>
    <x v="1"/>
    <s v="musical"/>
    <x v="3769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658"/>
    <n v="71"/>
    <x v="1"/>
    <s v="musical"/>
    <x v="3770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10"/>
    <x v="1"/>
    <s v="musical"/>
    <x v="3514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-74500"/>
    <n v="1"/>
    <x v="1"/>
    <s v="musical"/>
    <x v="3771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-3434"/>
    <n v="4"/>
    <x v="1"/>
    <s v="musical"/>
    <x v="3772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-15000"/>
    <n v="0"/>
    <x v="1"/>
    <s v="musical"/>
    <x v="3773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-1500"/>
    <n v="0"/>
    <x v="1"/>
    <s v="musical"/>
    <x v="3774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-12465"/>
    <n v="2"/>
    <x v="1"/>
    <s v="musical"/>
    <x v="3775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-2824"/>
    <n v="24"/>
    <x v="1"/>
    <s v="musical"/>
    <x v="3776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-4950"/>
    <n v="1"/>
    <x v="1"/>
    <s v="musical"/>
    <x v="3777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-590"/>
    <n v="2"/>
    <x v="1"/>
    <s v="musical"/>
    <x v="3778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-22499"/>
    <n v="1"/>
    <x v="1"/>
    <s v="musical"/>
    <x v="3779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-620"/>
    <n v="37"/>
    <x v="1"/>
    <s v="musical"/>
    <x v="3780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-68975"/>
    <n v="5"/>
    <x v="1"/>
    <s v="musical"/>
    <x v="3781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-9598"/>
    <n v="4"/>
    <x v="1"/>
    <s v="musical"/>
    <x v="3782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-21119"/>
    <n v="16"/>
    <x v="1"/>
    <s v="musical"/>
    <x v="3783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-4574"/>
    <n v="9"/>
    <x v="1"/>
    <s v="musical"/>
    <x v="3784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-3000"/>
    <n v="0"/>
    <x v="1"/>
    <s v="musical"/>
    <x v="3785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-9642"/>
    <n v="40"/>
    <x v="1"/>
    <s v="musical"/>
    <x v="3786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-8000"/>
    <n v="0"/>
    <x v="1"/>
    <s v="musical"/>
    <x v="3787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-149997"/>
    <n v="2"/>
    <x v="1"/>
    <s v="musical"/>
    <x v="3788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-7495"/>
    <n v="1"/>
    <x v="1"/>
    <s v="musical"/>
    <x v="3789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-1045"/>
    <n v="9"/>
    <x v="1"/>
    <s v="musical"/>
    <x v="3790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0"/>
    <n v="24"/>
    <x v="1"/>
    <s v="plays"/>
    <x v="3791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25"/>
    <n v="38"/>
    <x v="1"/>
    <s v="plays"/>
    <x v="3792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326"/>
    <n v="26"/>
    <x v="1"/>
    <s v="plays"/>
    <x v="3793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575"/>
    <n v="19"/>
    <x v="1"/>
    <s v="plays"/>
    <x v="3794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91"/>
    <n v="11"/>
    <x v="1"/>
    <s v="plays"/>
    <x v="2551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9.989999999999782"/>
    <n v="27"/>
    <x v="1"/>
    <s v="plays"/>
    <x v="3795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602"/>
    <n v="34"/>
    <x v="1"/>
    <s v="plays"/>
    <x v="3532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9.9999999999909051E-3"/>
    <n v="20"/>
    <x v="1"/>
    <s v="plays"/>
    <x v="3796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288.56999999999994"/>
    <n v="37"/>
    <x v="1"/>
    <s v="plays"/>
    <x v="3797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45"/>
    <n v="20"/>
    <x v="1"/>
    <s v="plays"/>
    <x v="3798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320"/>
    <n v="10"/>
    <x v="1"/>
    <s v="plays"/>
    <x v="3799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64"/>
    <n v="26"/>
    <x v="1"/>
    <s v="plays"/>
    <x v="3800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30"/>
    <n v="20"/>
    <x v="1"/>
    <s v="plays"/>
    <x v="3801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59"/>
    <n v="46"/>
    <x v="1"/>
    <s v="plays"/>
    <x v="3802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501"/>
    <n v="76"/>
    <x v="1"/>
    <s v="plays"/>
    <x v="3803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50"/>
    <n v="41"/>
    <x v="1"/>
    <s v="plays"/>
    <x v="3804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20"/>
    <n v="7"/>
    <x v="1"/>
    <s v="plays"/>
    <x v="3805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271"/>
    <n v="49"/>
    <x v="1"/>
    <s v="plays"/>
    <x v="3806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5"/>
    <n v="26"/>
    <x v="1"/>
    <s v="plays"/>
    <x v="3807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80"/>
    <n v="65"/>
    <x v="1"/>
    <s v="plays"/>
    <x v="3808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0"/>
    <n v="28"/>
    <x v="1"/>
    <s v="plays"/>
    <x v="3809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8"/>
    <x v="1"/>
    <s v="plays"/>
    <x v="3810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125"/>
    <n v="3"/>
    <x v="1"/>
    <s v="plays"/>
    <x v="3811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30.110000000000014"/>
    <n v="9"/>
    <x v="1"/>
    <s v="plays"/>
    <x v="3812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56"/>
    <n v="9"/>
    <x v="1"/>
    <s v="plays"/>
    <x v="3813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200"/>
    <n v="20"/>
    <x v="1"/>
    <s v="plays"/>
    <x v="3814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271"/>
    <n v="57"/>
    <x v="1"/>
    <s v="plays"/>
    <x v="3815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20"/>
    <n v="8"/>
    <x v="1"/>
    <s v="plays"/>
    <x v="3816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00"/>
    <n v="14"/>
    <x v="1"/>
    <s v="plays"/>
    <x v="3817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"/>
    <n v="17"/>
    <x v="1"/>
    <s v="plays"/>
    <x v="3818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824"/>
    <n v="100"/>
    <x v="1"/>
    <s v="plays"/>
    <x v="3819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25"/>
    <n v="32"/>
    <x v="1"/>
    <s v="plays"/>
    <x v="3820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4"/>
    <n v="3"/>
    <x v="1"/>
    <s v="plays"/>
    <x v="3821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-9128"/>
    <n v="34"/>
    <x v="1"/>
    <s v="plays"/>
    <x v="3822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-3903"/>
    <n v="23"/>
    <x v="1"/>
    <s v="plays"/>
    <x v="3823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-3935"/>
    <n v="19"/>
    <x v="1"/>
    <s v="plays"/>
    <x v="3824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-5734"/>
    <n v="50"/>
    <x v="1"/>
    <s v="plays"/>
    <x v="3825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-39158"/>
    <n v="12"/>
    <x v="1"/>
    <s v="plays"/>
    <x v="3826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-6811"/>
    <n v="8"/>
    <x v="1"/>
    <s v="plays"/>
    <x v="3827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-8803"/>
    <n v="9"/>
    <x v="1"/>
    <s v="plays"/>
    <x v="3828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-10871"/>
    <n v="43"/>
    <x v="1"/>
    <s v="plays"/>
    <x v="3829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-27887"/>
    <n v="28"/>
    <x v="1"/>
    <s v="plays"/>
    <x v="3830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-962"/>
    <n v="4"/>
    <x v="1"/>
    <s v="plays"/>
    <x v="3831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-1648"/>
    <n v="24"/>
    <x v="1"/>
    <s v="plays"/>
    <x v="3832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-9980"/>
    <n v="2"/>
    <x v="1"/>
    <s v="plays"/>
    <x v="3833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-99974"/>
    <n v="2"/>
    <x v="1"/>
    <s v="plays"/>
    <x v="3834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-9212"/>
    <n v="20"/>
    <x v="1"/>
    <s v="plays"/>
    <x v="3835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-975"/>
    <n v="1"/>
    <x v="1"/>
    <s v="plays"/>
    <x v="3836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-4999"/>
    <n v="1"/>
    <x v="1"/>
    <s v="plays"/>
    <x v="3837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-4740"/>
    <n v="4"/>
    <x v="1"/>
    <s v="plays"/>
    <x v="3838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-490"/>
    <n v="1"/>
    <x v="1"/>
    <s v="plays"/>
    <x v="3839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-2499"/>
    <n v="1"/>
    <x v="1"/>
    <s v="plays"/>
    <x v="3840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-4940"/>
    <n v="13"/>
    <x v="1"/>
    <s v="plays"/>
    <x v="3841"/>
    <x v="386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-1900"/>
    <n v="1"/>
    <x v="1"/>
    <s v="plays"/>
    <x v="3842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-7499"/>
    <n v="1"/>
    <x v="1"/>
    <s v="plays"/>
    <x v="3843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-6000"/>
    <n v="0"/>
    <x v="1"/>
    <s v="plays"/>
    <x v="3844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-4940"/>
    <n v="3"/>
    <x v="1"/>
    <s v="plays"/>
    <x v="3845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-1763"/>
    <n v="14"/>
    <x v="1"/>
    <s v="plays"/>
    <x v="3846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-1989"/>
    <n v="2"/>
    <x v="1"/>
    <s v="plays"/>
    <x v="3847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-1749"/>
    <n v="5"/>
    <x v="1"/>
    <s v="plays"/>
    <x v="3848"/>
    <x v="3867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-4990"/>
    <n v="1"/>
    <x v="1"/>
    <s v="musical"/>
    <x v="3849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-12659"/>
    <n v="15"/>
    <x v="1"/>
    <s v="musical"/>
    <x v="3850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-8500"/>
    <n v="10"/>
    <x v="1"/>
    <s v="musical"/>
    <x v="3851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-1460"/>
    <n v="3"/>
    <x v="1"/>
    <s v="musical"/>
    <x v="3852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-15000"/>
    <n v="0"/>
    <x v="1"/>
    <s v="musical"/>
    <x v="3853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-5500"/>
    <n v="0"/>
    <x v="1"/>
    <s v="musical"/>
    <x v="3854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-620"/>
    <n v="0"/>
    <x v="1"/>
    <s v="musical"/>
    <x v="3855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-30000"/>
    <n v="0"/>
    <x v="1"/>
    <s v="musical"/>
    <x v="3856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-1841"/>
    <n v="46"/>
    <x v="1"/>
    <s v="musical"/>
    <x v="3857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-23759"/>
    <n v="14"/>
    <x v="1"/>
    <s v="musical"/>
    <x v="3858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-17990"/>
    <n v="1"/>
    <x v="1"/>
    <s v="musical"/>
    <x v="3859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-15000"/>
    <n v="0"/>
    <x v="1"/>
    <s v="musical"/>
    <x v="3860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-6520"/>
    <n v="17"/>
    <x v="1"/>
    <s v="musical"/>
    <x v="3792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-475"/>
    <n v="1"/>
    <x v="1"/>
    <s v="musical"/>
    <x v="3861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-30000"/>
    <n v="0"/>
    <x v="1"/>
    <s v="musical"/>
    <x v="3862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-15000"/>
    <n v="0"/>
    <x v="1"/>
    <s v="musical"/>
    <x v="3863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-10000"/>
    <n v="0"/>
    <x v="1"/>
    <s v="musical"/>
    <x v="3864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-375000"/>
    <n v="0"/>
    <x v="1"/>
    <s v="musical"/>
    <x v="3865"/>
    <x v="388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-10000"/>
    <n v="0"/>
    <x v="1"/>
    <s v="musical"/>
    <x v="3866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-1965"/>
    <n v="2"/>
    <x v="1"/>
    <s v="musical"/>
    <x v="3867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-1458"/>
    <n v="14"/>
    <x v="1"/>
    <s v="plays"/>
    <x v="3868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-7882"/>
    <n v="9"/>
    <x v="1"/>
    <s v="plays"/>
    <x v="3869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-12476"/>
    <n v="8"/>
    <x v="1"/>
    <s v="plays"/>
    <x v="3870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-540"/>
    <n v="7"/>
    <x v="1"/>
    <s v="plays"/>
    <x v="3871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-1000"/>
    <n v="0"/>
    <x v="1"/>
    <s v="plays"/>
    <x v="3872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-39225"/>
    <n v="84"/>
    <x v="1"/>
    <s v="plays"/>
    <x v="3873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-14480"/>
    <n v="11"/>
    <x v="1"/>
    <s v="plays"/>
    <x v="3874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-950"/>
    <n v="1"/>
    <x v="1"/>
    <s v="plays"/>
    <x v="3875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-1430"/>
    <n v="4"/>
    <x v="1"/>
    <s v="plays"/>
    <x v="3876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-2060"/>
    <n v="10"/>
    <x v="1"/>
    <s v="plays"/>
    <x v="3877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-1686"/>
    <n v="16"/>
    <x v="1"/>
    <s v="plays"/>
    <x v="3878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-9875"/>
    <n v="2"/>
    <x v="1"/>
    <s v="plays"/>
    <x v="3879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-2365"/>
    <n v="5"/>
    <x v="1"/>
    <s v="plays"/>
    <x v="3880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-2975"/>
    <n v="1"/>
    <x v="1"/>
    <s v="plays"/>
    <x v="3881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-1535"/>
    <n v="31"/>
    <x v="1"/>
    <s v="plays"/>
    <x v="3882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-1500"/>
    <n v="0"/>
    <x v="1"/>
    <s v="plays"/>
    <x v="3883"/>
    <x v="390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-9997"/>
    <n v="2"/>
    <x v="1"/>
    <s v="plays"/>
    <x v="3884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-1327"/>
    <n v="7"/>
    <x v="1"/>
    <s v="plays"/>
    <x v="3885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-490"/>
    <n v="16"/>
    <x v="1"/>
    <s v="plays"/>
    <x v="3886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-847"/>
    <n v="4"/>
    <x v="1"/>
    <s v="plays"/>
    <x v="3887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-685"/>
    <n v="4"/>
    <x v="1"/>
    <s v="plays"/>
    <x v="3888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-59865"/>
    <n v="4"/>
    <x v="1"/>
    <s v="plays"/>
    <x v="3889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-5815"/>
    <n v="3"/>
    <x v="1"/>
    <s v="plays"/>
    <x v="3890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-5007"/>
    <n v="36"/>
    <x v="1"/>
    <s v="plays"/>
    <x v="3891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-14999"/>
    <n v="1"/>
    <x v="1"/>
    <s v="plays"/>
    <x v="3892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-9000"/>
    <n v="7"/>
    <x v="1"/>
    <s v="plays"/>
    <x v="3893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-1591"/>
    <n v="27"/>
    <x v="1"/>
    <s v="plays"/>
    <x v="3894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-1495"/>
    <n v="1"/>
    <x v="1"/>
    <s v="plays"/>
    <x v="3895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-2000"/>
    <n v="0"/>
    <x v="1"/>
    <s v="plays"/>
    <x v="3896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-3490"/>
    <n v="1"/>
    <x v="1"/>
    <s v="plays"/>
    <x v="3897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-59880"/>
    <n v="3"/>
    <x v="1"/>
    <s v="plays"/>
    <x v="3898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-4910"/>
    <n v="3"/>
    <x v="1"/>
    <s v="plays"/>
    <x v="3899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-2365"/>
    <n v="3"/>
    <x v="1"/>
    <s v="plays"/>
    <x v="3900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-3000"/>
    <n v="0"/>
    <x v="1"/>
    <s v="plays"/>
    <x v="3901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-689"/>
    <n v="6"/>
    <x v="1"/>
    <s v="plays"/>
    <x v="3902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-10116"/>
    <n v="17"/>
    <x v="1"/>
    <s v="plays"/>
    <x v="3903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-12710"/>
    <n v="40"/>
    <x v="1"/>
    <s v="plays"/>
    <x v="3904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-135"/>
    <n v="3"/>
    <x v="1"/>
    <s v="plays"/>
    <x v="3905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-4985"/>
    <n v="1"/>
    <x v="1"/>
    <s v="plays"/>
    <x v="3906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-2475"/>
    <n v="2"/>
    <x v="1"/>
    <s v="plays"/>
    <x v="3907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-4349"/>
    <n v="7"/>
    <x v="1"/>
    <s v="plays"/>
    <x v="3908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-19547"/>
    <n v="14"/>
    <x v="1"/>
    <s v="plays"/>
    <x v="3909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-10000"/>
    <n v="0"/>
    <x v="1"/>
    <s v="plays"/>
    <x v="3910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-8000"/>
    <n v="0"/>
    <x v="1"/>
    <s v="plays"/>
    <x v="3911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-11999"/>
    <n v="1"/>
    <x v="1"/>
    <s v="plays"/>
    <x v="3912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-5898"/>
    <n v="12"/>
    <x v="1"/>
    <s v="plays"/>
    <x v="3913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-4450"/>
    <n v="12"/>
    <x v="1"/>
    <s v="plays"/>
    <x v="3914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-1685"/>
    <n v="23"/>
    <x v="1"/>
    <s v="plays"/>
    <x v="3915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-20000"/>
    <n v="0"/>
    <x v="1"/>
    <s v="plays"/>
    <x v="3916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-400"/>
    <n v="10"/>
    <x v="1"/>
    <s v="plays"/>
    <x v="3917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-2858"/>
    <n v="5"/>
    <x v="1"/>
    <s v="plays"/>
    <x v="3918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-4995"/>
    <n v="1"/>
    <x v="1"/>
    <s v="plays"/>
    <x v="3919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-4989"/>
    <n v="2"/>
    <x v="1"/>
    <s v="plays"/>
    <x v="3920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-5450"/>
    <n v="2"/>
    <x v="1"/>
    <s v="plays"/>
    <x v="3921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-1200"/>
    <n v="0"/>
    <x v="1"/>
    <s v="plays"/>
    <x v="3922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-3218"/>
    <n v="13"/>
    <x v="1"/>
    <s v="plays"/>
    <x v="3923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-5000"/>
    <n v="0"/>
    <x v="1"/>
    <s v="plays"/>
    <x v="3924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-1995"/>
    <n v="1"/>
    <x v="1"/>
    <s v="plays"/>
    <x v="3925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-5805"/>
    <n v="5"/>
    <x v="1"/>
    <s v="plays"/>
    <x v="3926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-2899"/>
    <n v="2"/>
    <x v="1"/>
    <s v="plays"/>
    <x v="3927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-30000"/>
    <n v="0"/>
    <x v="1"/>
    <s v="plays"/>
    <x v="3928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-8423"/>
    <n v="32"/>
    <x v="1"/>
    <s v="plays"/>
    <x v="3929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-3975"/>
    <n v="1"/>
    <x v="1"/>
    <s v="plays"/>
    <x v="3930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-199999"/>
    <n v="1"/>
    <x v="1"/>
    <s v="plays"/>
    <x v="3931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-25975"/>
    <n v="1"/>
    <x v="1"/>
    <s v="plays"/>
    <x v="3932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-17600"/>
    <n v="0"/>
    <x v="1"/>
    <s v="plays"/>
    <x v="3933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-25000"/>
    <n v="0"/>
    <x v="1"/>
    <s v="plays"/>
    <x v="3934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-1325"/>
    <n v="8"/>
    <x v="1"/>
    <s v="plays"/>
    <x v="3935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-5500"/>
    <n v="0"/>
    <x v="1"/>
    <s v="plays"/>
    <x v="3936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-27993"/>
    <n v="1"/>
    <x v="1"/>
    <s v="plays"/>
    <x v="3937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-1359"/>
    <n v="16"/>
    <x v="1"/>
    <s v="plays"/>
    <x v="3938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-908"/>
    <n v="12"/>
    <x v="1"/>
    <s v="plays"/>
    <x v="3939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-2955"/>
    <n v="4"/>
    <x v="1"/>
    <s v="plays"/>
    <x v="3940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-4979"/>
    <n v="2"/>
    <x v="1"/>
    <s v="plays"/>
    <x v="3941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-1355"/>
    <n v="3"/>
    <x v="1"/>
    <s v="plays"/>
    <x v="3942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-10000"/>
    <n v="0"/>
    <x v="1"/>
    <s v="plays"/>
    <x v="3943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-1874"/>
    <n v="3"/>
    <x v="1"/>
    <s v="plays"/>
    <x v="3944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-1715"/>
    <n v="4"/>
    <x v="1"/>
    <s v="plays"/>
    <x v="3945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-7455"/>
    <n v="2"/>
    <x v="1"/>
    <s v="plays"/>
    <x v="3946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-1290"/>
    <n v="10"/>
    <x v="1"/>
    <s v="plays"/>
    <x v="3947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-4473"/>
    <n v="11"/>
    <x v="1"/>
    <s v="plays"/>
    <x v="3948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-2614"/>
    <n v="6"/>
    <x v="1"/>
    <s v="plays"/>
    <x v="3949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-14989"/>
    <n v="2"/>
    <x v="1"/>
    <s v="plays"/>
    <x v="3950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-13864"/>
    <n v="6"/>
    <x v="1"/>
    <s v="plays"/>
    <x v="3951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-789"/>
    <n v="8"/>
    <x v="1"/>
    <s v="plays"/>
    <x v="3952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-1095"/>
    <n v="37"/>
    <x v="1"/>
    <s v="plays"/>
    <x v="3953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-680"/>
    <n v="11"/>
    <x v="1"/>
    <s v="plays"/>
    <x v="3954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-678"/>
    <n v="0"/>
    <x v="1"/>
    <s v="plays"/>
    <x v="3955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-680"/>
    <n v="10"/>
    <x v="1"/>
    <s v="plays"/>
    <x v="3956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-88695"/>
    <n v="6"/>
    <x v="1"/>
    <s v="plays"/>
    <x v="3957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-1786"/>
    <n v="8"/>
    <x v="1"/>
    <s v="plays"/>
    <x v="3958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-5890"/>
    <n v="6"/>
    <x v="1"/>
    <s v="plays"/>
    <x v="3959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-2050"/>
    <n v="7"/>
    <x v="1"/>
    <s v="plays"/>
    <x v="3960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-28775"/>
    <n v="7"/>
    <x v="1"/>
    <s v="plays"/>
    <x v="3961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-680"/>
    <n v="5"/>
    <x v="1"/>
    <s v="plays"/>
    <x v="3962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-7263"/>
    <n v="46"/>
    <x v="1"/>
    <s v="plays"/>
    <x v="3963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-1405"/>
    <n v="10"/>
    <x v="1"/>
    <s v="plays"/>
    <x v="3964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-1359"/>
    <n v="19"/>
    <x v="1"/>
    <s v="plays"/>
    <x v="3965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-4512"/>
    <n v="13"/>
    <x v="1"/>
    <s v="plays"/>
    <x v="3966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-249"/>
    <n v="13"/>
    <x v="1"/>
    <s v="plays"/>
    <x v="3967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-1468"/>
    <n v="4"/>
    <x v="1"/>
    <s v="plays"/>
    <x v="3968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-3000"/>
    <n v="0"/>
    <x v="1"/>
    <s v="plays"/>
    <x v="3969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-1581"/>
    <n v="3"/>
    <x v="1"/>
    <s v="plays"/>
    <x v="3970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-400"/>
    <n v="1"/>
    <x v="1"/>
    <s v="plays"/>
    <x v="3971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-9459"/>
    <n v="9"/>
    <x v="1"/>
    <s v="plays"/>
    <x v="3972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-49997"/>
    <n v="1"/>
    <x v="1"/>
    <s v="plays"/>
    <x v="3973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-1995"/>
    <n v="1"/>
    <x v="1"/>
    <s v="plays"/>
    <x v="3974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-130"/>
    <n v="4"/>
    <x v="1"/>
    <s v="plays"/>
    <x v="3975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-2503"/>
    <n v="17"/>
    <x v="1"/>
    <s v="plays"/>
    <x v="3976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-3000"/>
    <n v="0"/>
    <x v="1"/>
    <s v="plays"/>
    <x v="3977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-535"/>
    <n v="12"/>
    <x v="1"/>
    <s v="plays"/>
    <x v="3978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-5844"/>
    <n v="14"/>
    <x v="1"/>
    <s v="plays"/>
    <x v="3979"/>
    <x v="399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-7990"/>
    <n v="1"/>
    <x v="1"/>
    <s v="plays"/>
    <x v="3980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-747"/>
    <n v="14"/>
    <x v="1"/>
    <s v="plays"/>
    <x v="1748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-1227"/>
    <n v="4"/>
    <x v="1"/>
    <s v="plays"/>
    <x v="3981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-1799"/>
    <n v="2"/>
    <x v="1"/>
    <s v="plays"/>
    <x v="3982"/>
    <x v="4003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-499"/>
    <n v="1"/>
    <x v="1"/>
    <s v="plays"/>
    <x v="3983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-2960"/>
    <n v="2"/>
    <x v="1"/>
    <s v="plays"/>
    <x v="3984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-29998"/>
    <n v="1"/>
    <x v="1"/>
    <s v="plays"/>
    <x v="3985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-1995"/>
    <n v="1"/>
    <x v="1"/>
    <s v="plays"/>
    <x v="3986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-940"/>
    <n v="4"/>
    <x v="1"/>
    <s v="plays"/>
    <x v="3987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-1855"/>
    <n v="3"/>
    <x v="1"/>
    <s v="plays"/>
    <x v="3988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-5458"/>
    <n v="38"/>
    <x v="1"/>
    <s v="plays"/>
    <x v="3989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-231"/>
    <n v="4"/>
    <x v="1"/>
    <s v="plays"/>
    <x v="3990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-575"/>
    <n v="0"/>
    <x v="1"/>
    <s v="plays"/>
    <x v="3991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-1974"/>
    <n v="2"/>
    <x v="1"/>
    <s v="plays"/>
    <x v="3992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-9000"/>
    <n v="0"/>
    <x v="1"/>
    <s v="plays"/>
    <x v="3993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-6999"/>
    <n v="1"/>
    <x v="1"/>
    <s v="plays"/>
    <x v="3994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-430"/>
    <n v="7"/>
    <x v="1"/>
    <s v="plays"/>
    <x v="3995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-9895"/>
    <n v="2"/>
    <x v="1"/>
    <s v="plays"/>
    <x v="3996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-1370"/>
    <n v="4"/>
    <x v="1"/>
    <s v="plays"/>
    <x v="3997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-3471"/>
    <n v="4"/>
    <x v="1"/>
    <s v="plays"/>
    <x v="3998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-500"/>
    <n v="3"/>
    <x v="1"/>
    <s v="plays"/>
    <x v="3999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-14875"/>
    <n v="2"/>
    <x v="1"/>
    <s v="plays"/>
    <x v="4000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-5479"/>
    <n v="197"/>
    <x v="1"/>
    <s v="plays"/>
    <x v="4001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-7000"/>
    <n v="0"/>
    <x v="1"/>
    <s v="plays"/>
    <x v="4002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-790"/>
    <n v="1"/>
    <x v="1"/>
    <s v="plays"/>
    <x v="4003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-4750"/>
    <n v="4"/>
    <x v="1"/>
    <s v="plays"/>
    <x v="4004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-4000"/>
    <n v="0"/>
    <x v="1"/>
    <s v="plays"/>
    <x v="4005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-2785"/>
    <n v="7"/>
    <x v="1"/>
    <s v="plays"/>
    <x v="4006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-1439"/>
    <n v="11"/>
    <x v="1"/>
    <s v="plays"/>
    <x v="4007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-20000"/>
    <n v="0"/>
    <x v="1"/>
    <s v="plays"/>
    <x v="4008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-2100"/>
    <n v="6"/>
    <x v="1"/>
    <s v="plays"/>
    <x v="4009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-5000"/>
    <n v="0"/>
    <x v="1"/>
    <s v="plays"/>
    <x v="4010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-5635"/>
    <n v="7"/>
    <x v="1"/>
    <s v="plays"/>
    <x v="4011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-17758.010000000002"/>
    <n v="94"/>
    <x v="1"/>
    <s v="plays"/>
    <x v="4012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-13300"/>
    <n v="2"/>
    <x v="1"/>
    <s v="plays"/>
    <x v="4013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-6315"/>
    <n v="25"/>
    <x v="1"/>
    <s v="plays"/>
    <x v="4014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-3177"/>
    <n v="17"/>
    <x v="1"/>
    <s v="plays"/>
    <x v="4015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-620"/>
    <n v="2"/>
    <x v="1"/>
    <s v="plays"/>
    <x v="4016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-2199"/>
    <n v="4"/>
    <x v="1"/>
    <s v="plays"/>
    <x v="4017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-200"/>
    <n v="5"/>
    <x v="1"/>
    <s v="plays"/>
    <x v="4018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-5500"/>
    <n v="2"/>
    <x v="1"/>
    <s v="plays"/>
    <x v="4019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-4979"/>
    <n v="2"/>
    <x v="1"/>
    <s v="plays"/>
    <x v="4020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-9979"/>
    <n v="3"/>
    <x v="1"/>
    <s v="plays"/>
    <x v="4021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-300"/>
    <n v="0"/>
    <x v="1"/>
    <s v="plays"/>
    <x v="4022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-375"/>
    <n v="4"/>
    <x v="1"/>
    <s v="plays"/>
    <x v="4023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-4999"/>
    <n v="1"/>
    <x v="1"/>
    <s v="plays"/>
    <x v="4024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-5140"/>
    <n v="12"/>
    <x v="1"/>
    <s v="plays"/>
    <x v="4025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-4890"/>
    <n v="4"/>
    <x v="1"/>
    <s v="plays"/>
    <x v="4026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-13999"/>
    <n v="91"/>
    <x v="1"/>
    <s v="plays"/>
    <x v="4027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-19984"/>
    <n v="1"/>
    <x v="1"/>
    <s v="plays"/>
    <x v="4028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-1499"/>
    <n v="1"/>
    <x v="1"/>
    <s v="plays"/>
    <x v="4029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-500"/>
    <n v="0"/>
    <x v="1"/>
    <s v="plays"/>
    <x v="4030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-1874"/>
    <n v="13"/>
    <x v="1"/>
    <s v="plays"/>
    <x v="4031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-390"/>
    <n v="2"/>
    <x v="1"/>
    <s v="plays"/>
    <x v="4032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-8880"/>
    <n v="0"/>
    <x v="1"/>
    <s v="plays"/>
    <x v="4033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-4119"/>
    <n v="21"/>
    <x v="1"/>
    <s v="plays"/>
    <x v="4034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-705"/>
    <n v="9"/>
    <x v="1"/>
    <s v="plays"/>
    <x v="4035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-2725"/>
    <n v="6"/>
    <x v="1"/>
    <s v="plays"/>
    <x v="4036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-3655"/>
    <n v="4"/>
    <x v="1"/>
    <s v="plays"/>
    <x v="3268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-9750"/>
    <n v="7"/>
    <x v="1"/>
    <s v="plays"/>
    <x v="4037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-9715"/>
    <n v="5"/>
    <x v="1"/>
    <s v="plays"/>
    <x v="4038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-525"/>
    <n v="0"/>
    <x v="1"/>
    <s v="plays"/>
    <x v="4039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-19510"/>
    <n v="3"/>
    <x v="1"/>
    <s v="plays"/>
    <x v="4040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-9365"/>
    <n v="9"/>
    <x v="1"/>
    <s v="plays"/>
    <x v="4041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-1615"/>
    <n v="6"/>
    <x v="1"/>
    <s v="plays"/>
    <x v="4042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-3973"/>
    <n v="4"/>
    <x v="1"/>
    <s v="plays"/>
    <x v="4043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-14975"/>
    <n v="1"/>
    <x v="1"/>
    <s v="plays"/>
    <x v="4044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-1955"/>
    <n v="17"/>
    <x v="1"/>
    <s v="plays"/>
    <x v="4045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-3460.05"/>
    <n v="1"/>
    <x v="1"/>
    <s v="plays"/>
    <x v="4046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-820"/>
    <n v="13"/>
    <x v="1"/>
    <s v="plays"/>
    <x v="4047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-835"/>
    <n v="6"/>
    <x v="1"/>
    <s v="plays"/>
    <x v="4048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-20000"/>
    <n v="0"/>
    <x v="1"/>
    <s v="plays"/>
    <x v="4049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-996"/>
    <n v="2"/>
    <x v="1"/>
    <s v="plays"/>
    <x v="4050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-3463"/>
    <n v="2"/>
    <x v="1"/>
    <s v="plays"/>
    <x v="4051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-2015"/>
    <n v="21"/>
    <x v="1"/>
    <s v="plays"/>
    <x v="4052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-1424"/>
    <n v="13"/>
    <x v="1"/>
    <s v="plays"/>
    <x v="4053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-700"/>
    <n v="0"/>
    <x v="1"/>
    <s v="plays"/>
    <x v="4054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-13665"/>
    <n v="6"/>
    <x v="1"/>
    <s v="plays"/>
    <x v="4055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-250"/>
    <n v="0"/>
    <x v="1"/>
    <s v="plays"/>
    <x v="4056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-2995"/>
    <n v="1"/>
    <x v="1"/>
    <s v="plays"/>
    <x v="4057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-3000"/>
    <n v="0"/>
    <x v="1"/>
    <s v="plays"/>
    <x v="4058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-1874"/>
    <n v="12"/>
    <x v="1"/>
    <s v="plays"/>
    <x v="4059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-147"/>
    <n v="2"/>
    <x v="1"/>
    <s v="plays"/>
    <x v="4060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-2741"/>
    <n v="6"/>
    <x v="1"/>
    <s v="plays"/>
    <x v="4061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-2990"/>
    <n v="1"/>
    <x v="1"/>
    <s v="plays"/>
    <x v="4062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-3490"/>
    <n v="1"/>
    <x v="1"/>
    <s v="plays"/>
    <x v="4063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-953"/>
    <n v="5"/>
    <x v="1"/>
    <s v="plays"/>
    <x v="4064"/>
    <x v="4086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-9600"/>
    <n v="0"/>
    <x v="1"/>
    <s v="plays"/>
    <x v="4065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-1784"/>
    <n v="3"/>
    <x v="1"/>
    <s v="plays"/>
    <x v="4066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-4760"/>
    <n v="8"/>
    <x v="1"/>
    <s v="plays"/>
    <x v="4067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-968"/>
    <n v="3"/>
    <x v="1"/>
    <s v="plays"/>
    <x v="4068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-1396"/>
    <n v="8"/>
    <x v="1"/>
    <s v="plays"/>
    <x v="4069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-109980"/>
    <n v="1"/>
    <x v="1"/>
    <s v="plays"/>
    <x v="4070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-2440"/>
    <n v="4"/>
    <x v="1"/>
    <s v="plays"/>
    <x v="4071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-1270"/>
    <n v="8"/>
    <x v="1"/>
    <s v="plays"/>
    <x v="4072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-29200"/>
    <n v="1"/>
    <x v="1"/>
    <s v="plays"/>
    <x v="4073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-3100"/>
    <n v="5"/>
    <x v="1"/>
    <s v="plays"/>
    <x v="4074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-10000"/>
    <n v="0"/>
    <x v="1"/>
    <s v="plays"/>
    <x v="4075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-75000"/>
    <n v="0"/>
    <x v="1"/>
    <s v="plays"/>
    <x v="4076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-4450"/>
    <n v="1"/>
    <x v="1"/>
    <s v="plays"/>
    <x v="4077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-270"/>
    <n v="0"/>
    <x v="1"/>
    <s v="plays"/>
    <x v="4078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-600"/>
    <n v="0"/>
    <x v="1"/>
    <s v="plays"/>
    <x v="4079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-363"/>
    <n v="6"/>
    <x v="1"/>
    <s v="plays"/>
    <x v="4080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-900"/>
    <n v="6"/>
    <x v="1"/>
    <s v="plays"/>
    <x v="4081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-2359"/>
    <n v="14"/>
    <x v="1"/>
    <s v="plays"/>
    <x v="4082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-30700"/>
    <n v="6"/>
    <x v="1"/>
    <s v="plays"/>
    <x v="4083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-1470"/>
    <n v="33"/>
    <x v="1"/>
    <s v="plays"/>
    <x v="4084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-1959"/>
    <n v="4"/>
    <x v="1"/>
    <s v="plays"/>
    <x v="4085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-2941"/>
    <n v="1"/>
    <x v="1"/>
    <s v="plays"/>
    <x v="4086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-500"/>
    <n v="0"/>
    <x v="1"/>
    <s v="plays"/>
    <x v="4087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-214"/>
    <n v="6"/>
    <x v="1"/>
    <s v="plays"/>
    <x v="4088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-2906"/>
    <n v="6"/>
    <x v="1"/>
    <s v="plays"/>
    <x v="4089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-2499"/>
    <n v="1"/>
    <x v="1"/>
    <s v="plays"/>
    <x v="4090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-1497"/>
    <n v="3"/>
    <x v="1"/>
    <s v="plays"/>
    <x v="4091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0D304-A939-483D-A6F1-70759DDB5078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">
    <chartFormat chart="1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4F60A-B70F-4CF9-BC74-670FDEE02506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BB4C0D-7927-42CE-8520-7874E379AA6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D8774F-8A52-46FE-B403-BFCF34A20DCA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A2:AC19" firstHeaderRow="1" firstDataRow="1" firstDataCol="0"/>
  <pivotFields count="24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showAll="0" defaultSubtotal="0"/>
    <pivotField showAll="0" defaultSubtotal="0"/>
    <pivotField showAll="0" defaultSubtotal="0"/>
    <pivotField showAll="0" defaultSubtota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81873-E933-4409-96DF-81DDFC320365}">
  <sheetPr codeName="Sheet1"/>
  <dimension ref="A1:L14"/>
  <sheetViews>
    <sheetView tabSelected="1" workbookViewId="0">
      <selection activeCell="H2" sqref="H2"/>
    </sheetView>
  </sheetViews>
  <sheetFormatPr defaultRowHeight="15" x14ac:dyDescent="0.25"/>
  <cols>
    <col min="1" max="1" width="26.5703125" customWidth="1"/>
    <col min="2" max="2" width="21.7109375" customWidth="1"/>
    <col min="3" max="3" width="15.5703125" customWidth="1"/>
    <col min="4" max="4" width="17.28515625" customWidth="1"/>
    <col min="5" max="5" width="14.28515625" customWidth="1"/>
    <col min="6" max="6" width="21" customWidth="1"/>
    <col min="7" max="7" width="19.28515625" customWidth="1"/>
    <col min="8" max="8" width="19.140625" customWidth="1"/>
    <col min="10" max="10" width="25" customWidth="1"/>
    <col min="11" max="11" width="21.28515625" customWidth="1"/>
    <col min="13" max="13" width="17" customWidth="1"/>
    <col min="14" max="14" width="15.5703125" customWidth="1"/>
  </cols>
  <sheetData>
    <row r="1" spans="1:12" s="5" customFormat="1" x14ac:dyDescent="0.25">
      <c r="A1" s="5" t="s">
        <v>8380</v>
      </c>
      <c r="B1" s="5" t="s">
        <v>8381</v>
      </c>
      <c r="C1" s="5" t="s">
        <v>8382</v>
      </c>
      <c r="D1" s="5" t="s">
        <v>8383</v>
      </c>
      <c r="E1" s="5" t="s">
        <v>8384</v>
      </c>
      <c r="F1" s="5" t="s">
        <v>8385</v>
      </c>
      <c r="G1" s="5" t="s">
        <v>8386</v>
      </c>
      <c r="H1" s="5" t="s">
        <v>8387</v>
      </c>
      <c r="I1" s="1"/>
      <c r="J1" s="1"/>
      <c r="K1" s="1"/>
      <c r="L1" s="1"/>
    </row>
    <row r="2" spans="1:12" x14ac:dyDescent="0.25">
      <c r="A2" t="s">
        <v>8399</v>
      </c>
      <c r="B2">
        <f xml:space="preserve"> COUNTIFS(goal1, "&lt;1000", state1, "successful")</f>
        <v>322</v>
      </c>
      <c r="C2">
        <f xml:space="preserve"> COUNTIFS(goal1, "&lt;1000", state1, "failed")</f>
        <v>113</v>
      </c>
      <c r="D2">
        <f xml:space="preserve"> COUNTIFS(goal1, "&lt;1000", state1, "canceled")</f>
        <v>18</v>
      </c>
      <c r="E2">
        <f xml:space="preserve"> SUM(B2+C2+D2)</f>
        <v>453</v>
      </c>
      <c r="F2" s="12">
        <f>((B2/E2))</f>
        <v>0.71081677704194257</v>
      </c>
      <c r="G2" s="12">
        <f>(C2/E2)</f>
        <v>0.24944812362030905</v>
      </c>
      <c r="H2" s="12">
        <f>(D2/E2)</f>
        <v>3.9735099337748346E-2</v>
      </c>
    </row>
    <row r="3" spans="1:12" x14ac:dyDescent="0.25">
      <c r="A3" t="s">
        <v>8388</v>
      </c>
      <c r="B3">
        <f xml:space="preserve"> COUNTIFS(goal1, "&gt;=1000", goal1,"&lt;4999",state1,"successful")</f>
        <v>931</v>
      </c>
      <c r="C3">
        <f xml:space="preserve"> COUNTIFS(goal1, "&gt;=1000", goal1,"&lt;4999",state1,"failed")</f>
        <v>420</v>
      </c>
      <c r="D3">
        <f xml:space="preserve"> COUNTIFS(goal1, "&gt;=1000", goal1,"&lt;4999",state1,"canceled")</f>
        <v>60</v>
      </c>
      <c r="E3">
        <f t="shared" ref="E3:E13" si="0" xml:space="preserve"> SUM(B3+C3+D3)</f>
        <v>1411</v>
      </c>
      <c r="F3" s="12">
        <f t="shared" ref="F3:F13" si="1">((B3/E3))</f>
        <v>0.65981573352232459</v>
      </c>
      <c r="G3" s="12">
        <f t="shared" ref="G3:G13" si="2">(C3/E3)</f>
        <v>0.297661233167966</v>
      </c>
      <c r="H3" s="12">
        <f t="shared" ref="H3:H13" si="3">(D3/E3)</f>
        <v>4.2523033309709427E-2</v>
      </c>
    </row>
    <row r="4" spans="1:12" x14ac:dyDescent="0.25">
      <c r="A4" t="s">
        <v>8389</v>
      </c>
      <c r="B4">
        <f>COUNTIFS(goal1,"&gt;=5000",goal1,"&lt;9999",state1,"successful")</f>
        <v>380</v>
      </c>
      <c r="C4">
        <f>COUNTIFS(goal1,"&gt;=5000",goal1,"&lt;9999",state1,"failed")</f>
        <v>282</v>
      </c>
      <c r="D4">
        <f>COUNTIFS(goal1,"&gt;=5000",goal1,"&lt;9999",state1,"canceled")</f>
        <v>51</v>
      </c>
      <c r="E4">
        <f t="shared" si="0"/>
        <v>713</v>
      </c>
      <c r="F4" s="12">
        <f t="shared" si="1"/>
        <v>0.53295932678821878</v>
      </c>
      <c r="G4" s="12">
        <f t="shared" si="2"/>
        <v>0.39551192145862551</v>
      </c>
      <c r="H4" s="12">
        <f t="shared" si="3"/>
        <v>7.1528751753155678E-2</v>
      </c>
    </row>
    <row r="5" spans="1:12" x14ac:dyDescent="0.25">
      <c r="A5" t="s">
        <v>8390</v>
      </c>
      <c r="B5">
        <f xml:space="preserve"> COUNTIFS(goal1, "&gt;=10000", goal1,"&lt;14999",state1,"successful")</f>
        <v>168</v>
      </c>
      <c r="C5">
        <f xml:space="preserve"> COUNTIFS(goal1, "&gt;=10000", goal1,"&lt;14999",state1,"failed")</f>
        <v>144</v>
      </c>
      <c r="D5">
        <f>COUNTIFS(goal1,"&gt;=10000",goal1,"&lt;19999",state1,"canceled")</f>
        <v>57</v>
      </c>
      <c r="E5">
        <f t="shared" si="0"/>
        <v>369</v>
      </c>
      <c r="F5" s="12">
        <f t="shared" si="1"/>
        <v>0.45528455284552843</v>
      </c>
      <c r="G5" s="12">
        <f t="shared" si="2"/>
        <v>0.3902439024390244</v>
      </c>
      <c r="H5" s="12">
        <f t="shared" si="3"/>
        <v>0.15447154471544716</v>
      </c>
    </row>
    <row r="6" spans="1:12" x14ac:dyDescent="0.25">
      <c r="A6" t="s">
        <v>8391</v>
      </c>
      <c r="B6">
        <f>COUNTIFS(goal1,"&gt;=15000",goal1,"&lt;19999",state1,"successful")</f>
        <v>94</v>
      </c>
      <c r="C6">
        <f>COUNTIFS(goal1,"&gt;=15000",goal1,"&lt;19999",state1,"failed")</f>
        <v>90</v>
      </c>
      <c r="D6">
        <f>COUNTIFS(goal1,"&gt;=15000",goal1,"&lt;19999",state1,"canceled")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12" x14ac:dyDescent="0.25">
      <c r="A7" t="s">
        <v>8392</v>
      </c>
      <c r="B7">
        <f>COUNTIFS(goal1,"&gt;=20000",goal1,"&lt;24999",state1,"successful")</f>
        <v>62</v>
      </c>
      <c r="C7">
        <f>COUNTIFS(goal1,"&gt;=20000",goal1,"&lt;24999",state1,"failed")</f>
        <v>72</v>
      </c>
      <c r="D7">
        <f>COUNTIFS(goal1,"&gt;=20000",goal1,"&lt;24999",state1,"canceled")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12" x14ac:dyDescent="0.25">
      <c r="A8" t="s">
        <v>8393</v>
      </c>
      <c r="B8">
        <f>COUNTIFS(goal1,"&gt;=25000",goal1,"&lt;29999",state1,"successful")</f>
        <v>55</v>
      </c>
      <c r="C8">
        <f>COUNTIFS(goal1,"&gt;=25000",goal1,"&lt;29999",state1,"failed")</f>
        <v>64</v>
      </c>
      <c r="D8">
        <f>COUNTIFS(goal1,"&gt;=25000",goal1,"&lt;29999",state1,"canceled")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12" x14ac:dyDescent="0.25">
      <c r="A9" t="s">
        <v>8394</v>
      </c>
      <c r="B9">
        <f>COUNTIFS(goal1,"&gt;=30000",goal1,"&lt;34999",state1,"successful")</f>
        <v>32</v>
      </c>
      <c r="C9">
        <f>COUNTIFS(goal1,"&gt;=30000",goal1,"&lt;34999",state1,"failed")</f>
        <v>37</v>
      </c>
      <c r="D9">
        <f>COUNTIFS(goal1,"&gt;=30000",goal1,"&lt;34999",state1,"canceled")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12" x14ac:dyDescent="0.25">
      <c r="A10" t="s">
        <v>8395</v>
      </c>
      <c r="B10">
        <f>COUNTIFS(goal1,"&gt;=35000",goal1,"&lt;39999",state1,"successful")</f>
        <v>26</v>
      </c>
      <c r="C10">
        <f>COUNTIFS(goal1,"&gt;=35000",goal1,"&lt;39999",state1,"failed")</f>
        <v>22</v>
      </c>
      <c r="D10">
        <f>COUNTIFS(goal1,"&gt;=35000",goal1,"&lt;39999",state1,"canceled")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12" x14ac:dyDescent="0.25">
      <c r="A11" t="s">
        <v>8396</v>
      </c>
      <c r="B11">
        <f>COUNTIFS(goal1,"&gt;=40000",goal1,"&lt;44999",state1,"successful")</f>
        <v>21</v>
      </c>
      <c r="C11">
        <f>COUNTIFS(goal1,"&gt;=40000",goal1,"&lt;44999",state1,"failed")</f>
        <v>16</v>
      </c>
      <c r="D11">
        <f>COUNTIFS(goal1,"&gt;=40000",goal1,"&lt;44999",state1,"canceled")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12" x14ac:dyDescent="0.25">
      <c r="A12" t="s">
        <v>8397</v>
      </c>
      <c r="B12">
        <f>COUNTIFS(goal1,"&gt;=45000",goal1,"&lt;49999",state1,"successful")</f>
        <v>6</v>
      </c>
      <c r="C12">
        <f>COUNTIFS(goal1,"&gt;=45000",goal1,"&lt;49999",state1,"failed")</f>
        <v>11</v>
      </c>
      <c r="D12">
        <f>COUNTIFS(goal1,"&gt;=45000",goal1,"&lt;49999",state1,"canceled")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12" x14ac:dyDescent="0.25">
      <c r="A13" t="s">
        <v>8398</v>
      </c>
      <c r="B13">
        <f>COUNTIFS(goal1,"&gt;=50000",state1,"successful")</f>
        <v>86</v>
      </c>
      <c r="C13">
        <f>COUNTIFS(goal1,"&gt;=50000",state1,"failed")</f>
        <v>258</v>
      </c>
      <c r="D13">
        <f>COUNTIFS(goal1,"&gt;=50000",state1,"canceled")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  <row r="14" spans="1:12" x14ac:dyDescent="0.25">
      <c r="B14">
        <f xml:space="preserve"> SUM(B2:B13)</f>
        <v>2183</v>
      </c>
    </row>
  </sheetData>
  <sortState ref="K2:L4115">
    <sortCondition ref="K1"/>
  </sortState>
  <conditionalFormatting sqref="K1:K16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">
    <cfRule type="containsText" dxfId="11" priority="9" operator="containsText" text="live">
      <formula>NOT(ISERROR(SEARCH("live",K1)))</formula>
    </cfRule>
    <cfRule type="containsText" dxfId="10" priority="10" operator="containsText" text="failed">
      <formula>NOT(ISERROR(SEARCH("failed",K1)))</formula>
    </cfRule>
    <cfRule type="containsText" dxfId="9" priority="11" operator="containsText" text="canceled">
      <formula>NOT(ISERROR(SEARCH("canceled",K1)))</formula>
    </cfRule>
    <cfRule type="containsText" dxfId="8" priority="12" operator="containsText" text="successful">
      <formula>NOT(ISERROR(SEARCH("successful",K1)))</formula>
    </cfRule>
    <cfRule type="colorScale" priority="13">
      <colorScale>
        <cfvo type="min"/>
        <cfvo type="max"/>
        <color rgb="FF63BE7B"/>
        <color rgb="FFFFEF9C"/>
      </colorScale>
    </cfRule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6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">
    <cfRule type="containsText" dxfId="7" priority="1" operator="containsText" text="live">
      <formula>NOT(ISERROR(SEARCH("live",J1)))</formula>
    </cfRule>
    <cfRule type="containsText" dxfId="6" priority="2" operator="containsText" text="failed">
      <formula>NOT(ISERROR(SEARCH("failed",J1)))</formula>
    </cfRule>
    <cfRule type="containsText" dxfId="5" priority="3" operator="containsText" text="canceled">
      <formula>NOT(ISERROR(SEARCH("canceled",J1)))</formula>
    </cfRule>
    <cfRule type="containsText" dxfId="4" priority="4" operator="containsText" text="successful">
      <formula>NOT(ISERROR(SEARCH("successful",J1)))</formula>
    </cfRule>
    <cfRule type="colorScale" priority="5">
      <colorScale>
        <cfvo type="min"/>
        <cfvo type="max"/>
        <color rgb="FF63BE7B"/>
        <color rgb="FFFFEF9C"/>
      </colorScale>
    </cfRule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63B91-2C14-4188-AC8D-BA3DDBBEA72A}">
  <dimension ref="A1:E18"/>
  <sheetViews>
    <sheetView workbookViewId="0">
      <selection activeCell="V10" sqref="V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8361</v>
      </c>
      <c r="B1" t="s">
        <v>8363</v>
      </c>
    </row>
    <row r="2" spans="1:5" x14ac:dyDescent="0.25">
      <c r="A2" s="6" t="s">
        <v>8379</v>
      </c>
      <c r="B2" t="s">
        <v>8363</v>
      </c>
    </row>
    <row r="4" spans="1:5" x14ac:dyDescent="0.25">
      <c r="A4" s="6" t="s">
        <v>8400</v>
      </c>
      <c r="B4" s="6" t="s">
        <v>8360</v>
      </c>
    </row>
    <row r="5" spans="1:5" x14ac:dyDescent="0.25">
      <c r="A5" s="6" t="s">
        <v>8358</v>
      </c>
      <c r="B5" t="s">
        <v>8219</v>
      </c>
      <c r="C5" t="s">
        <v>8221</v>
      </c>
      <c r="D5" t="s">
        <v>8220</v>
      </c>
      <c r="E5" t="s">
        <v>8359</v>
      </c>
    </row>
    <row r="6" spans="1:5" x14ac:dyDescent="0.25">
      <c r="A6" s="11" t="s">
        <v>8372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1" t="s">
        <v>8373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1" t="s">
        <v>8374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1" t="s">
        <v>8375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1" t="s">
        <v>8376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1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1" t="s">
        <v>8378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1" t="s">
        <v>8367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1" t="s">
        <v>8368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1" t="s">
        <v>8369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1" t="s">
        <v>8370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1" t="s">
        <v>8371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1" t="s">
        <v>8359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92809-B369-44C1-9ED0-64960881E10C}">
  <sheetPr codeName="Sheet3"/>
  <dimension ref="A1:F47"/>
  <sheetViews>
    <sheetView workbookViewId="0">
      <selection activeCell="T34" sqref="T34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2" spans="1:6" x14ac:dyDescent="0.25">
      <c r="A2" s="6" t="s">
        <v>8361</v>
      </c>
      <c r="B2" t="s">
        <v>8363</v>
      </c>
    </row>
    <row r="4" spans="1:6" x14ac:dyDescent="0.25">
      <c r="A4" s="6" t="s">
        <v>8364</v>
      </c>
      <c r="B4" s="6" t="s">
        <v>8360</v>
      </c>
    </row>
    <row r="5" spans="1:6" x14ac:dyDescent="0.25">
      <c r="A5" s="6" t="s">
        <v>8358</v>
      </c>
      <c r="B5" t="s">
        <v>8219</v>
      </c>
      <c r="C5" t="s">
        <v>8222</v>
      </c>
      <c r="D5" t="s">
        <v>8221</v>
      </c>
      <c r="E5" t="s">
        <v>8220</v>
      </c>
      <c r="F5" t="s">
        <v>8359</v>
      </c>
    </row>
    <row r="6" spans="1:6" x14ac:dyDescent="0.25">
      <c r="A6" s="7" t="s">
        <v>8314</v>
      </c>
      <c r="B6" s="8"/>
      <c r="C6" s="8"/>
      <c r="D6" s="8">
        <v>100</v>
      </c>
      <c r="E6" s="8"/>
      <c r="F6" s="8">
        <v>100</v>
      </c>
    </row>
    <row r="7" spans="1:6" x14ac:dyDescent="0.25">
      <c r="A7" s="7" t="s">
        <v>8342</v>
      </c>
      <c r="B7" s="8"/>
      <c r="C7" s="8"/>
      <c r="D7" s="8"/>
      <c r="E7" s="8">
        <v>20</v>
      </c>
      <c r="F7" s="8">
        <v>20</v>
      </c>
    </row>
    <row r="8" spans="1:6" x14ac:dyDescent="0.25">
      <c r="A8" s="7" t="s">
        <v>8330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8356</v>
      </c>
      <c r="B9" s="8"/>
      <c r="C9" s="8"/>
      <c r="D9" s="8">
        <v>40</v>
      </c>
      <c r="E9" s="8"/>
      <c r="F9" s="8">
        <v>40</v>
      </c>
    </row>
    <row r="10" spans="1:6" x14ac:dyDescent="0.25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8312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8345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7" t="s">
        <v>8322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7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7" t="s">
        <v>8346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7" t="s">
        <v>8326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7" t="s">
        <v>8354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8333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7" t="s">
        <v>8357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7" t="s">
        <v>8341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8348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7" t="s">
        <v>8337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7" t="s">
        <v>8343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7" t="s">
        <v>8316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8311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8350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7" t="s">
        <v>8353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7" t="s">
        <v>8355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8339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7" t="s">
        <v>8332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7" t="s">
        <v>8319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7" t="s">
        <v>8318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7" t="s">
        <v>8338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7" t="s">
        <v>8359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F1435-3295-4DA4-A9C6-8B6585D8778B}">
  <sheetPr codeName="Sheet4"/>
  <dimension ref="A1:F14"/>
  <sheetViews>
    <sheetView workbookViewId="0">
      <selection activeCell="V12" sqref="V12"/>
    </sheetView>
  </sheetViews>
  <sheetFormatPr defaultRowHeight="15" x14ac:dyDescent="0.25"/>
  <cols>
    <col min="1" max="1" width="19.42578125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8363</v>
      </c>
    </row>
    <row r="3" spans="1:6" x14ac:dyDescent="0.25">
      <c r="A3" s="6" t="s">
        <v>8400</v>
      </c>
      <c r="B3" s="6" t="s">
        <v>8360</v>
      </c>
    </row>
    <row r="4" spans="1:6" x14ac:dyDescent="0.25">
      <c r="A4" s="6" t="s">
        <v>8358</v>
      </c>
      <c r="B4" t="s">
        <v>8219</v>
      </c>
      <c r="C4" t="s">
        <v>8222</v>
      </c>
      <c r="D4" t="s">
        <v>8221</v>
      </c>
      <c r="E4" t="s">
        <v>8220</v>
      </c>
      <c r="F4" t="s">
        <v>8359</v>
      </c>
    </row>
    <row r="5" spans="1:6" x14ac:dyDescent="0.25">
      <c r="A5" s="7" t="s">
        <v>8308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8334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8331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8329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8323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8336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8320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8317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8315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8359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AC4115"/>
  <sheetViews>
    <sheetView zoomScaleNormal="100" workbookViewId="0">
      <selection activeCell="Z1" sqref="Z1:Z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5.140625" customWidth="1"/>
    <col min="13" max="13" width="15.5703125" customWidth="1"/>
    <col min="14" max="14" width="41.140625" customWidth="1"/>
    <col min="15" max="15" width="18.28515625" customWidth="1"/>
    <col min="16" max="16" width="16.5703125" customWidth="1"/>
    <col min="17" max="17" width="27" customWidth="1"/>
    <col min="18" max="18" width="17.7109375" customWidth="1"/>
    <col min="19" max="19" width="25.28515625" style="9" customWidth="1"/>
    <col min="20" max="26" width="22.42578125" customWidth="1"/>
  </cols>
  <sheetData>
    <row r="1" spans="1:29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8361</v>
      </c>
      <c r="R1" s="1" t="s">
        <v>8362</v>
      </c>
      <c r="S1" s="10" t="s">
        <v>8365</v>
      </c>
      <c r="T1" s="1" t="s">
        <v>8366</v>
      </c>
      <c r="U1" s="1"/>
      <c r="V1" s="1"/>
      <c r="W1" s="1"/>
      <c r="X1" s="1"/>
      <c r="Y1" s="1"/>
      <c r="Z1" s="1"/>
    </row>
    <row r="2" spans="1:29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f>kickstartercampaigns!AD2= (((L2/60)/60)/24) +DATE(1970,1,1)</f>
        <v>0</v>
      </c>
      <c r="N2" t="s">
        <v>8265</v>
      </c>
      <c r="O2">
        <f xml:space="preserve"> ROUND((E2/D2)*100,0)</f>
        <v>137</v>
      </c>
      <c r="P2">
        <f xml:space="preserve"> AVERAGE(L2)</f>
        <v>182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  <c r="U2" s="9"/>
      <c r="V2" s="9"/>
      <c r="W2" s="9"/>
      <c r="X2" s="9"/>
      <c r="Y2" s="9"/>
      <c r="Z2" s="9"/>
      <c r="AA2" s="13"/>
      <c r="AB2" s="14"/>
      <c r="AC2" s="15"/>
    </row>
    <row r="3" spans="1:29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ROUND((E3/D3)*100,0)</f>
        <v>143</v>
      </c>
      <c r="P3">
        <f t="shared" ref="P3:P66" si="1" xml:space="preserve"> AVERAGE(L3)</f>
        <v>79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 s="9"/>
      <c r="V3" s="9"/>
      <c r="W3" s="9"/>
      <c r="X3" s="9"/>
      <c r="Y3" s="9"/>
      <c r="Z3" s="9"/>
      <c r="AA3" s="16"/>
      <c r="AB3" s="17"/>
      <c r="AC3" s="18"/>
    </row>
    <row r="4" spans="1:29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35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  <c r="U4" s="9"/>
      <c r="V4" s="9"/>
      <c r="W4" s="9"/>
      <c r="X4" s="9"/>
      <c r="Y4" s="9"/>
      <c r="Z4" s="9"/>
      <c r="AA4" s="16"/>
      <c r="AB4" s="17"/>
      <c r="AC4" s="18"/>
    </row>
    <row r="5" spans="1:29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150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  <c r="U5" s="9"/>
      <c r="V5" s="9"/>
      <c r="W5" s="9"/>
      <c r="X5" s="9"/>
      <c r="Y5" s="9"/>
      <c r="Z5" s="9"/>
      <c r="AA5" s="16"/>
      <c r="AB5" s="17"/>
      <c r="AC5" s="18"/>
    </row>
    <row r="6" spans="1:29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284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  <c r="U6" s="9"/>
      <c r="V6" s="9"/>
      <c r="W6" s="9"/>
      <c r="X6" s="9"/>
      <c r="Y6" s="9"/>
      <c r="Z6" s="9"/>
      <c r="AA6" s="16"/>
      <c r="AB6" s="17"/>
      <c r="AC6" s="18"/>
    </row>
    <row r="7" spans="1:29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47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  <c r="U7" s="9"/>
      <c r="V7" s="9"/>
      <c r="W7" s="9"/>
      <c r="X7" s="9"/>
      <c r="Y7" s="9"/>
      <c r="Z7" s="9"/>
      <c r="AA7" s="16"/>
      <c r="AB7" s="17"/>
      <c r="AC7" s="18"/>
    </row>
    <row r="8" spans="1:29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58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  <c r="U8" s="9"/>
      <c r="V8" s="9"/>
      <c r="W8" s="9"/>
      <c r="X8" s="9"/>
      <c r="Y8" s="9"/>
      <c r="Z8" s="9"/>
      <c r="AA8" s="16"/>
      <c r="AB8" s="17"/>
      <c r="AC8" s="18"/>
    </row>
    <row r="9" spans="1:29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57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  <c r="U9" s="9"/>
      <c r="V9" s="9"/>
      <c r="W9" s="9"/>
      <c r="X9" s="9"/>
      <c r="Y9" s="9"/>
      <c r="Z9" s="9"/>
      <c r="AA9" s="16"/>
      <c r="AB9" s="17"/>
      <c r="AC9" s="18"/>
    </row>
    <row r="10" spans="1:29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12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  <c r="U10" s="9"/>
      <c r="V10" s="9"/>
      <c r="W10" s="9"/>
      <c r="X10" s="9"/>
      <c r="Y10" s="9"/>
      <c r="Z10" s="9"/>
      <c r="AA10" s="16"/>
      <c r="AB10" s="17"/>
      <c r="AC10" s="18"/>
    </row>
    <row r="11" spans="1:29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20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  <c r="U11" s="9"/>
      <c r="V11" s="9"/>
      <c r="W11" s="9"/>
      <c r="X11" s="9"/>
      <c r="Y11" s="9"/>
      <c r="Z11" s="9"/>
      <c r="AA11" s="16"/>
      <c r="AB11" s="17"/>
      <c r="AC11" s="18"/>
    </row>
    <row r="12" spans="1:29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19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  <c r="U12" s="9"/>
      <c r="V12" s="9"/>
      <c r="W12" s="9"/>
      <c r="X12" s="9"/>
      <c r="Y12" s="9"/>
      <c r="Z12" s="9"/>
      <c r="AA12" s="16"/>
      <c r="AB12" s="17"/>
      <c r="AC12" s="18"/>
    </row>
    <row r="13" spans="1:29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75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  <c r="U13" s="9"/>
      <c r="V13" s="9"/>
      <c r="W13" s="9"/>
      <c r="X13" s="9"/>
      <c r="Y13" s="9"/>
      <c r="Z13" s="9"/>
      <c r="AA13" s="16"/>
      <c r="AB13" s="17"/>
      <c r="AC13" s="18"/>
    </row>
    <row r="14" spans="1:29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827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  <c r="U14" s="9"/>
      <c r="V14" s="9"/>
      <c r="W14" s="9"/>
      <c r="X14" s="9"/>
      <c r="Y14" s="9"/>
      <c r="Z14" s="9"/>
      <c r="AA14" s="16"/>
      <c r="AB14" s="17"/>
      <c r="AC14" s="18"/>
    </row>
    <row r="15" spans="1:29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51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  <c r="U15" s="9"/>
      <c r="V15" s="9"/>
      <c r="W15" s="9"/>
      <c r="X15" s="9"/>
      <c r="Y15" s="9"/>
      <c r="Z15" s="9"/>
      <c r="AA15" s="16"/>
      <c r="AB15" s="17"/>
      <c r="AC15" s="18"/>
    </row>
    <row r="16" spans="1:29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41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  <c r="U16" s="9"/>
      <c r="V16" s="9"/>
      <c r="W16" s="9"/>
      <c r="X16" s="9"/>
      <c r="Y16" s="9"/>
      <c r="Z16" s="9"/>
      <c r="AA16" s="16"/>
      <c r="AB16" s="17"/>
      <c r="AC16" s="18"/>
    </row>
    <row r="17" spans="1:29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98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  <c r="U17" s="9"/>
      <c r="V17" s="9"/>
      <c r="W17" s="9"/>
      <c r="X17" s="9"/>
      <c r="Y17" s="9"/>
      <c r="Z17" s="9"/>
      <c r="AA17" s="16"/>
      <c r="AB17" s="17"/>
      <c r="AC17" s="18"/>
    </row>
    <row r="18" spans="1:29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70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  <c r="U18" s="9"/>
      <c r="V18" s="9"/>
      <c r="W18" s="9"/>
      <c r="X18" s="9"/>
      <c r="Y18" s="9"/>
      <c r="Z18" s="9"/>
      <c r="AA18" s="16"/>
      <c r="AB18" s="17"/>
      <c r="AC18" s="18"/>
    </row>
    <row r="19" spans="1:29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36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  <c r="U19" s="9"/>
      <c r="V19" s="9"/>
      <c r="W19" s="9"/>
      <c r="X19" s="9"/>
      <c r="Y19" s="9"/>
      <c r="Z19" s="9"/>
      <c r="AA19" s="19"/>
      <c r="AB19" s="20"/>
      <c r="AC19" s="21"/>
    </row>
    <row r="20" spans="1:29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342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  <c r="U20" s="9"/>
      <c r="V20" s="9"/>
      <c r="W20" s="9"/>
      <c r="X20" s="9"/>
      <c r="Y20" s="9"/>
      <c r="Z20" s="9"/>
    </row>
    <row r="21" spans="1:29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22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  <c r="U21" s="9"/>
      <c r="V21" s="9"/>
      <c r="W21" s="9"/>
      <c r="X21" s="9"/>
      <c r="Y21" s="9"/>
      <c r="Z21" s="9"/>
    </row>
    <row r="22" spans="1:29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25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  <c r="U22" s="9"/>
      <c r="V22" s="9"/>
      <c r="W22" s="9"/>
      <c r="X22" s="9"/>
      <c r="Y22" s="9"/>
      <c r="Z22" s="9"/>
    </row>
    <row r="23" spans="1:29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101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  <c r="U23" s="9"/>
      <c r="V23" s="9"/>
      <c r="W23" s="9"/>
      <c r="X23" s="9"/>
      <c r="Y23" s="9"/>
      <c r="Z23" s="9"/>
    </row>
    <row r="24" spans="1:29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8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  <c r="U24" s="9"/>
      <c r="V24" s="9"/>
      <c r="W24" s="9"/>
      <c r="X24" s="9"/>
      <c r="Y24" s="9"/>
      <c r="Z24" s="9"/>
    </row>
    <row r="25" spans="1:29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23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  <c r="U25" s="9"/>
      <c r="V25" s="9"/>
      <c r="W25" s="9"/>
      <c r="X25" s="9"/>
      <c r="Y25" s="9"/>
      <c r="Z25" s="9"/>
    </row>
    <row r="26" spans="1:29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574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  <c r="U26" s="9"/>
      <c r="V26" s="9"/>
      <c r="W26" s="9"/>
      <c r="X26" s="9"/>
      <c r="Y26" s="9"/>
      <c r="Z26" s="9"/>
    </row>
    <row r="27" spans="1:29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14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  <c r="U27" s="9"/>
      <c r="V27" s="9"/>
      <c r="W27" s="9"/>
      <c r="X27" s="9"/>
      <c r="Y27" s="9"/>
      <c r="Z27" s="9"/>
    </row>
    <row r="28" spans="1:29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19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  <c r="U28" s="9"/>
      <c r="V28" s="9"/>
      <c r="W28" s="9"/>
      <c r="X28" s="9"/>
      <c r="Y28" s="9"/>
      <c r="Z28" s="9"/>
    </row>
    <row r="29" spans="1:29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150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  <c r="U29" s="9"/>
      <c r="V29" s="9"/>
      <c r="W29" s="9"/>
      <c r="X29" s="9"/>
      <c r="Y29" s="9"/>
      <c r="Z29" s="9"/>
    </row>
    <row r="30" spans="1:29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71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  <c r="U30" s="9"/>
      <c r="V30" s="9"/>
      <c r="W30" s="9"/>
      <c r="X30" s="9"/>
      <c r="Y30" s="9"/>
      <c r="Z30" s="9"/>
    </row>
    <row r="31" spans="1:29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117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  <c r="U31" s="9"/>
      <c r="V31" s="9"/>
      <c r="W31" s="9"/>
      <c r="X31" s="9"/>
      <c r="Y31" s="9"/>
      <c r="Z31" s="9"/>
    </row>
    <row r="32" spans="1:29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53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  <c r="U32" s="9"/>
      <c r="V32" s="9"/>
      <c r="W32" s="9"/>
      <c r="X32" s="9"/>
      <c r="Y32" s="9"/>
      <c r="Z32" s="9"/>
    </row>
    <row r="33" spans="1:26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  <c r="U33" s="9"/>
      <c r="V33" s="9"/>
      <c r="W33" s="9"/>
      <c r="X33" s="9"/>
      <c r="Y33" s="9"/>
      <c r="Z33" s="9"/>
    </row>
    <row r="34" spans="1:26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89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  <c r="U34" s="9"/>
      <c r="V34" s="9"/>
      <c r="W34" s="9"/>
      <c r="X34" s="9"/>
      <c r="Y34" s="9"/>
      <c r="Z34" s="9"/>
    </row>
    <row r="35" spans="1:26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64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  <c r="U35" s="9"/>
      <c r="V35" s="9"/>
      <c r="W35" s="9"/>
      <c r="X35" s="9"/>
      <c r="Y35" s="9"/>
      <c r="Z35" s="9"/>
    </row>
    <row r="36" spans="1:26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68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  <c r="U36" s="9"/>
      <c r="V36" s="9"/>
      <c r="W36" s="9"/>
      <c r="X36" s="9"/>
      <c r="Y36" s="9"/>
      <c r="Z36" s="9"/>
    </row>
    <row r="37" spans="1:26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28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  <c r="U37" s="9"/>
      <c r="V37" s="9"/>
      <c r="W37" s="9"/>
      <c r="X37" s="9"/>
      <c r="Y37" s="9"/>
      <c r="Z37" s="9"/>
    </row>
    <row r="38" spans="1:26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44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  <c r="U38" s="9"/>
      <c r="V38" s="9"/>
      <c r="W38" s="9"/>
      <c r="X38" s="9"/>
      <c r="Y38" s="9"/>
      <c r="Z38" s="9"/>
    </row>
    <row r="39" spans="1:26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253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  <c r="U39" s="9"/>
      <c r="V39" s="9"/>
      <c r="W39" s="9"/>
      <c r="X39" s="9"/>
      <c r="Y39" s="9"/>
      <c r="Z39" s="9"/>
    </row>
    <row r="40" spans="1:26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66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  <c r="U40" s="9"/>
      <c r="V40" s="9"/>
      <c r="W40" s="9"/>
      <c r="X40" s="9"/>
      <c r="Y40" s="9"/>
      <c r="Z40" s="9"/>
    </row>
    <row r="41" spans="1:26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217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  <c r="U41" s="9"/>
      <c r="V41" s="9"/>
      <c r="W41" s="9"/>
      <c r="X41" s="9"/>
      <c r="Y41" s="9"/>
      <c r="Z41" s="9"/>
    </row>
    <row r="42" spans="1:26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16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  <c r="U42" s="9"/>
      <c r="V42" s="9"/>
      <c r="W42" s="9"/>
      <c r="X42" s="9"/>
      <c r="Y42" s="9"/>
      <c r="Z42" s="9"/>
    </row>
    <row r="43" spans="1:26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19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  <c r="U43" s="9"/>
      <c r="V43" s="9"/>
      <c r="W43" s="9"/>
      <c r="X43" s="9"/>
      <c r="Y43" s="9"/>
      <c r="Z43" s="9"/>
    </row>
    <row r="44" spans="1:26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169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  <c r="U44" s="9"/>
      <c r="V44" s="9"/>
      <c r="W44" s="9"/>
      <c r="X44" s="9"/>
      <c r="Y44" s="9"/>
      <c r="Z44" s="9"/>
    </row>
    <row r="45" spans="1:26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263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  <c r="U45" s="9"/>
      <c r="V45" s="9"/>
      <c r="W45" s="9"/>
      <c r="X45" s="9"/>
      <c r="Y45" s="9"/>
      <c r="Z45" s="9"/>
    </row>
    <row r="46" spans="1:26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15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  <c r="U46" s="9"/>
      <c r="V46" s="9"/>
      <c r="W46" s="9"/>
      <c r="X46" s="9"/>
      <c r="Y46" s="9"/>
      <c r="Z46" s="9"/>
    </row>
    <row r="47" spans="1:26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61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  <c r="U47" s="9"/>
      <c r="V47" s="9"/>
      <c r="W47" s="9"/>
      <c r="X47" s="9"/>
      <c r="Y47" s="9"/>
      <c r="Z47" s="9"/>
    </row>
    <row r="48" spans="1:26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45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  <c r="U48" s="9"/>
      <c r="V48" s="9"/>
      <c r="W48" s="9"/>
      <c r="X48" s="9"/>
      <c r="Y48" s="9"/>
      <c r="Z48" s="9"/>
    </row>
    <row r="49" spans="1:26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70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  <c r="U49" s="9"/>
      <c r="V49" s="9"/>
      <c r="W49" s="9"/>
      <c r="X49" s="9"/>
      <c r="Y49" s="9"/>
      <c r="Z49" s="9"/>
    </row>
    <row r="50" spans="1:26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38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  <c r="U50" s="9"/>
      <c r="V50" s="9"/>
      <c r="W50" s="9"/>
      <c r="X50" s="9"/>
      <c r="Y50" s="9"/>
      <c r="Z50" s="9"/>
    </row>
    <row r="51" spans="1:26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87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  <c r="U51" s="9"/>
      <c r="V51" s="9"/>
      <c r="W51" s="9"/>
      <c r="X51" s="9"/>
      <c r="Y51" s="9"/>
      <c r="Z51" s="9"/>
    </row>
    <row r="52" spans="1:26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22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  <c r="U52" s="9"/>
      <c r="V52" s="9"/>
      <c r="W52" s="9"/>
      <c r="X52" s="9"/>
      <c r="Y52" s="9"/>
      <c r="Z52" s="9"/>
    </row>
    <row r="53" spans="1:26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119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  <c r="U53" s="9"/>
      <c r="V53" s="9"/>
      <c r="W53" s="9"/>
      <c r="X53" s="9"/>
      <c r="Y53" s="9"/>
      <c r="Z53" s="9"/>
    </row>
    <row r="54" spans="1:26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52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  <c r="U54" s="9"/>
      <c r="V54" s="9"/>
      <c r="W54" s="9"/>
      <c r="X54" s="9"/>
      <c r="Y54" s="9"/>
      <c r="Z54" s="9"/>
    </row>
    <row r="55" spans="1:26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117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  <c r="U55" s="9"/>
      <c r="V55" s="9"/>
      <c r="W55" s="9"/>
      <c r="X55" s="9"/>
      <c r="Y55" s="9"/>
      <c r="Z55" s="9"/>
    </row>
    <row r="56" spans="1:26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52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  <c r="U56" s="9"/>
      <c r="V56" s="9"/>
      <c r="W56" s="9"/>
      <c r="X56" s="9"/>
      <c r="Y56" s="9"/>
      <c r="Z56" s="9"/>
    </row>
    <row r="57" spans="1:26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86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  <c r="U57" s="9"/>
      <c r="V57" s="9"/>
      <c r="W57" s="9"/>
      <c r="X57" s="9"/>
      <c r="Y57" s="9"/>
      <c r="Z57" s="9"/>
    </row>
    <row r="58" spans="1:26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174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  <c r="U58" s="9"/>
      <c r="V58" s="9"/>
      <c r="W58" s="9"/>
      <c r="X58" s="9"/>
      <c r="Y58" s="9"/>
      <c r="Z58" s="9"/>
    </row>
    <row r="59" spans="1:26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69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  <c r="U59" s="9"/>
      <c r="V59" s="9"/>
      <c r="W59" s="9"/>
      <c r="X59" s="9"/>
      <c r="Y59" s="9"/>
      <c r="Z59" s="9"/>
    </row>
    <row r="60" spans="1:26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75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  <c r="U60" s="9"/>
      <c r="V60" s="9"/>
      <c r="W60" s="9"/>
      <c r="X60" s="9"/>
      <c r="Y60" s="9"/>
      <c r="Z60" s="9"/>
    </row>
    <row r="61" spans="1:26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33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  <c r="U61" s="9"/>
      <c r="V61" s="9"/>
      <c r="W61" s="9"/>
      <c r="X61" s="9"/>
      <c r="Y61" s="9"/>
      <c r="Z61" s="9"/>
    </row>
    <row r="62" spans="1:26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108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  <c r="U62" s="9"/>
      <c r="V62" s="9"/>
      <c r="W62" s="9"/>
      <c r="X62" s="9"/>
      <c r="Y62" s="9"/>
      <c r="Z62" s="9"/>
    </row>
    <row r="63" spans="1:26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23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  <c r="U63" s="9"/>
      <c r="V63" s="9"/>
      <c r="W63" s="9"/>
      <c r="X63" s="9"/>
      <c r="Y63" s="9"/>
      <c r="Z63" s="9"/>
    </row>
    <row r="64" spans="1:26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48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  <c r="U64" s="9"/>
      <c r="V64" s="9"/>
      <c r="W64" s="9"/>
      <c r="X64" s="9"/>
      <c r="Y64" s="9"/>
      <c r="Z64" s="9"/>
    </row>
    <row r="65" spans="1:26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64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  <c r="U65" s="9"/>
      <c r="V65" s="9"/>
      <c r="W65" s="9"/>
      <c r="X65" s="9"/>
      <c r="Y65" s="9"/>
      <c r="Z65" s="9"/>
    </row>
    <row r="66" spans="1:26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24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  <c r="U66" s="9"/>
      <c r="V66" s="9"/>
      <c r="W66" s="9"/>
      <c r="X66" s="9"/>
      <c r="Y66" s="9"/>
      <c r="Z66" s="9"/>
    </row>
    <row r="67" spans="1:26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 xml:space="preserve"> ROUND((E67/D67)*100,0)</f>
        <v>108</v>
      </c>
      <c r="P67">
        <f t="shared" ref="P67:P130" si="5" xml:space="preserve"> AVERAGE(L67)</f>
        <v>57</v>
      </c>
      <c r="Q67" t="s">
        <v>8308</v>
      </c>
      <c r="R67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  <c r="U67" s="9"/>
      <c r="V67" s="9"/>
      <c r="W67" s="9"/>
      <c r="X67" s="9"/>
      <c r="Y67" s="9"/>
      <c r="Z67" s="9"/>
    </row>
    <row r="68" spans="1:26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26</v>
      </c>
      <c r="Q68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  <c r="U68" s="9"/>
      <c r="V68" s="9"/>
      <c r="W68" s="9"/>
      <c r="X68" s="9"/>
      <c r="Y68" s="9"/>
      <c r="Z68" s="9"/>
    </row>
    <row r="69" spans="1:26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20</v>
      </c>
      <c r="Q69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  <c r="U69" s="9"/>
      <c r="V69" s="9"/>
      <c r="W69" s="9"/>
      <c r="X69" s="9"/>
      <c r="Y69" s="9"/>
      <c r="Z69" s="9"/>
    </row>
    <row r="70" spans="1:26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36</v>
      </c>
      <c r="Q70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  <c r="U70" s="9"/>
      <c r="V70" s="9"/>
      <c r="W70" s="9"/>
      <c r="X70" s="9"/>
      <c r="Y70" s="9"/>
      <c r="Z70" s="9"/>
    </row>
    <row r="71" spans="1:26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178</v>
      </c>
      <c r="Q7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  <c r="U71" s="9"/>
      <c r="V71" s="9"/>
      <c r="W71" s="9"/>
      <c r="X71" s="9"/>
      <c r="Y71" s="9"/>
      <c r="Z71" s="9"/>
    </row>
    <row r="72" spans="1:26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17</v>
      </c>
      <c r="Q72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  <c r="U72" s="9"/>
      <c r="V72" s="9"/>
      <c r="W72" s="9"/>
      <c r="X72" s="9"/>
      <c r="Y72" s="9"/>
      <c r="Z72" s="9"/>
    </row>
    <row r="73" spans="1:26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32</v>
      </c>
      <c r="Q7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  <c r="U73" s="9"/>
      <c r="V73" s="9"/>
      <c r="W73" s="9"/>
      <c r="X73" s="9"/>
      <c r="Y73" s="9"/>
      <c r="Z73" s="9"/>
    </row>
    <row r="74" spans="1:26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41</v>
      </c>
      <c r="Q74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  <c r="U74" s="9"/>
      <c r="V74" s="9"/>
      <c r="W74" s="9"/>
      <c r="X74" s="9"/>
      <c r="Y74" s="9"/>
      <c r="Z74" s="9"/>
    </row>
    <row r="75" spans="1:26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18</v>
      </c>
      <c r="Q7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  <c r="U75" s="9"/>
      <c r="V75" s="9"/>
      <c r="W75" s="9"/>
      <c r="X75" s="9"/>
      <c r="Y75" s="9"/>
      <c r="Z75" s="9"/>
    </row>
    <row r="76" spans="1:26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29</v>
      </c>
      <c r="Q7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  <c r="U76" s="9"/>
      <c r="V76" s="9"/>
      <c r="W76" s="9"/>
      <c r="X76" s="9"/>
      <c r="Y76" s="9"/>
      <c r="Z76" s="9"/>
    </row>
    <row r="77" spans="1:26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47</v>
      </c>
      <c r="Q77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  <c r="U77" s="9"/>
      <c r="V77" s="9"/>
      <c r="W77" s="9"/>
      <c r="X77" s="9"/>
      <c r="Y77" s="9"/>
      <c r="Z77" s="9"/>
    </row>
    <row r="78" spans="1:26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15</v>
      </c>
      <c r="Q78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  <c r="U78" s="9"/>
      <c r="V78" s="9"/>
      <c r="W78" s="9"/>
      <c r="X78" s="9"/>
      <c r="Y78" s="9"/>
      <c r="Z78" s="9"/>
    </row>
    <row r="79" spans="1:26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26</v>
      </c>
      <c r="Q79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  <c r="U79" s="9"/>
      <c r="V79" s="9"/>
      <c r="W79" s="9"/>
      <c r="X79" s="9"/>
      <c r="Y79" s="9"/>
      <c r="Z79" s="9"/>
    </row>
    <row r="80" spans="1:26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35</v>
      </c>
      <c r="Q80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  <c r="U80" s="9"/>
      <c r="V80" s="9"/>
      <c r="W80" s="9"/>
      <c r="X80" s="9"/>
      <c r="Y80" s="9"/>
      <c r="Z80" s="9"/>
    </row>
    <row r="81" spans="1:26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41</v>
      </c>
      <c r="Q8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  <c r="U81" s="9"/>
      <c r="V81" s="9"/>
      <c r="W81" s="9"/>
      <c r="X81" s="9"/>
      <c r="Y81" s="9"/>
      <c r="Z81" s="9"/>
    </row>
    <row r="82" spans="1:26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47</v>
      </c>
      <c r="Q82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  <c r="U82" s="9"/>
      <c r="V82" s="9"/>
      <c r="W82" s="9"/>
      <c r="X82" s="9"/>
      <c r="Y82" s="9"/>
      <c r="Z82" s="9"/>
    </row>
    <row r="83" spans="1:26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28</v>
      </c>
      <c r="Q83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  <c r="U83" s="9"/>
      <c r="V83" s="9"/>
      <c r="W83" s="9"/>
      <c r="X83" s="9"/>
      <c r="Y83" s="9"/>
      <c r="Z83" s="9"/>
    </row>
    <row r="84" spans="1:26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100</v>
      </c>
      <c r="Q84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  <c r="U84" s="9"/>
      <c r="V84" s="9"/>
      <c r="W84" s="9"/>
      <c r="X84" s="9"/>
      <c r="Y84" s="9"/>
      <c r="Z84" s="9"/>
    </row>
    <row r="85" spans="1:26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13</v>
      </c>
      <c r="Q8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  <c r="U85" s="9"/>
      <c r="V85" s="9"/>
      <c r="W85" s="9"/>
      <c r="X85" s="9"/>
      <c r="Y85" s="9"/>
      <c r="Z85" s="9"/>
    </row>
    <row r="86" spans="1:26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</v>
      </c>
      <c r="Q8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  <c r="U86" s="9"/>
      <c r="V86" s="9"/>
      <c r="W86" s="9"/>
      <c r="X86" s="9"/>
      <c r="Y86" s="9"/>
      <c r="Z86" s="9"/>
    </row>
    <row r="87" spans="1:26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21</v>
      </c>
      <c r="Q87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  <c r="U87" s="9"/>
      <c r="V87" s="9"/>
      <c r="W87" s="9"/>
      <c r="X87" s="9"/>
      <c r="Y87" s="9"/>
      <c r="Z87" s="9"/>
    </row>
    <row r="88" spans="1:26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17</v>
      </c>
      <c r="Q88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  <c r="U88" s="9"/>
      <c r="V88" s="9"/>
      <c r="W88" s="9"/>
      <c r="X88" s="9"/>
      <c r="Y88" s="9"/>
      <c r="Z88" s="9"/>
    </row>
    <row r="89" spans="1:26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25</v>
      </c>
      <c r="Q89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  <c r="U89" s="9"/>
      <c r="V89" s="9"/>
      <c r="W89" s="9"/>
      <c r="X89" s="9"/>
      <c r="Y89" s="9"/>
      <c r="Z89" s="9"/>
    </row>
    <row r="90" spans="1:26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  <c r="U90" s="9"/>
      <c r="V90" s="9"/>
      <c r="W90" s="9"/>
      <c r="X90" s="9"/>
      <c r="Y90" s="9"/>
      <c r="Z90" s="9"/>
    </row>
    <row r="91" spans="1:26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56</v>
      </c>
      <c r="Q9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  <c r="U91" s="9"/>
      <c r="V91" s="9"/>
      <c r="W91" s="9"/>
      <c r="X91" s="9"/>
      <c r="Y91" s="9"/>
      <c r="Z91" s="9"/>
    </row>
    <row r="92" spans="1:26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16</v>
      </c>
      <c r="Q92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  <c r="U92" s="9"/>
      <c r="V92" s="9"/>
      <c r="W92" s="9"/>
      <c r="X92" s="9"/>
      <c r="Y92" s="9"/>
      <c r="Z92" s="9"/>
    </row>
    <row r="93" spans="1:26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46</v>
      </c>
      <c r="Q9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  <c r="U93" s="9"/>
      <c r="V93" s="9"/>
      <c r="W93" s="9"/>
      <c r="X93" s="9"/>
      <c r="Y93" s="9"/>
      <c r="Z93" s="9"/>
    </row>
    <row r="94" spans="1:26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43</v>
      </c>
      <c r="Q94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  <c r="U94" s="9"/>
      <c r="V94" s="9"/>
      <c r="W94" s="9"/>
      <c r="X94" s="9"/>
      <c r="Y94" s="9"/>
      <c r="Z94" s="9"/>
    </row>
    <row r="95" spans="1:26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15</v>
      </c>
      <c r="Q9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  <c r="U95" s="9"/>
      <c r="V95" s="9"/>
      <c r="W95" s="9"/>
      <c r="X95" s="9"/>
      <c r="Y95" s="9"/>
      <c r="Z95" s="9"/>
    </row>
    <row r="96" spans="1:26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12</v>
      </c>
      <c r="Q9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  <c r="U96" s="9"/>
      <c r="V96" s="9"/>
      <c r="W96" s="9"/>
      <c r="X96" s="9"/>
      <c r="Y96" s="9"/>
      <c r="Z96" s="9"/>
    </row>
    <row r="97" spans="1:26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21</v>
      </c>
      <c r="Q97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  <c r="U97" s="9"/>
      <c r="V97" s="9"/>
      <c r="W97" s="9"/>
      <c r="X97" s="9"/>
      <c r="Y97" s="9"/>
      <c r="Z97" s="9"/>
    </row>
    <row r="98" spans="1:26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34</v>
      </c>
      <c r="Q98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  <c r="U98" s="9"/>
      <c r="V98" s="9"/>
      <c r="W98" s="9"/>
      <c r="X98" s="9"/>
      <c r="Y98" s="9"/>
      <c r="Z98" s="9"/>
    </row>
    <row r="99" spans="1:26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8</v>
      </c>
      <c r="Q99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  <c r="U99" s="9"/>
      <c r="V99" s="9"/>
      <c r="W99" s="9"/>
      <c r="X99" s="9"/>
      <c r="Y99" s="9"/>
      <c r="Z99" s="9"/>
    </row>
    <row r="100" spans="1:26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60</v>
      </c>
      <c r="Q100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  <c r="U100" s="9"/>
      <c r="V100" s="9"/>
      <c r="W100" s="9"/>
      <c r="X100" s="9"/>
      <c r="Y100" s="9"/>
      <c r="Z100" s="9"/>
    </row>
    <row r="101" spans="1:26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39</v>
      </c>
      <c r="Q10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  <c r="U101" s="9"/>
      <c r="V101" s="9"/>
      <c r="W101" s="9"/>
      <c r="X101" s="9"/>
      <c r="Y101" s="9"/>
      <c r="Z101" s="9"/>
    </row>
    <row r="102" spans="1:26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26</v>
      </c>
      <c r="Q102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  <c r="U102" s="9"/>
      <c r="V102" s="9"/>
      <c r="W102" s="9"/>
      <c r="X102" s="9"/>
      <c r="Y102" s="9"/>
      <c r="Z102" s="9"/>
    </row>
    <row r="103" spans="1:26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35</v>
      </c>
      <c r="Q10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  <c r="U103" s="9"/>
      <c r="V103" s="9"/>
      <c r="W103" s="9"/>
      <c r="X103" s="9"/>
      <c r="Y103" s="9"/>
      <c r="Z103" s="9"/>
    </row>
    <row r="104" spans="1:26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65</v>
      </c>
      <c r="Q104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  <c r="U104" s="9"/>
      <c r="V104" s="9"/>
      <c r="W104" s="9"/>
      <c r="X104" s="9"/>
      <c r="Y104" s="9"/>
      <c r="Z104" s="9"/>
    </row>
    <row r="105" spans="1:26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49</v>
      </c>
      <c r="Q10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  <c r="U105" s="9"/>
      <c r="V105" s="9"/>
      <c r="W105" s="9"/>
      <c r="X105" s="9"/>
      <c r="Y105" s="9"/>
      <c r="Z105" s="9"/>
    </row>
    <row r="106" spans="1:26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10</v>
      </c>
      <c r="Q10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  <c r="U106" s="9"/>
      <c r="V106" s="9"/>
      <c r="W106" s="9"/>
      <c r="X106" s="9"/>
      <c r="Y106" s="9"/>
      <c r="Z106" s="9"/>
    </row>
    <row r="107" spans="1:26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60</v>
      </c>
      <c r="Q107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  <c r="U107" s="9"/>
      <c r="V107" s="9"/>
      <c r="W107" s="9"/>
      <c r="X107" s="9"/>
      <c r="Y107" s="9"/>
      <c r="Z107" s="9"/>
    </row>
    <row r="108" spans="1:26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27</v>
      </c>
      <c r="Q108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  <c r="U108" s="9"/>
      <c r="V108" s="9"/>
      <c r="W108" s="9"/>
      <c r="X108" s="9"/>
      <c r="Y108" s="9"/>
      <c r="Z108" s="9"/>
    </row>
    <row r="109" spans="1:26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69</v>
      </c>
      <c r="Q109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  <c r="U109" s="9"/>
      <c r="V109" s="9"/>
      <c r="W109" s="9"/>
      <c r="X109" s="9"/>
      <c r="Y109" s="9"/>
      <c r="Z109" s="9"/>
    </row>
    <row r="110" spans="1:26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47</v>
      </c>
      <c r="Q110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  <c r="U110" s="9"/>
      <c r="V110" s="9"/>
      <c r="W110" s="9"/>
      <c r="X110" s="9"/>
      <c r="Y110" s="9"/>
      <c r="Z110" s="9"/>
    </row>
    <row r="111" spans="1:26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  <c r="U111" s="9"/>
      <c r="V111" s="9"/>
      <c r="W111" s="9"/>
      <c r="X111" s="9"/>
      <c r="Y111" s="9"/>
      <c r="Z111" s="9"/>
    </row>
    <row r="112" spans="1:26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26</v>
      </c>
      <c r="Q112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  <c r="U112" s="9"/>
      <c r="V112" s="9"/>
      <c r="W112" s="9"/>
      <c r="X112" s="9"/>
      <c r="Y112" s="9"/>
      <c r="Z112" s="9"/>
    </row>
    <row r="113" spans="1:26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53</v>
      </c>
      <c r="Q1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  <c r="U113" s="9"/>
      <c r="V113" s="9"/>
      <c r="W113" s="9"/>
      <c r="X113" s="9"/>
      <c r="Y113" s="9"/>
      <c r="Z113" s="9"/>
    </row>
    <row r="114" spans="1:26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81</v>
      </c>
      <c r="Q114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  <c r="U114" s="9"/>
      <c r="V114" s="9"/>
      <c r="W114" s="9"/>
      <c r="X114" s="9"/>
      <c r="Y114" s="9"/>
      <c r="Z114" s="9"/>
    </row>
    <row r="115" spans="1:26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78</v>
      </c>
      <c r="Q1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  <c r="U115" s="9"/>
      <c r="V115" s="9"/>
      <c r="W115" s="9"/>
      <c r="X115" s="9"/>
      <c r="Y115" s="9"/>
      <c r="Z115" s="9"/>
    </row>
    <row r="116" spans="1:26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35</v>
      </c>
      <c r="Q11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  <c r="U116" s="9"/>
      <c r="V116" s="9"/>
      <c r="W116" s="9"/>
      <c r="X116" s="9"/>
      <c r="Y116" s="9"/>
      <c r="Z116" s="9"/>
    </row>
    <row r="117" spans="1:26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22</v>
      </c>
      <c r="Q117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  <c r="U117" s="9"/>
      <c r="V117" s="9"/>
      <c r="W117" s="9"/>
      <c r="X117" s="9"/>
      <c r="Y117" s="9"/>
      <c r="Z117" s="9"/>
    </row>
    <row r="118" spans="1:26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57</v>
      </c>
      <c r="Q118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  <c r="U118" s="9"/>
      <c r="V118" s="9"/>
      <c r="W118" s="9"/>
      <c r="X118" s="9"/>
      <c r="Y118" s="9"/>
      <c r="Z118" s="9"/>
    </row>
    <row r="119" spans="1:26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27</v>
      </c>
      <c r="Q119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  <c r="U119" s="9"/>
      <c r="V119" s="9"/>
      <c r="W119" s="9"/>
      <c r="X119" s="9"/>
      <c r="Y119" s="9"/>
      <c r="Z119" s="9"/>
    </row>
    <row r="120" spans="1:26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39</v>
      </c>
      <c r="Q120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  <c r="U120" s="9"/>
      <c r="V120" s="9"/>
      <c r="W120" s="9"/>
      <c r="X120" s="9"/>
      <c r="Y120" s="9"/>
      <c r="Z120" s="9"/>
    </row>
    <row r="121" spans="1:26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37</v>
      </c>
      <c r="Q12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  <c r="U121" s="9"/>
      <c r="V121" s="9"/>
      <c r="W121" s="9"/>
      <c r="X121" s="9"/>
      <c r="Y121" s="9"/>
      <c r="Z121" s="9"/>
    </row>
    <row r="122" spans="1:26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</v>
      </c>
      <c r="Q122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  <c r="U122" s="9"/>
      <c r="V122" s="9"/>
      <c r="W122" s="9"/>
      <c r="X122" s="9"/>
      <c r="Y122" s="9"/>
      <c r="Z122" s="9"/>
    </row>
    <row r="123" spans="1:26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  <c r="U123" s="9"/>
      <c r="V123" s="9"/>
      <c r="W123" s="9"/>
      <c r="X123" s="9"/>
      <c r="Y123" s="9"/>
      <c r="Z123" s="9"/>
    </row>
    <row r="124" spans="1:26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>
        <f t="shared" si="5"/>
        <v>0</v>
      </c>
      <c r="Q124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  <c r="U124" s="9"/>
      <c r="V124" s="9"/>
      <c r="W124" s="9"/>
      <c r="X124" s="9"/>
      <c r="Y124" s="9"/>
      <c r="Z124" s="9"/>
    </row>
    <row r="125" spans="1:26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6</v>
      </c>
      <c r="Q125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  <c r="U125" s="9"/>
      <c r="V125" s="9"/>
      <c r="W125" s="9"/>
      <c r="X125" s="9"/>
      <c r="Y125" s="9"/>
      <c r="Z125" s="9"/>
    </row>
    <row r="126" spans="1:26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>
        <f t="shared" si="5"/>
        <v>0</v>
      </c>
      <c r="Q12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  <c r="U126" s="9"/>
      <c r="V126" s="9"/>
      <c r="W126" s="9"/>
      <c r="X126" s="9"/>
      <c r="Y126" s="9"/>
      <c r="Z126" s="9"/>
    </row>
    <row r="127" spans="1:26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6</v>
      </c>
      <c r="Q127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  <c r="U127" s="9"/>
      <c r="V127" s="9"/>
      <c r="W127" s="9"/>
      <c r="X127" s="9"/>
      <c r="Y127" s="9"/>
      <c r="Z127" s="9"/>
    </row>
    <row r="128" spans="1:26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13</v>
      </c>
      <c r="Q128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  <c r="U128" s="9"/>
      <c r="V128" s="9"/>
      <c r="W128" s="9"/>
      <c r="X128" s="9"/>
      <c r="Y128" s="9"/>
      <c r="Z128" s="9"/>
    </row>
    <row r="129" spans="1:26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</v>
      </c>
      <c r="Q129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  <c r="U129" s="9"/>
      <c r="V129" s="9"/>
      <c r="W129" s="9"/>
      <c r="X129" s="9"/>
      <c r="Y129" s="9"/>
      <c r="Z129" s="9"/>
    </row>
    <row r="130" spans="1:26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6</v>
      </c>
      <c r="Q130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  <c r="U130" s="9"/>
      <c r="V130" s="9"/>
      <c r="W130" s="9"/>
      <c r="X130" s="9"/>
      <c r="Y130" s="9"/>
      <c r="Z130" s="9"/>
    </row>
    <row r="131" spans="1:26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 xml:space="preserve"> ROUND((E131/D131)*100,0)</f>
        <v>0</v>
      </c>
      <c r="P131">
        <f t="shared" ref="P131:P194" si="9" xml:space="preserve"> AVERAGE(L131)</f>
        <v>0</v>
      </c>
      <c r="Q131" t="s">
        <v>8308</v>
      </c>
      <c r="R131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  <c r="U131" s="9"/>
      <c r="V131" s="9"/>
      <c r="W131" s="9"/>
      <c r="X131" s="9"/>
      <c r="Y131" s="9"/>
      <c r="Z131" s="9"/>
    </row>
    <row r="132" spans="1:26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>
        <f t="shared" si="9"/>
        <v>0</v>
      </c>
      <c r="Q132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  <c r="U132" s="9"/>
      <c r="V132" s="9"/>
      <c r="W132" s="9"/>
      <c r="X132" s="9"/>
      <c r="Y132" s="9"/>
      <c r="Z132" s="9"/>
    </row>
    <row r="133" spans="1:26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>
        <f t="shared" si="9"/>
        <v>0</v>
      </c>
      <c r="Q13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  <c r="U133" s="9"/>
      <c r="V133" s="9"/>
      <c r="W133" s="9"/>
      <c r="X133" s="9"/>
      <c r="Y133" s="9"/>
      <c r="Z133" s="9"/>
    </row>
    <row r="134" spans="1:26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81</v>
      </c>
      <c r="Q134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  <c r="U134" s="9"/>
      <c r="V134" s="9"/>
      <c r="W134" s="9"/>
      <c r="X134" s="9"/>
      <c r="Y134" s="9"/>
      <c r="Z134" s="9"/>
    </row>
    <row r="135" spans="1:26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>
        <f t="shared" si="9"/>
        <v>0</v>
      </c>
      <c r="Q135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  <c r="U135" s="9"/>
      <c r="V135" s="9"/>
      <c r="W135" s="9"/>
      <c r="X135" s="9"/>
      <c r="Y135" s="9"/>
      <c r="Z135" s="9"/>
    </row>
    <row r="136" spans="1:26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>
        <f t="shared" si="9"/>
        <v>0</v>
      </c>
      <c r="Q13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  <c r="U136" s="9"/>
      <c r="V136" s="9"/>
      <c r="W136" s="9"/>
      <c r="X136" s="9"/>
      <c r="Y136" s="9"/>
      <c r="Z136" s="9"/>
    </row>
    <row r="137" spans="1:26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5</v>
      </c>
      <c r="Q137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  <c r="U137" s="9"/>
      <c r="V137" s="9"/>
      <c r="W137" s="9"/>
      <c r="X137" s="9"/>
      <c r="Y137" s="9"/>
      <c r="Z137" s="9"/>
    </row>
    <row r="138" spans="1:26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>
        <f t="shared" si="9"/>
        <v>0</v>
      </c>
      <c r="Q138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  <c r="U138" s="9"/>
      <c r="V138" s="9"/>
      <c r="W138" s="9"/>
      <c r="X138" s="9"/>
      <c r="Y138" s="9"/>
      <c r="Z138" s="9"/>
    </row>
    <row r="139" spans="1:26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>
        <f t="shared" si="9"/>
        <v>0</v>
      </c>
      <c r="Q139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  <c r="U139" s="9"/>
      <c r="V139" s="9"/>
      <c r="W139" s="9"/>
      <c r="X139" s="9"/>
      <c r="Y139" s="9"/>
      <c r="Z139" s="9"/>
    </row>
    <row r="140" spans="1:26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58</v>
      </c>
      <c r="Q140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  <c r="U140" s="9"/>
      <c r="V140" s="9"/>
      <c r="W140" s="9"/>
      <c r="X140" s="9"/>
      <c r="Y140" s="9"/>
      <c r="Z140" s="9"/>
    </row>
    <row r="141" spans="1:26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1</v>
      </c>
      <c r="Q14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  <c r="U141" s="9"/>
      <c r="V141" s="9"/>
      <c r="W141" s="9"/>
      <c r="X141" s="9"/>
      <c r="Y141" s="9"/>
      <c r="Z141" s="9"/>
    </row>
    <row r="142" spans="1:26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>
        <f t="shared" si="9"/>
        <v>0</v>
      </c>
      <c r="Q142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  <c r="U142" s="9"/>
      <c r="V142" s="9"/>
      <c r="W142" s="9"/>
      <c r="X142" s="9"/>
      <c r="Y142" s="9"/>
      <c r="Z142" s="9"/>
    </row>
    <row r="143" spans="1:26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28</v>
      </c>
      <c r="Q14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  <c r="U143" s="9"/>
      <c r="V143" s="9"/>
      <c r="W143" s="9"/>
      <c r="X143" s="9"/>
      <c r="Y143" s="9"/>
      <c r="Z143" s="9"/>
    </row>
    <row r="144" spans="1:26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</v>
      </c>
      <c r="Q144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  <c r="U144" s="9"/>
      <c r="V144" s="9"/>
      <c r="W144" s="9"/>
      <c r="X144" s="9"/>
      <c r="Y144" s="9"/>
      <c r="Z144" s="9"/>
    </row>
    <row r="145" spans="1:26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xml:space="preserve"> ROUND((E145/D145)*100,0)</f>
        <v>0</v>
      </c>
      <c r="P145">
        <f t="shared" si="9"/>
        <v>0</v>
      </c>
      <c r="Q145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  <c r="U145" s="9"/>
      <c r="V145" s="9"/>
      <c r="W145" s="9"/>
      <c r="X145" s="9"/>
      <c r="Y145" s="9"/>
      <c r="Z145" s="9"/>
    </row>
    <row r="146" spans="1:26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37</v>
      </c>
      <c r="Q14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  <c r="U146" s="9"/>
      <c r="V146" s="9"/>
      <c r="W146" s="9"/>
      <c r="X146" s="9"/>
      <c r="Y146" s="9"/>
      <c r="Z146" s="9"/>
    </row>
    <row r="147" spans="1:26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9</v>
      </c>
      <c r="Q147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  <c r="U147" s="9"/>
      <c r="V147" s="9"/>
      <c r="W147" s="9"/>
      <c r="X147" s="9"/>
      <c r="Y147" s="9"/>
      <c r="Z147" s="9"/>
    </row>
    <row r="148" spans="1:26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</v>
      </c>
      <c r="Q148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  <c r="U148" s="9"/>
      <c r="V148" s="9"/>
      <c r="W148" s="9"/>
      <c r="X148" s="9"/>
      <c r="Y148" s="9"/>
      <c r="Z148" s="9"/>
    </row>
    <row r="149" spans="1:26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>
        <f t="shared" si="9"/>
        <v>0</v>
      </c>
      <c r="Q149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  <c r="U149" s="9"/>
      <c r="V149" s="9"/>
      <c r="W149" s="9"/>
      <c r="X149" s="9"/>
      <c r="Y149" s="9"/>
      <c r="Z149" s="9"/>
    </row>
    <row r="150" spans="1:26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</v>
      </c>
      <c r="Q150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  <c r="U150" s="9"/>
      <c r="V150" s="9"/>
      <c r="W150" s="9"/>
      <c r="X150" s="9"/>
      <c r="Y150" s="9"/>
      <c r="Z150" s="9"/>
    </row>
    <row r="151" spans="1:26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6</v>
      </c>
      <c r="Q15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  <c r="U151" s="9"/>
      <c r="V151" s="9"/>
      <c r="W151" s="9"/>
      <c r="X151" s="9"/>
      <c r="Y151" s="9"/>
      <c r="Z151" s="9"/>
    </row>
    <row r="152" spans="1:26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67</v>
      </c>
      <c r="Q152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  <c r="U152" s="9"/>
      <c r="V152" s="9"/>
      <c r="W152" s="9"/>
      <c r="X152" s="9"/>
      <c r="Y152" s="9"/>
      <c r="Z152" s="9"/>
    </row>
    <row r="153" spans="1:26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5</v>
      </c>
      <c r="Q15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  <c r="U153" s="9"/>
      <c r="V153" s="9"/>
      <c r="W153" s="9"/>
      <c r="X153" s="9"/>
      <c r="Y153" s="9"/>
      <c r="Z153" s="9"/>
    </row>
    <row r="154" spans="1:26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2</v>
      </c>
      <c r="Q154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  <c r="U154" s="9"/>
      <c r="V154" s="9"/>
      <c r="W154" s="9"/>
      <c r="X154" s="9"/>
      <c r="Y154" s="9"/>
      <c r="Z154" s="9"/>
    </row>
    <row r="155" spans="1:26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10</v>
      </c>
      <c r="Q155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  <c r="U155" s="9"/>
      <c r="V155" s="9"/>
      <c r="W155" s="9"/>
      <c r="X155" s="9"/>
      <c r="Y155" s="9"/>
      <c r="Z155" s="9"/>
    </row>
    <row r="156" spans="1:26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3</v>
      </c>
      <c r="Q15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  <c r="U156" s="9"/>
      <c r="V156" s="9"/>
      <c r="W156" s="9"/>
      <c r="X156" s="9"/>
      <c r="Y156" s="9"/>
      <c r="Z156" s="9"/>
    </row>
    <row r="157" spans="1:26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4</v>
      </c>
      <c r="Q157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  <c r="U157" s="9"/>
      <c r="V157" s="9"/>
      <c r="W157" s="9"/>
      <c r="X157" s="9"/>
      <c r="Y157" s="9"/>
      <c r="Z157" s="9"/>
    </row>
    <row r="158" spans="1:26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15</v>
      </c>
      <c r="Q158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  <c r="U158" s="9"/>
      <c r="V158" s="9"/>
      <c r="W158" s="9"/>
      <c r="X158" s="9"/>
      <c r="Y158" s="9"/>
      <c r="Z158" s="9"/>
    </row>
    <row r="159" spans="1:26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2</v>
      </c>
      <c r="Q159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  <c r="U159" s="9"/>
      <c r="V159" s="9"/>
      <c r="W159" s="9"/>
      <c r="X159" s="9"/>
      <c r="Y159" s="9"/>
      <c r="Z159" s="9"/>
    </row>
    <row r="160" spans="1:26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>
        <f t="shared" si="9"/>
        <v>0</v>
      </c>
      <c r="Q160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  <c r="U160" s="9"/>
      <c r="V160" s="9"/>
      <c r="W160" s="9"/>
      <c r="X160" s="9"/>
      <c r="Y160" s="9"/>
      <c r="Z160" s="9"/>
    </row>
    <row r="161" spans="1:26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</v>
      </c>
      <c r="Q16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  <c r="U161" s="9"/>
      <c r="V161" s="9"/>
      <c r="W161" s="9"/>
      <c r="X161" s="9"/>
      <c r="Y161" s="9"/>
      <c r="Z161" s="9"/>
    </row>
    <row r="162" spans="1:26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>
        <f t="shared" si="9"/>
        <v>0</v>
      </c>
      <c r="Q162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  <c r="U162" s="9"/>
      <c r="V162" s="9"/>
      <c r="W162" s="9"/>
      <c r="X162" s="9"/>
      <c r="Y162" s="9"/>
      <c r="Z162" s="9"/>
    </row>
    <row r="163" spans="1:26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1</v>
      </c>
      <c r="Q16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  <c r="U163" s="9"/>
      <c r="V163" s="9"/>
      <c r="W163" s="9"/>
      <c r="X163" s="9"/>
      <c r="Y163" s="9"/>
      <c r="Z163" s="9"/>
    </row>
    <row r="164" spans="1:26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10</v>
      </c>
      <c r="Q164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  <c r="U164" s="9"/>
      <c r="V164" s="9"/>
      <c r="W164" s="9"/>
      <c r="X164" s="9"/>
      <c r="Y164" s="9"/>
      <c r="Z164" s="9"/>
    </row>
    <row r="165" spans="1:26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>
        <f t="shared" si="9"/>
        <v>0</v>
      </c>
      <c r="Q16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  <c r="U165" s="9"/>
      <c r="V165" s="9"/>
      <c r="W165" s="9"/>
      <c r="X165" s="9"/>
      <c r="Y165" s="9"/>
      <c r="Z165" s="9"/>
    </row>
    <row r="166" spans="1:26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7</v>
      </c>
      <c r="Q166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  <c r="U166" s="9"/>
      <c r="V166" s="9"/>
      <c r="W166" s="9"/>
      <c r="X166" s="9"/>
      <c r="Y166" s="9"/>
      <c r="Z166" s="9"/>
    </row>
    <row r="167" spans="1:26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>
        <f t="shared" si="9"/>
        <v>0</v>
      </c>
      <c r="Q167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  <c r="U167" s="9"/>
      <c r="V167" s="9"/>
      <c r="W167" s="9"/>
      <c r="X167" s="9"/>
      <c r="Y167" s="9"/>
      <c r="Z167" s="9"/>
    </row>
    <row r="168" spans="1:26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1</v>
      </c>
      <c r="Q168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  <c r="U168" s="9"/>
      <c r="V168" s="9"/>
      <c r="W168" s="9"/>
      <c r="X168" s="9"/>
      <c r="Y168" s="9"/>
      <c r="Z168" s="9"/>
    </row>
    <row r="169" spans="1:26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2</v>
      </c>
      <c r="Q169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  <c r="U169" s="9"/>
      <c r="V169" s="9"/>
      <c r="W169" s="9"/>
      <c r="X169" s="9"/>
      <c r="Y169" s="9"/>
      <c r="Z169" s="9"/>
    </row>
    <row r="170" spans="1:26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3</v>
      </c>
      <c r="Q170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  <c r="U170" s="9"/>
      <c r="V170" s="9"/>
      <c r="W170" s="9"/>
      <c r="X170" s="9"/>
      <c r="Y170" s="9"/>
      <c r="Z170" s="9"/>
    </row>
    <row r="171" spans="1:26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10</v>
      </c>
      <c r="Q17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  <c r="U171" s="9"/>
      <c r="V171" s="9"/>
      <c r="W171" s="9"/>
      <c r="X171" s="9"/>
      <c r="Y171" s="9"/>
      <c r="Z171" s="9"/>
    </row>
    <row r="172" spans="1:26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10</v>
      </c>
      <c r="Q172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  <c r="U172" s="9"/>
      <c r="V172" s="9"/>
      <c r="W172" s="9"/>
      <c r="X172" s="9"/>
      <c r="Y172" s="9"/>
      <c r="Z172" s="9"/>
    </row>
    <row r="173" spans="1:26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  <c r="U173" s="9"/>
      <c r="V173" s="9"/>
      <c r="W173" s="9"/>
      <c r="X173" s="9"/>
      <c r="Y173" s="9"/>
      <c r="Z173" s="9"/>
    </row>
    <row r="174" spans="1:26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>
        <f t="shared" si="9"/>
        <v>0</v>
      </c>
      <c r="Q174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  <c r="U174" s="9"/>
      <c r="V174" s="9"/>
      <c r="W174" s="9"/>
      <c r="X174" s="9"/>
      <c r="Y174" s="9"/>
      <c r="Z174" s="9"/>
    </row>
    <row r="175" spans="1:26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>
        <f t="shared" si="9"/>
        <v>0</v>
      </c>
      <c r="Q17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  <c r="U175" s="9"/>
      <c r="V175" s="9"/>
      <c r="W175" s="9"/>
      <c r="X175" s="9"/>
      <c r="Y175" s="9"/>
      <c r="Z175" s="9"/>
    </row>
    <row r="176" spans="1:26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>
        <f t="shared" si="9"/>
        <v>0</v>
      </c>
      <c r="Q176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  <c r="U176" s="9"/>
      <c r="V176" s="9"/>
      <c r="W176" s="9"/>
      <c r="X176" s="9"/>
      <c r="Y176" s="9"/>
      <c r="Z176" s="9"/>
    </row>
    <row r="177" spans="1:26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26</v>
      </c>
      <c r="Q177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  <c r="U177" s="9"/>
      <c r="V177" s="9"/>
      <c r="W177" s="9"/>
      <c r="X177" s="9"/>
      <c r="Y177" s="9"/>
      <c r="Z177" s="9"/>
    </row>
    <row r="178" spans="1:26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>
        <f t="shared" si="9"/>
        <v>0</v>
      </c>
      <c r="Q178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  <c r="U178" s="9"/>
      <c r="V178" s="9"/>
      <c r="W178" s="9"/>
      <c r="X178" s="9"/>
      <c r="Y178" s="9"/>
      <c r="Z178" s="9"/>
    </row>
    <row r="179" spans="1:26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7</v>
      </c>
      <c r="Q179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  <c r="U179" s="9"/>
      <c r="V179" s="9"/>
      <c r="W179" s="9"/>
      <c r="X179" s="9"/>
      <c r="Y179" s="9"/>
      <c r="Z179" s="9"/>
    </row>
    <row r="180" spans="1:26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>
        <f t="shared" si="9"/>
        <v>0</v>
      </c>
      <c r="Q180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  <c r="U180" s="9"/>
      <c r="V180" s="9"/>
      <c r="W180" s="9"/>
      <c r="X180" s="9"/>
      <c r="Y180" s="9"/>
      <c r="Z180" s="9"/>
    </row>
    <row r="181" spans="1:26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2</v>
      </c>
      <c r="Q18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  <c r="U181" s="9"/>
      <c r="V181" s="9"/>
      <c r="W181" s="9"/>
      <c r="X181" s="9"/>
      <c r="Y181" s="9"/>
      <c r="Z181" s="9"/>
    </row>
    <row r="182" spans="1:26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13</v>
      </c>
      <c r="Q182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  <c r="U182" s="9"/>
      <c r="V182" s="9"/>
      <c r="W182" s="9"/>
      <c r="X182" s="9"/>
      <c r="Y182" s="9"/>
      <c r="Z182" s="9"/>
    </row>
    <row r="183" spans="1:26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4</v>
      </c>
      <c r="Q18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  <c r="U183" s="9"/>
      <c r="V183" s="9"/>
      <c r="W183" s="9"/>
      <c r="X183" s="9"/>
      <c r="Y183" s="9"/>
      <c r="Z183" s="9"/>
    </row>
    <row r="184" spans="1:26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>
        <f t="shared" si="9"/>
        <v>0</v>
      </c>
      <c r="Q184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  <c r="U184" s="9"/>
      <c r="V184" s="9"/>
      <c r="W184" s="9"/>
      <c r="X184" s="9"/>
      <c r="Y184" s="9"/>
      <c r="Z184" s="9"/>
    </row>
    <row r="185" spans="1:26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12</v>
      </c>
      <c r="Q18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  <c r="U185" s="9"/>
      <c r="V185" s="9"/>
      <c r="W185" s="9"/>
      <c r="X185" s="9"/>
      <c r="Y185" s="9"/>
      <c r="Z185" s="9"/>
    </row>
    <row r="186" spans="1:26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</v>
      </c>
      <c r="Q186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  <c r="U186" s="9"/>
      <c r="V186" s="9"/>
      <c r="W186" s="9"/>
      <c r="X186" s="9"/>
      <c r="Y186" s="9"/>
      <c r="Z186" s="9"/>
    </row>
    <row r="187" spans="1:26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10</v>
      </c>
      <c r="Q187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  <c r="U187" s="9"/>
      <c r="V187" s="9"/>
      <c r="W187" s="9"/>
      <c r="X187" s="9"/>
      <c r="Y187" s="9"/>
      <c r="Z187" s="9"/>
    </row>
    <row r="188" spans="1:26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>
        <f t="shared" si="9"/>
        <v>0</v>
      </c>
      <c r="Q188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  <c r="U188" s="9"/>
      <c r="V188" s="9"/>
      <c r="W188" s="9"/>
      <c r="X188" s="9"/>
      <c r="Y188" s="9"/>
      <c r="Z188" s="9"/>
    </row>
    <row r="189" spans="1:26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5</v>
      </c>
      <c r="Q189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  <c r="U189" s="9"/>
      <c r="V189" s="9"/>
      <c r="W189" s="9"/>
      <c r="X189" s="9"/>
      <c r="Y189" s="9"/>
      <c r="Z189" s="9"/>
    </row>
    <row r="190" spans="1:26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>
        <f t="shared" si="9"/>
        <v>0</v>
      </c>
      <c r="Q190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  <c r="U190" s="9"/>
      <c r="V190" s="9"/>
      <c r="W190" s="9"/>
      <c r="X190" s="9"/>
      <c r="Y190" s="9"/>
      <c r="Z190" s="9"/>
    </row>
    <row r="191" spans="1:26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5</v>
      </c>
      <c r="Q19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  <c r="U191" s="9"/>
      <c r="V191" s="9"/>
      <c r="W191" s="9"/>
      <c r="X191" s="9"/>
      <c r="Y191" s="9"/>
      <c r="Z191" s="9"/>
    </row>
    <row r="192" spans="1:26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1</v>
      </c>
      <c r="Q192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  <c r="U192" s="9"/>
      <c r="V192" s="9"/>
      <c r="W192" s="9"/>
      <c r="X192" s="9"/>
      <c r="Y192" s="9"/>
      <c r="Z192" s="9"/>
    </row>
    <row r="193" spans="1:26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3</v>
      </c>
      <c r="Q19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  <c r="U193" s="9"/>
      <c r="V193" s="9"/>
      <c r="W193" s="9"/>
      <c r="X193" s="9"/>
      <c r="Y193" s="9"/>
      <c r="Z193" s="9"/>
    </row>
    <row r="194" spans="1:26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3</v>
      </c>
      <c r="Q194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  <c r="U194" s="9"/>
      <c r="V194" s="9"/>
      <c r="W194" s="9"/>
      <c r="X194" s="9"/>
      <c r="Y194" s="9"/>
      <c r="Z194" s="9"/>
    </row>
    <row r="195" spans="1:26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 xml:space="preserve"> ROUND((E195/D195)*100,0)</f>
        <v>0</v>
      </c>
      <c r="P195">
        <f t="shared" ref="P195:P258" si="13" xml:space="preserve"> AVERAGE(L195)</f>
        <v>0</v>
      </c>
      <c r="Q195" t="s">
        <v>8308</v>
      </c>
      <c r="R195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  <c r="U195" s="9"/>
      <c r="V195" s="9"/>
      <c r="W195" s="9"/>
      <c r="X195" s="9"/>
      <c r="Y195" s="9"/>
      <c r="Z195" s="9"/>
    </row>
    <row r="196" spans="1:26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3</v>
      </c>
      <c r="Q196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  <c r="U196" s="9"/>
      <c r="V196" s="9"/>
      <c r="W196" s="9"/>
      <c r="X196" s="9"/>
      <c r="Y196" s="9"/>
      <c r="Z196" s="9"/>
    </row>
    <row r="197" spans="1:26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>
        <f t="shared" si="13"/>
        <v>0</v>
      </c>
      <c r="Q197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  <c r="U197" s="9"/>
      <c r="V197" s="9"/>
      <c r="W197" s="9"/>
      <c r="X197" s="9"/>
      <c r="Y197" s="9"/>
      <c r="Z197" s="9"/>
    </row>
    <row r="198" spans="1:26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19</v>
      </c>
      <c r="Q198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  <c r="U198" s="9"/>
      <c r="V198" s="9"/>
      <c r="W198" s="9"/>
      <c r="X198" s="9"/>
      <c r="Y198" s="9"/>
      <c r="Z198" s="9"/>
    </row>
    <row r="199" spans="1:26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8</v>
      </c>
      <c r="Q199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  <c r="U199" s="9"/>
      <c r="V199" s="9"/>
      <c r="W199" s="9"/>
      <c r="X199" s="9"/>
      <c r="Y199" s="9"/>
      <c r="Z199" s="9"/>
    </row>
    <row r="200" spans="1:26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6</v>
      </c>
      <c r="Q200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  <c r="U200" s="9"/>
      <c r="V200" s="9"/>
      <c r="W200" s="9"/>
      <c r="X200" s="9"/>
      <c r="Y200" s="9"/>
      <c r="Z200" s="9"/>
    </row>
    <row r="201" spans="1:26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>
        <f t="shared" si="13"/>
        <v>0</v>
      </c>
      <c r="Q20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  <c r="U201" s="9"/>
      <c r="V201" s="9"/>
      <c r="W201" s="9"/>
      <c r="X201" s="9"/>
      <c r="Y201" s="9"/>
      <c r="Z201" s="9"/>
    </row>
    <row r="202" spans="1:26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18</v>
      </c>
      <c r="Q202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  <c r="U202" s="9"/>
      <c r="V202" s="9"/>
      <c r="W202" s="9"/>
      <c r="X202" s="9"/>
      <c r="Y202" s="9"/>
      <c r="Z202" s="9"/>
    </row>
    <row r="203" spans="1:26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7</v>
      </c>
      <c r="Q20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  <c r="U203" s="9"/>
      <c r="V203" s="9"/>
      <c r="W203" s="9"/>
      <c r="X203" s="9"/>
      <c r="Y203" s="9"/>
      <c r="Z203" s="9"/>
    </row>
    <row r="204" spans="1:26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>
        <f t="shared" si="13"/>
        <v>0</v>
      </c>
      <c r="Q204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  <c r="U204" s="9"/>
      <c r="V204" s="9"/>
      <c r="W204" s="9"/>
      <c r="X204" s="9"/>
      <c r="Y204" s="9"/>
      <c r="Z204" s="9"/>
    </row>
    <row r="205" spans="1:26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8</v>
      </c>
      <c r="Q20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  <c r="U205" s="9"/>
      <c r="V205" s="9"/>
      <c r="W205" s="9"/>
      <c r="X205" s="9"/>
      <c r="Y205" s="9"/>
      <c r="Z205" s="9"/>
    </row>
    <row r="206" spans="1:26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1293</v>
      </c>
      <c r="Q206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  <c r="U206" s="9"/>
      <c r="V206" s="9"/>
      <c r="W206" s="9"/>
      <c r="X206" s="9"/>
      <c r="Y206" s="9"/>
      <c r="Z206" s="9"/>
    </row>
    <row r="207" spans="1:26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17</v>
      </c>
      <c r="Q207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  <c r="U207" s="9"/>
      <c r="V207" s="9"/>
      <c r="W207" s="9"/>
      <c r="X207" s="9"/>
      <c r="Y207" s="9"/>
      <c r="Z207" s="9"/>
    </row>
    <row r="208" spans="1:26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>
        <f t="shared" si="13"/>
        <v>0</v>
      </c>
      <c r="Q208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  <c r="U208" s="9"/>
      <c r="V208" s="9"/>
      <c r="W208" s="9"/>
      <c r="X208" s="9"/>
      <c r="Y208" s="9"/>
      <c r="Z208" s="9"/>
    </row>
    <row r="209" spans="1:26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13</v>
      </c>
      <c r="Q209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  <c r="U209" s="9"/>
      <c r="V209" s="9"/>
      <c r="W209" s="9"/>
      <c r="X209" s="9"/>
      <c r="Y209" s="9"/>
      <c r="Z209" s="9"/>
    </row>
    <row r="210" spans="1:26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>
        <f t="shared" si="13"/>
        <v>0</v>
      </c>
      <c r="Q210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  <c r="U210" s="9"/>
      <c r="V210" s="9"/>
      <c r="W210" s="9"/>
      <c r="X210" s="9"/>
      <c r="Y210" s="9"/>
      <c r="Z210" s="9"/>
    </row>
    <row r="211" spans="1:26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>
        <f t="shared" si="13"/>
        <v>0</v>
      </c>
      <c r="Q2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  <c r="U211" s="9"/>
      <c r="V211" s="9"/>
      <c r="W211" s="9"/>
      <c r="X211" s="9"/>
      <c r="Y211" s="9"/>
      <c r="Z211" s="9"/>
    </row>
    <row r="212" spans="1:26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33</v>
      </c>
      <c r="Q212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  <c r="U212" s="9"/>
      <c r="V212" s="9"/>
      <c r="W212" s="9"/>
      <c r="X212" s="9"/>
      <c r="Y212" s="9"/>
      <c r="Z212" s="9"/>
    </row>
    <row r="213" spans="1:26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12</v>
      </c>
      <c r="Q213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  <c r="U213" s="9"/>
      <c r="V213" s="9"/>
      <c r="W213" s="9"/>
      <c r="X213" s="9"/>
      <c r="Y213" s="9"/>
      <c r="Z213" s="9"/>
    </row>
    <row r="214" spans="1:26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  <c r="U214" s="9"/>
      <c r="V214" s="9"/>
      <c r="W214" s="9"/>
      <c r="X214" s="9"/>
      <c r="Y214" s="9"/>
      <c r="Z214" s="9"/>
    </row>
    <row r="215" spans="1:26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1</v>
      </c>
      <c r="Q2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  <c r="U215" s="9"/>
      <c r="V215" s="9"/>
      <c r="W215" s="9"/>
      <c r="X215" s="9"/>
      <c r="Y215" s="9"/>
      <c r="Z215" s="9"/>
    </row>
    <row r="216" spans="1:26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  <c r="U216" s="9"/>
      <c r="V216" s="9"/>
      <c r="W216" s="9"/>
      <c r="X216" s="9"/>
      <c r="Y216" s="9"/>
      <c r="Z216" s="9"/>
    </row>
    <row r="217" spans="1:26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</v>
      </c>
      <c r="Q217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  <c r="U217" s="9"/>
      <c r="V217" s="9"/>
      <c r="W217" s="9"/>
      <c r="X217" s="9"/>
      <c r="Y217" s="9"/>
      <c r="Z217" s="9"/>
    </row>
    <row r="218" spans="1:26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84</v>
      </c>
      <c r="Q218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  <c r="U218" s="9"/>
      <c r="V218" s="9"/>
      <c r="W218" s="9"/>
      <c r="X218" s="9"/>
      <c r="Y218" s="9"/>
      <c r="Z218" s="9"/>
    </row>
    <row r="219" spans="1:26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38</v>
      </c>
      <c r="Q219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  <c r="U219" s="9"/>
      <c r="V219" s="9"/>
      <c r="W219" s="9"/>
      <c r="X219" s="9"/>
      <c r="Y219" s="9"/>
      <c r="Z219" s="9"/>
    </row>
    <row r="220" spans="1:26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</v>
      </c>
      <c r="Q220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  <c r="U220" s="9"/>
      <c r="V220" s="9"/>
      <c r="W220" s="9"/>
      <c r="X220" s="9"/>
      <c r="Y220" s="9"/>
      <c r="Z220" s="9"/>
    </row>
    <row r="221" spans="1:26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76</v>
      </c>
      <c r="Q22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  <c r="U221" s="9"/>
      <c r="V221" s="9"/>
      <c r="W221" s="9"/>
      <c r="X221" s="9"/>
      <c r="Y221" s="9"/>
      <c r="Z221" s="9"/>
    </row>
    <row r="222" spans="1:26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3</v>
      </c>
      <c r="Q222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  <c r="U222" s="9"/>
      <c r="V222" s="9"/>
      <c r="W222" s="9"/>
      <c r="X222" s="9"/>
      <c r="Y222" s="9"/>
      <c r="Z222" s="9"/>
    </row>
    <row r="223" spans="1:26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>
        <f t="shared" si="13"/>
        <v>0</v>
      </c>
      <c r="Q22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  <c r="U223" s="9"/>
      <c r="V223" s="9"/>
      <c r="W223" s="9"/>
      <c r="X223" s="9"/>
      <c r="Y223" s="9"/>
      <c r="Z223" s="9"/>
    </row>
    <row r="224" spans="1:26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2</v>
      </c>
      <c r="Q224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  <c r="U224" s="9"/>
      <c r="V224" s="9"/>
      <c r="W224" s="9"/>
      <c r="X224" s="9"/>
      <c r="Y224" s="9"/>
      <c r="Z224" s="9"/>
    </row>
    <row r="225" spans="1:26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>
        <f t="shared" si="13"/>
        <v>0</v>
      </c>
      <c r="Q22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  <c r="U225" s="9"/>
      <c r="V225" s="9"/>
      <c r="W225" s="9"/>
      <c r="X225" s="9"/>
      <c r="Y225" s="9"/>
      <c r="Z225" s="9"/>
    </row>
    <row r="226" spans="1:26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>
        <f t="shared" si="13"/>
        <v>0</v>
      </c>
      <c r="Q226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  <c r="U226" s="9"/>
      <c r="V226" s="9"/>
      <c r="W226" s="9"/>
      <c r="X226" s="9"/>
      <c r="Y226" s="9"/>
      <c r="Z226" s="9"/>
    </row>
    <row r="227" spans="1:26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>
        <f t="shared" si="13"/>
        <v>0</v>
      </c>
      <c r="Q227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  <c r="U227" s="9"/>
      <c r="V227" s="9"/>
      <c r="W227" s="9"/>
      <c r="X227" s="9"/>
      <c r="Y227" s="9"/>
      <c r="Z227" s="9"/>
    </row>
    <row r="228" spans="1:26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2</v>
      </c>
      <c r="Q228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  <c r="U228" s="9"/>
      <c r="V228" s="9"/>
      <c r="W228" s="9"/>
      <c r="X228" s="9"/>
      <c r="Y228" s="9"/>
      <c r="Z228" s="9"/>
    </row>
    <row r="229" spans="1:26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>
        <f t="shared" si="13"/>
        <v>0</v>
      </c>
      <c r="Q229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  <c r="U229" s="9"/>
      <c r="V229" s="9"/>
      <c r="W229" s="9"/>
      <c r="X229" s="9"/>
      <c r="Y229" s="9"/>
      <c r="Z229" s="9"/>
    </row>
    <row r="230" spans="1:26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>
        <f t="shared" si="13"/>
        <v>0</v>
      </c>
      <c r="Q230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  <c r="U230" s="9"/>
      <c r="V230" s="9"/>
      <c r="W230" s="9"/>
      <c r="X230" s="9"/>
      <c r="Y230" s="9"/>
      <c r="Z230" s="9"/>
    </row>
    <row r="231" spans="1:26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>
        <f t="shared" si="13"/>
        <v>0</v>
      </c>
      <c r="Q23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  <c r="U231" s="9"/>
      <c r="V231" s="9"/>
      <c r="W231" s="9"/>
      <c r="X231" s="9"/>
      <c r="Y231" s="9"/>
      <c r="Z231" s="9"/>
    </row>
    <row r="232" spans="1:26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2</v>
      </c>
      <c r="Q232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  <c r="U232" s="9"/>
      <c r="V232" s="9"/>
      <c r="W232" s="9"/>
      <c r="X232" s="9"/>
      <c r="Y232" s="9"/>
      <c r="Z232" s="9"/>
    </row>
    <row r="233" spans="1:26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>
        <f t="shared" si="13"/>
        <v>0</v>
      </c>
      <c r="Q233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  <c r="U233" s="9"/>
      <c r="V233" s="9"/>
      <c r="W233" s="9"/>
      <c r="X233" s="9"/>
      <c r="Y233" s="9"/>
      <c r="Z233" s="9"/>
    </row>
    <row r="234" spans="1:26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7</v>
      </c>
      <c r="Q234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  <c r="U234" s="9"/>
      <c r="V234" s="9"/>
      <c r="W234" s="9"/>
      <c r="X234" s="9"/>
      <c r="Y234" s="9"/>
      <c r="Z234" s="9"/>
    </row>
    <row r="235" spans="1:26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>
        <f t="shared" si="13"/>
        <v>0</v>
      </c>
      <c r="Q23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  <c r="U235" s="9"/>
      <c r="V235" s="9"/>
      <c r="W235" s="9"/>
      <c r="X235" s="9"/>
      <c r="Y235" s="9"/>
      <c r="Z235" s="9"/>
    </row>
    <row r="236" spans="1:26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5</v>
      </c>
      <c r="Q236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  <c r="U236" s="9"/>
      <c r="V236" s="9"/>
      <c r="W236" s="9"/>
      <c r="X236" s="9"/>
      <c r="Y236" s="9"/>
      <c r="Z236" s="9"/>
    </row>
    <row r="237" spans="1:26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>
        <f t="shared" si="13"/>
        <v>0</v>
      </c>
      <c r="Q237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  <c r="U237" s="9"/>
      <c r="V237" s="9"/>
      <c r="W237" s="9"/>
      <c r="X237" s="9"/>
      <c r="Y237" s="9"/>
      <c r="Z237" s="9"/>
    </row>
    <row r="238" spans="1:26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>
        <f t="shared" si="13"/>
        <v>0</v>
      </c>
      <c r="Q238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  <c r="U238" s="9"/>
      <c r="V238" s="9"/>
      <c r="W238" s="9"/>
      <c r="X238" s="9"/>
      <c r="Y238" s="9"/>
      <c r="Z238" s="9"/>
    </row>
    <row r="239" spans="1:26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1</v>
      </c>
      <c r="Q239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  <c r="U239" s="9"/>
      <c r="V239" s="9"/>
      <c r="W239" s="9"/>
      <c r="X239" s="9"/>
      <c r="Y239" s="9"/>
      <c r="Z239" s="9"/>
    </row>
    <row r="240" spans="1:26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>
        <f t="shared" si="13"/>
        <v>0</v>
      </c>
      <c r="Q240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  <c r="U240" s="9"/>
      <c r="V240" s="9"/>
      <c r="W240" s="9"/>
      <c r="X240" s="9"/>
      <c r="Y240" s="9"/>
      <c r="Z240" s="9"/>
    </row>
    <row r="241" spans="1:26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</v>
      </c>
      <c r="Q24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  <c r="U241" s="9"/>
      <c r="V241" s="9"/>
      <c r="W241" s="9"/>
      <c r="X241" s="9"/>
      <c r="Y241" s="9"/>
      <c r="Z241" s="9"/>
    </row>
    <row r="242" spans="1:26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137</v>
      </c>
      <c r="Q242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  <c r="U242" s="9"/>
      <c r="V242" s="9"/>
      <c r="W242" s="9"/>
      <c r="X242" s="9"/>
      <c r="Y242" s="9"/>
      <c r="Z242" s="9"/>
    </row>
    <row r="243" spans="1:26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376</v>
      </c>
      <c r="Q24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  <c r="U243" s="9"/>
      <c r="V243" s="9"/>
      <c r="W243" s="9"/>
      <c r="X243" s="9"/>
      <c r="Y243" s="9"/>
      <c r="Z243" s="9"/>
    </row>
    <row r="244" spans="1:26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202</v>
      </c>
      <c r="Q244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  <c r="U244" s="9"/>
      <c r="V244" s="9"/>
      <c r="W244" s="9"/>
      <c r="X244" s="9"/>
      <c r="Y244" s="9"/>
      <c r="Z244" s="9"/>
    </row>
    <row r="245" spans="1:26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328</v>
      </c>
      <c r="Q24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  <c r="U245" s="9"/>
      <c r="V245" s="9"/>
      <c r="W245" s="9"/>
      <c r="X245" s="9"/>
      <c r="Y245" s="9"/>
      <c r="Z245" s="9"/>
    </row>
    <row r="246" spans="1:26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84</v>
      </c>
      <c r="Q246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  <c r="U246" s="9"/>
      <c r="V246" s="9"/>
      <c r="W246" s="9"/>
      <c r="X246" s="9"/>
      <c r="Y246" s="9"/>
      <c r="Z246" s="9"/>
    </row>
    <row r="247" spans="1:26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96</v>
      </c>
      <c r="Q247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  <c r="U247" s="9"/>
      <c r="V247" s="9"/>
      <c r="W247" s="9"/>
      <c r="X247" s="9"/>
      <c r="Y247" s="9"/>
      <c r="Z247" s="9"/>
    </row>
    <row r="248" spans="1:26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223</v>
      </c>
      <c r="Q248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  <c r="U248" s="9"/>
      <c r="V248" s="9"/>
      <c r="W248" s="9"/>
      <c r="X248" s="9"/>
      <c r="Y248" s="9"/>
      <c r="Z248" s="9"/>
    </row>
    <row r="249" spans="1:26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62</v>
      </c>
      <c r="Q249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  <c r="U249" s="9"/>
      <c r="V249" s="9"/>
      <c r="W249" s="9"/>
      <c r="X249" s="9"/>
      <c r="Y249" s="9"/>
      <c r="Z249" s="9"/>
    </row>
    <row r="250" spans="1:26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146</v>
      </c>
      <c r="Q250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  <c r="U250" s="9"/>
      <c r="V250" s="9"/>
      <c r="W250" s="9"/>
      <c r="X250" s="9"/>
      <c r="Y250" s="9"/>
      <c r="Z250" s="9"/>
    </row>
    <row r="251" spans="1:26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235</v>
      </c>
      <c r="Q25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  <c r="U251" s="9"/>
      <c r="V251" s="9"/>
      <c r="W251" s="9"/>
      <c r="X251" s="9"/>
      <c r="Y251" s="9"/>
      <c r="Z251" s="9"/>
    </row>
    <row r="252" spans="1:26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437</v>
      </c>
      <c r="Q252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  <c r="U252" s="9"/>
      <c r="V252" s="9"/>
      <c r="W252" s="9"/>
      <c r="X252" s="9"/>
      <c r="Y252" s="9"/>
      <c r="Z252" s="9"/>
    </row>
    <row r="253" spans="1:26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77</v>
      </c>
      <c r="Q25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  <c r="U253" s="9"/>
      <c r="V253" s="9"/>
      <c r="W253" s="9"/>
      <c r="X253" s="9"/>
      <c r="Y253" s="9"/>
      <c r="Z253" s="9"/>
    </row>
    <row r="254" spans="1:26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108</v>
      </c>
      <c r="Q254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  <c r="U254" s="9"/>
      <c r="V254" s="9"/>
      <c r="W254" s="9"/>
      <c r="X254" s="9"/>
      <c r="Y254" s="9"/>
      <c r="Z254" s="9"/>
    </row>
    <row r="255" spans="1:26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7</v>
      </c>
      <c r="Q255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  <c r="U255" s="9"/>
      <c r="V255" s="9"/>
      <c r="W255" s="9"/>
      <c r="X255" s="9"/>
      <c r="Y255" s="9"/>
      <c r="Z255" s="9"/>
    </row>
    <row r="256" spans="1:26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314</v>
      </c>
      <c r="Q256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  <c r="U256" s="9"/>
      <c r="V256" s="9"/>
      <c r="W256" s="9"/>
      <c r="X256" s="9"/>
      <c r="Y256" s="9"/>
      <c r="Z256" s="9"/>
    </row>
    <row r="257" spans="1:26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188</v>
      </c>
      <c r="Q257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  <c r="U257" s="9"/>
      <c r="V257" s="9"/>
      <c r="W257" s="9"/>
      <c r="X257" s="9"/>
      <c r="Y257" s="9"/>
      <c r="Z257" s="9"/>
    </row>
    <row r="258" spans="1:26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275</v>
      </c>
      <c r="Q258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  <c r="U258" s="9"/>
      <c r="V258" s="9"/>
      <c r="W258" s="9"/>
      <c r="X258" s="9"/>
      <c r="Y258" s="9"/>
      <c r="Z258" s="9"/>
    </row>
    <row r="259" spans="1:26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 xml:space="preserve"> ROUND((E259/D259)*100,0)</f>
        <v>107</v>
      </c>
      <c r="P259">
        <f t="shared" ref="P259:P322" si="17" xml:space="preserve"> AVERAGE(L259)</f>
        <v>560</v>
      </c>
      <c r="Q259" t="s">
        <v>8308</v>
      </c>
      <c r="R259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  <c r="U259" s="9"/>
      <c r="V259" s="9"/>
      <c r="W259" s="9"/>
      <c r="X259" s="9"/>
      <c r="Y259" s="9"/>
      <c r="Z259" s="9"/>
    </row>
    <row r="260" spans="1:26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688</v>
      </c>
      <c r="Q260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  <c r="U260" s="9"/>
      <c r="V260" s="9"/>
      <c r="W260" s="9"/>
      <c r="X260" s="9"/>
      <c r="Y260" s="9"/>
      <c r="Z260" s="9"/>
    </row>
    <row r="261" spans="1:26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942</v>
      </c>
      <c r="Q26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  <c r="U261" s="9"/>
      <c r="V261" s="9"/>
      <c r="W261" s="9"/>
      <c r="X261" s="9"/>
      <c r="Y261" s="9"/>
      <c r="Z261" s="9"/>
    </row>
    <row r="262" spans="1:26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88</v>
      </c>
      <c r="Q262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  <c r="U262" s="9"/>
      <c r="V262" s="9"/>
      <c r="W262" s="9"/>
      <c r="X262" s="9"/>
      <c r="Y262" s="9"/>
      <c r="Z262" s="9"/>
    </row>
    <row r="263" spans="1:26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220</v>
      </c>
      <c r="Q26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  <c r="U263" s="9"/>
      <c r="V263" s="9"/>
      <c r="W263" s="9"/>
      <c r="X263" s="9"/>
      <c r="Y263" s="9"/>
      <c r="Z263" s="9"/>
    </row>
    <row r="264" spans="1:26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145</v>
      </c>
      <c r="Q264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  <c r="U264" s="9"/>
      <c r="V264" s="9"/>
      <c r="W264" s="9"/>
      <c r="X264" s="9"/>
      <c r="Y264" s="9"/>
      <c r="Z264" s="9"/>
    </row>
    <row r="265" spans="1:26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963</v>
      </c>
      <c r="Q26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  <c r="U265" s="9"/>
      <c r="V265" s="9"/>
      <c r="W265" s="9"/>
      <c r="X265" s="9"/>
      <c r="Y265" s="9"/>
      <c r="Z265" s="9"/>
    </row>
    <row r="266" spans="1:26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91</v>
      </c>
      <c r="Q266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  <c r="U266" s="9"/>
      <c r="V266" s="9"/>
      <c r="W266" s="9"/>
      <c r="X266" s="9"/>
      <c r="Y266" s="9"/>
      <c r="Z266" s="9"/>
    </row>
    <row r="267" spans="1:26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58</v>
      </c>
      <c r="Q267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  <c r="U267" s="9"/>
      <c r="V267" s="9"/>
      <c r="W267" s="9"/>
      <c r="X267" s="9"/>
      <c r="Y267" s="9"/>
      <c r="Z267" s="9"/>
    </row>
    <row r="268" spans="1:26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36</v>
      </c>
      <c r="Q268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  <c r="U268" s="9"/>
      <c r="V268" s="9"/>
      <c r="W268" s="9"/>
      <c r="X268" s="9"/>
      <c r="Y268" s="9"/>
      <c r="Z268" s="9"/>
    </row>
    <row r="269" spans="1:26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165</v>
      </c>
      <c r="Q269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  <c r="U269" s="9"/>
      <c r="V269" s="9"/>
      <c r="W269" s="9"/>
      <c r="X269" s="9"/>
      <c r="Y269" s="9"/>
      <c r="Z269" s="9"/>
    </row>
    <row r="270" spans="1:26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111</v>
      </c>
      <c r="Q270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  <c r="U270" s="9"/>
      <c r="V270" s="9"/>
      <c r="W270" s="9"/>
      <c r="X270" s="9"/>
      <c r="Y270" s="9"/>
      <c r="Z270" s="9"/>
    </row>
    <row r="271" spans="1:26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1596</v>
      </c>
      <c r="Q27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  <c r="U271" s="9"/>
      <c r="V271" s="9"/>
      <c r="W271" s="9"/>
      <c r="X271" s="9"/>
      <c r="Y271" s="9"/>
      <c r="Z271" s="9"/>
    </row>
    <row r="272" spans="1:26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61</v>
      </c>
      <c r="Q272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  <c r="U272" s="9"/>
      <c r="V272" s="9"/>
      <c r="W272" s="9"/>
      <c r="X272" s="9"/>
      <c r="Y272" s="9"/>
      <c r="Z272" s="9"/>
    </row>
    <row r="273" spans="1:26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287</v>
      </c>
      <c r="Q273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  <c r="U273" s="9"/>
      <c r="V273" s="9"/>
      <c r="W273" s="9"/>
      <c r="X273" s="9"/>
      <c r="Y273" s="9"/>
      <c r="Z273" s="9"/>
    </row>
    <row r="274" spans="1:26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65</v>
      </c>
      <c r="Q274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  <c r="U274" s="9"/>
      <c r="V274" s="9"/>
      <c r="W274" s="9"/>
      <c r="X274" s="9"/>
      <c r="Y274" s="9"/>
      <c r="Z274" s="9"/>
    </row>
    <row r="275" spans="1:26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118</v>
      </c>
      <c r="Q27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  <c r="U275" s="9"/>
      <c r="V275" s="9"/>
      <c r="W275" s="9"/>
      <c r="X275" s="9"/>
      <c r="Y275" s="9"/>
      <c r="Z275" s="9"/>
    </row>
    <row r="276" spans="1:26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113</v>
      </c>
      <c r="Q276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  <c r="U276" s="9"/>
      <c r="V276" s="9"/>
      <c r="W276" s="9"/>
      <c r="X276" s="9"/>
      <c r="Y276" s="9"/>
      <c r="Z276" s="9"/>
    </row>
    <row r="277" spans="1:26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332</v>
      </c>
      <c r="Q277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  <c r="U277" s="9"/>
      <c r="V277" s="9"/>
      <c r="W277" s="9"/>
      <c r="X277" s="9"/>
      <c r="Y277" s="9"/>
      <c r="Z277" s="9"/>
    </row>
    <row r="278" spans="1:26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62</v>
      </c>
      <c r="Q278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  <c r="U278" s="9"/>
      <c r="V278" s="9"/>
      <c r="W278" s="9"/>
      <c r="X278" s="9"/>
      <c r="Y278" s="9"/>
      <c r="Z278" s="9"/>
    </row>
    <row r="279" spans="1:26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951</v>
      </c>
      <c r="Q279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  <c r="U279" s="9"/>
      <c r="V279" s="9"/>
      <c r="W279" s="9"/>
      <c r="X279" s="9"/>
      <c r="Y279" s="9"/>
      <c r="Z279" s="9"/>
    </row>
    <row r="280" spans="1:26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415</v>
      </c>
      <c r="Q280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  <c r="U280" s="9"/>
      <c r="V280" s="9"/>
      <c r="W280" s="9"/>
      <c r="X280" s="9"/>
      <c r="Y280" s="9"/>
      <c r="Z280" s="9"/>
    </row>
    <row r="281" spans="1:26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305</v>
      </c>
      <c r="Q28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  <c r="U281" s="9"/>
      <c r="V281" s="9"/>
      <c r="W281" s="9"/>
      <c r="X281" s="9"/>
      <c r="Y281" s="9"/>
      <c r="Z281" s="9"/>
    </row>
    <row r="282" spans="1:26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2139</v>
      </c>
      <c r="Q282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  <c r="U282" s="9"/>
      <c r="V282" s="9"/>
      <c r="W282" s="9"/>
      <c r="X282" s="9"/>
      <c r="Y282" s="9"/>
      <c r="Z282" s="9"/>
    </row>
    <row r="283" spans="1:26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79</v>
      </c>
      <c r="Q28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  <c r="U283" s="9"/>
      <c r="V283" s="9"/>
      <c r="W283" s="9"/>
      <c r="X283" s="9"/>
      <c r="Y283" s="9"/>
      <c r="Z283" s="9"/>
    </row>
    <row r="284" spans="1:26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179</v>
      </c>
      <c r="Q284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  <c r="U284" s="9"/>
      <c r="V284" s="9"/>
      <c r="W284" s="9"/>
      <c r="X284" s="9"/>
      <c r="Y284" s="9"/>
      <c r="Z284" s="9"/>
    </row>
    <row r="285" spans="1:26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202</v>
      </c>
      <c r="Q28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  <c r="U285" s="9"/>
      <c r="V285" s="9"/>
      <c r="W285" s="9"/>
      <c r="X285" s="9"/>
      <c r="Y285" s="9"/>
      <c r="Z285" s="9"/>
    </row>
    <row r="286" spans="1:26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760</v>
      </c>
      <c r="Q286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  <c r="U286" s="9"/>
      <c r="V286" s="9"/>
      <c r="W286" s="9"/>
      <c r="X286" s="9"/>
      <c r="Y286" s="9"/>
      <c r="Z286" s="9"/>
    </row>
    <row r="287" spans="1:26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563</v>
      </c>
      <c r="Q287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  <c r="U287" s="9"/>
      <c r="V287" s="9"/>
      <c r="W287" s="9"/>
      <c r="X287" s="9"/>
      <c r="Y287" s="9"/>
      <c r="Z287" s="9"/>
    </row>
    <row r="288" spans="1:26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135</v>
      </c>
      <c r="Q288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  <c r="U288" s="9"/>
      <c r="V288" s="9"/>
      <c r="W288" s="9"/>
      <c r="X288" s="9"/>
      <c r="Y288" s="9"/>
      <c r="Z288" s="9"/>
    </row>
    <row r="289" spans="1:26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290</v>
      </c>
      <c r="Q289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  <c r="U289" s="9"/>
      <c r="V289" s="9"/>
      <c r="W289" s="9"/>
      <c r="X289" s="9"/>
      <c r="Y289" s="9"/>
      <c r="Z289" s="9"/>
    </row>
    <row r="290" spans="1:26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447</v>
      </c>
      <c r="Q290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  <c r="U290" s="9"/>
      <c r="V290" s="9"/>
      <c r="W290" s="9"/>
      <c r="X290" s="9"/>
      <c r="Y290" s="9"/>
      <c r="Z290" s="9"/>
    </row>
    <row r="291" spans="1:26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232</v>
      </c>
      <c r="Q29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  <c r="U291" s="9"/>
      <c r="V291" s="9"/>
      <c r="W291" s="9"/>
      <c r="X291" s="9"/>
      <c r="Y291" s="9"/>
      <c r="Z291" s="9"/>
    </row>
    <row r="292" spans="1:26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168</v>
      </c>
      <c r="Q292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  <c r="U292" s="9"/>
      <c r="V292" s="9"/>
      <c r="W292" s="9"/>
      <c r="X292" s="9"/>
      <c r="Y292" s="9"/>
      <c r="Z292" s="9"/>
    </row>
    <row r="293" spans="1:26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128</v>
      </c>
      <c r="Q29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  <c r="U293" s="9"/>
      <c r="V293" s="9"/>
      <c r="W293" s="9"/>
      <c r="X293" s="9"/>
      <c r="Y293" s="9"/>
      <c r="Z293" s="9"/>
    </row>
    <row r="294" spans="1:26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493</v>
      </c>
      <c r="Q294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  <c r="U294" s="9"/>
      <c r="V294" s="9"/>
      <c r="W294" s="9"/>
      <c r="X294" s="9"/>
      <c r="Y294" s="9"/>
      <c r="Z294" s="9"/>
    </row>
    <row r="295" spans="1:26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131</v>
      </c>
      <c r="Q29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  <c r="U295" s="9"/>
      <c r="V295" s="9"/>
      <c r="W295" s="9"/>
      <c r="X295" s="9"/>
      <c r="Y295" s="9"/>
      <c r="Z295" s="9"/>
    </row>
    <row r="296" spans="1:26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50</v>
      </c>
      <c r="Q296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  <c r="U296" s="9"/>
      <c r="V296" s="9"/>
      <c r="W296" s="9"/>
      <c r="X296" s="9"/>
      <c r="Y296" s="9"/>
      <c r="Z296" s="9"/>
    </row>
    <row r="297" spans="1:26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665</v>
      </c>
      <c r="Q297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  <c r="U297" s="9"/>
      <c r="V297" s="9"/>
      <c r="W297" s="9"/>
      <c r="X297" s="9"/>
      <c r="Y297" s="9"/>
      <c r="Z297" s="9"/>
    </row>
    <row r="298" spans="1:26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129</v>
      </c>
      <c r="Q298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  <c r="U298" s="9"/>
      <c r="V298" s="9"/>
      <c r="W298" s="9"/>
      <c r="X298" s="9"/>
      <c r="Y298" s="9"/>
      <c r="Z298" s="9"/>
    </row>
    <row r="299" spans="1:26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  <c r="U299" s="9"/>
      <c r="V299" s="9"/>
      <c r="W299" s="9"/>
      <c r="X299" s="9"/>
      <c r="Y299" s="9"/>
      <c r="Z299" s="9"/>
    </row>
    <row r="300" spans="1:26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2436</v>
      </c>
      <c r="Q300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  <c r="U300" s="9"/>
      <c r="V300" s="9"/>
      <c r="W300" s="9"/>
      <c r="X300" s="9"/>
      <c r="Y300" s="9"/>
      <c r="Z300" s="9"/>
    </row>
    <row r="301" spans="1:26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244</v>
      </c>
      <c r="Q30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  <c r="U301" s="9"/>
      <c r="V301" s="9"/>
      <c r="W301" s="9"/>
      <c r="X301" s="9"/>
      <c r="Y301" s="9"/>
      <c r="Z301" s="9"/>
    </row>
    <row r="302" spans="1:26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298</v>
      </c>
      <c r="Q302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  <c r="U302" s="9"/>
      <c r="V302" s="9"/>
      <c r="W302" s="9"/>
      <c r="X302" s="9"/>
      <c r="Y302" s="9"/>
      <c r="Z302" s="9"/>
    </row>
    <row r="303" spans="1:26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251</v>
      </c>
      <c r="Q30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  <c r="U303" s="9"/>
      <c r="V303" s="9"/>
      <c r="W303" s="9"/>
      <c r="X303" s="9"/>
      <c r="Y303" s="9"/>
      <c r="Z303" s="9"/>
    </row>
    <row r="304" spans="1:26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108</v>
      </c>
      <c r="Q304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  <c r="U304" s="9"/>
      <c r="V304" s="9"/>
      <c r="W304" s="9"/>
      <c r="X304" s="9"/>
      <c r="Y304" s="9"/>
      <c r="Z304" s="9"/>
    </row>
    <row r="305" spans="1:26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82</v>
      </c>
      <c r="Q305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  <c r="U305" s="9"/>
      <c r="V305" s="9"/>
      <c r="W305" s="9"/>
      <c r="X305" s="9"/>
      <c r="Y305" s="9"/>
      <c r="Z305" s="9"/>
    </row>
    <row r="306" spans="1:26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74</v>
      </c>
      <c r="Q306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  <c r="U306" s="9"/>
      <c r="V306" s="9"/>
      <c r="W306" s="9"/>
      <c r="X306" s="9"/>
      <c r="Y306" s="9"/>
      <c r="Z306" s="9"/>
    </row>
    <row r="307" spans="1:26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189</v>
      </c>
      <c r="Q307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  <c r="U307" s="9"/>
      <c r="V307" s="9"/>
      <c r="W307" s="9"/>
      <c r="X307" s="9"/>
      <c r="Y307" s="9"/>
      <c r="Z307" s="9"/>
    </row>
    <row r="308" spans="1:26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80</v>
      </c>
      <c r="Q308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  <c r="U308" s="9"/>
      <c r="V308" s="9"/>
      <c r="W308" s="9"/>
      <c r="X308" s="9"/>
      <c r="Y308" s="9"/>
      <c r="Z308" s="9"/>
    </row>
    <row r="309" spans="1:26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576</v>
      </c>
      <c r="Q309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  <c r="U309" s="9"/>
      <c r="V309" s="9"/>
      <c r="W309" s="9"/>
      <c r="X309" s="9"/>
      <c r="Y309" s="9"/>
      <c r="Z309" s="9"/>
    </row>
    <row r="310" spans="1:26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202</v>
      </c>
      <c r="Q310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  <c r="U310" s="9"/>
      <c r="V310" s="9"/>
      <c r="W310" s="9"/>
      <c r="X310" s="9"/>
      <c r="Y310" s="9"/>
      <c r="Z310" s="9"/>
    </row>
    <row r="311" spans="1:26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238</v>
      </c>
      <c r="Q3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  <c r="U311" s="9"/>
      <c r="V311" s="9"/>
      <c r="W311" s="9"/>
      <c r="X311" s="9"/>
      <c r="Y311" s="9"/>
      <c r="Z311" s="9"/>
    </row>
    <row r="312" spans="1:26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36</v>
      </c>
      <c r="Q312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  <c r="U312" s="9"/>
      <c r="V312" s="9"/>
      <c r="W312" s="9"/>
      <c r="X312" s="9"/>
      <c r="Y312" s="9"/>
      <c r="Z312" s="9"/>
    </row>
    <row r="313" spans="1:26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150</v>
      </c>
      <c r="Q3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  <c r="U313" s="9"/>
      <c r="V313" s="9"/>
      <c r="W313" s="9"/>
      <c r="X313" s="9"/>
      <c r="Y313" s="9"/>
      <c r="Z313" s="9"/>
    </row>
    <row r="314" spans="1:26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146</v>
      </c>
      <c r="Q314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  <c r="U314" s="9"/>
      <c r="V314" s="9"/>
      <c r="W314" s="9"/>
      <c r="X314" s="9"/>
      <c r="Y314" s="9"/>
      <c r="Z314" s="9"/>
    </row>
    <row r="315" spans="1:26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222</v>
      </c>
      <c r="Q315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  <c r="U315" s="9"/>
      <c r="V315" s="9"/>
      <c r="W315" s="9"/>
      <c r="X315" s="9"/>
      <c r="Y315" s="9"/>
      <c r="Z315" s="9"/>
    </row>
    <row r="316" spans="1:26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120</v>
      </c>
      <c r="Q316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  <c r="U316" s="9"/>
      <c r="V316" s="9"/>
      <c r="W316" s="9"/>
      <c r="X316" s="9"/>
      <c r="Y316" s="9"/>
      <c r="Z316" s="9"/>
    </row>
    <row r="317" spans="1:26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126</v>
      </c>
      <c r="Q317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  <c r="U317" s="9"/>
      <c r="V317" s="9"/>
      <c r="W317" s="9"/>
      <c r="X317" s="9"/>
      <c r="Y317" s="9"/>
      <c r="Z317" s="9"/>
    </row>
    <row r="318" spans="1:26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158</v>
      </c>
      <c r="Q318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  <c r="U318" s="9"/>
      <c r="V318" s="9"/>
      <c r="W318" s="9"/>
      <c r="X318" s="9"/>
      <c r="Y318" s="9"/>
      <c r="Z318" s="9"/>
    </row>
    <row r="319" spans="1:26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316</v>
      </c>
      <c r="Q319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  <c r="U319" s="9"/>
      <c r="V319" s="9"/>
      <c r="W319" s="9"/>
      <c r="X319" s="9"/>
      <c r="Y319" s="9"/>
      <c r="Z319" s="9"/>
    </row>
    <row r="320" spans="1:26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284</v>
      </c>
      <c r="Q320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  <c r="U320" s="9"/>
      <c r="V320" s="9"/>
      <c r="W320" s="9"/>
      <c r="X320" s="9"/>
      <c r="Y320" s="9"/>
      <c r="Z320" s="9"/>
    </row>
    <row r="321" spans="1:26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51</v>
      </c>
      <c r="Q32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  <c r="U321" s="9"/>
      <c r="V321" s="9"/>
      <c r="W321" s="9"/>
      <c r="X321" s="9"/>
      <c r="Y321" s="9"/>
      <c r="Z321" s="9"/>
    </row>
    <row r="322" spans="1:26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158</v>
      </c>
      <c r="Q322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  <c r="U322" s="9"/>
      <c r="V322" s="9"/>
      <c r="W322" s="9"/>
      <c r="X322" s="9"/>
      <c r="Y322" s="9"/>
      <c r="Z322" s="9"/>
    </row>
    <row r="323" spans="1:26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 xml:space="preserve"> ROUND((E323/D323)*100,0)</f>
        <v>103</v>
      </c>
      <c r="P323">
        <f t="shared" ref="P323:P386" si="21" xml:space="preserve"> AVERAGE(L323)</f>
        <v>337</v>
      </c>
      <c r="Q323" t="s">
        <v>8308</v>
      </c>
      <c r="R323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  <c r="U323" s="9"/>
      <c r="V323" s="9"/>
      <c r="W323" s="9"/>
      <c r="X323" s="9"/>
      <c r="Y323" s="9"/>
      <c r="Z323" s="9"/>
    </row>
    <row r="324" spans="1:26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186</v>
      </c>
      <c r="Q324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  <c r="U324" s="9"/>
      <c r="V324" s="9"/>
      <c r="W324" s="9"/>
      <c r="X324" s="9"/>
      <c r="Y324" s="9"/>
      <c r="Z324" s="9"/>
    </row>
    <row r="325" spans="1:26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58</v>
      </c>
      <c r="Q32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  <c r="U325" s="9"/>
      <c r="V325" s="9"/>
      <c r="W325" s="9"/>
      <c r="X325" s="9"/>
      <c r="Y325" s="9"/>
      <c r="Z325" s="9"/>
    </row>
    <row r="326" spans="1:26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82</v>
      </c>
      <c r="Q326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  <c r="U326" s="9"/>
      <c r="V326" s="9"/>
      <c r="W326" s="9"/>
      <c r="X326" s="9"/>
      <c r="Y326" s="9"/>
      <c r="Z326" s="9"/>
    </row>
    <row r="327" spans="1:26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736</v>
      </c>
      <c r="Q327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  <c r="U327" s="9"/>
      <c r="V327" s="9"/>
      <c r="W327" s="9"/>
      <c r="X327" s="9"/>
      <c r="Y327" s="9"/>
      <c r="Z327" s="9"/>
    </row>
    <row r="328" spans="1:26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1151</v>
      </c>
      <c r="Q328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  <c r="U328" s="9"/>
      <c r="V328" s="9"/>
      <c r="W328" s="9"/>
      <c r="X328" s="9"/>
      <c r="Y328" s="9"/>
      <c r="Z328" s="9"/>
    </row>
    <row r="329" spans="1:26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34</v>
      </c>
      <c r="Q329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  <c r="U329" s="9"/>
      <c r="V329" s="9"/>
      <c r="W329" s="9"/>
      <c r="X329" s="9"/>
      <c r="Y329" s="9"/>
      <c r="Z329" s="9"/>
    </row>
    <row r="330" spans="1:26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498</v>
      </c>
      <c r="Q330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  <c r="U330" s="9"/>
      <c r="V330" s="9"/>
      <c r="W330" s="9"/>
      <c r="X330" s="9"/>
      <c r="Y330" s="9"/>
      <c r="Z330" s="9"/>
    </row>
    <row r="331" spans="1:26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167</v>
      </c>
      <c r="Q33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  <c r="U331" s="9"/>
      <c r="V331" s="9"/>
      <c r="W331" s="9"/>
      <c r="X331" s="9"/>
      <c r="Y331" s="9"/>
      <c r="Z331" s="9"/>
    </row>
    <row r="332" spans="1:26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340</v>
      </c>
      <c r="Q332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  <c r="U332" s="9"/>
      <c r="V332" s="9"/>
      <c r="W332" s="9"/>
      <c r="X332" s="9"/>
      <c r="Y332" s="9"/>
      <c r="Z332" s="9"/>
    </row>
    <row r="333" spans="1:26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438</v>
      </c>
      <c r="Q33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  <c r="U333" s="9"/>
      <c r="V333" s="9"/>
      <c r="W333" s="9"/>
      <c r="X333" s="9"/>
      <c r="Y333" s="9"/>
      <c r="Z333" s="9"/>
    </row>
    <row r="334" spans="1:26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555</v>
      </c>
      <c r="Q334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  <c r="U334" s="9"/>
      <c r="V334" s="9"/>
      <c r="W334" s="9"/>
      <c r="X334" s="9"/>
      <c r="Y334" s="9"/>
      <c r="Z334" s="9"/>
    </row>
    <row r="335" spans="1:26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266</v>
      </c>
      <c r="Q33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  <c r="U335" s="9"/>
      <c r="V335" s="9"/>
      <c r="W335" s="9"/>
      <c r="X335" s="9"/>
      <c r="Y335" s="9"/>
      <c r="Z335" s="9"/>
    </row>
    <row r="336" spans="1:26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69</v>
      </c>
      <c r="Q336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  <c r="U336" s="9"/>
      <c r="V336" s="9"/>
      <c r="W336" s="9"/>
      <c r="X336" s="9"/>
      <c r="Y336" s="9"/>
      <c r="Z336" s="9"/>
    </row>
    <row r="337" spans="1:26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80</v>
      </c>
      <c r="Q337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  <c r="U337" s="9"/>
      <c r="V337" s="9"/>
      <c r="W337" s="9"/>
      <c r="X337" s="9"/>
      <c r="Y337" s="9"/>
      <c r="Z337" s="9"/>
    </row>
    <row r="338" spans="1:26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493</v>
      </c>
      <c r="Q338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  <c r="U338" s="9"/>
      <c r="V338" s="9"/>
      <c r="W338" s="9"/>
      <c r="X338" s="9"/>
      <c r="Y338" s="9"/>
      <c r="Z338" s="9"/>
    </row>
    <row r="339" spans="1:26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31</v>
      </c>
      <c r="Q339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  <c r="U339" s="9"/>
      <c r="V339" s="9"/>
      <c r="W339" s="9"/>
      <c r="X339" s="9"/>
      <c r="Y339" s="9"/>
      <c r="Z339" s="9"/>
    </row>
    <row r="340" spans="1:26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236</v>
      </c>
      <c r="Q340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  <c r="U340" s="9"/>
      <c r="V340" s="9"/>
      <c r="W340" s="9"/>
      <c r="X340" s="9"/>
      <c r="Y340" s="9"/>
      <c r="Z340" s="9"/>
    </row>
    <row r="341" spans="1:26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89</v>
      </c>
      <c r="Q34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  <c r="U341" s="9"/>
      <c r="V341" s="9"/>
      <c r="W341" s="9"/>
      <c r="X341" s="9"/>
      <c r="Y341" s="9"/>
      <c r="Z341" s="9"/>
    </row>
    <row r="342" spans="1:26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299</v>
      </c>
      <c r="Q342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  <c r="U342" s="9"/>
      <c r="V342" s="9"/>
      <c r="W342" s="9"/>
      <c r="X342" s="9"/>
      <c r="Y342" s="9"/>
      <c r="Z342" s="9"/>
    </row>
    <row r="343" spans="1:26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55</v>
      </c>
      <c r="Q34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  <c r="U343" s="9"/>
      <c r="V343" s="9"/>
      <c r="W343" s="9"/>
      <c r="X343" s="9"/>
      <c r="Y343" s="9"/>
      <c r="Z343" s="9"/>
    </row>
    <row r="344" spans="1:26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325</v>
      </c>
      <c r="Q344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  <c r="U344" s="9"/>
      <c r="V344" s="9"/>
      <c r="W344" s="9"/>
      <c r="X344" s="9"/>
      <c r="Y344" s="9"/>
      <c r="Z344" s="9"/>
    </row>
    <row r="345" spans="1:26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524</v>
      </c>
      <c r="Q34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  <c r="U345" s="9"/>
      <c r="V345" s="9"/>
      <c r="W345" s="9"/>
      <c r="X345" s="9"/>
      <c r="Y345" s="9"/>
      <c r="Z345" s="9"/>
    </row>
    <row r="346" spans="1:26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285</v>
      </c>
      <c r="Q346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  <c r="U346" s="9"/>
      <c r="V346" s="9"/>
      <c r="W346" s="9"/>
      <c r="X346" s="9"/>
      <c r="Y346" s="9"/>
      <c r="Z346" s="9"/>
    </row>
    <row r="347" spans="1:26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179</v>
      </c>
      <c r="Q347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  <c r="U347" s="9"/>
      <c r="V347" s="9"/>
      <c r="W347" s="9"/>
      <c r="X347" s="9"/>
      <c r="Y347" s="9"/>
      <c r="Z347" s="9"/>
    </row>
    <row r="348" spans="1:26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188</v>
      </c>
      <c r="Q348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  <c r="U348" s="9"/>
      <c r="V348" s="9"/>
      <c r="W348" s="9"/>
      <c r="X348" s="9"/>
      <c r="Y348" s="9"/>
      <c r="Z348" s="9"/>
    </row>
    <row r="349" spans="1:26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379</v>
      </c>
      <c r="Q349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  <c r="U349" s="9"/>
      <c r="V349" s="9"/>
      <c r="W349" s="9"/>
      <c r="X349" s="9"/>
      <c r="Y349" s="9"/>
      <c r="Z349" s="9"/>
    </row>
    <row r="350" spans="1:26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119</v>
      </c>
      <c r="Q350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  <c r="U350" s="9"/>
      <c r="V350" s="9"/>
      <c r="W350" s="9"/>
      <c r="X350" s="9"/>
      <c r="Y350" s="9"/>
      <c r="Z350" s="9"/>
    </row>
    <row r="351" spans="1:26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167</v>
      </c>
      <c r="Q35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  <c r="U351" s="9"/>
      <c r="V351" s="9"/>
      <c r="W351" s="9"/>
      <c r="X351" s="9"/>
      <c r="Y351" s="9"/>
      <c r="Z351" s="9"/>
    </row>
    <row r="352" spans="1:26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221</v>
      </c>
      <c r="Q352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  <c r="U352" s="9"/>
      <c r="V352" s="9"/>
      <c r="W352" s="9"/>
      <c r="X352" s="9"/>
      <c r="Y352" s="9"/>
      <c r="Z352" s="9"/>
    </row>
    <row r="353" spans="1:26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964</v>
      </c>
      <c r="Q35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  <c r="U353" s="9"/>
      <c r="V353" s="9"/>
      <c r="W353" s="9"/>
      <c r="X353" s="9"/>
      <c r="Y353" s="9"/>
      <c r="Z353" s="9"/>
    </row>
    <row r="354" spans="1:26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286</v>
      </c>
      <c r="Q354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  <c r="U354" s="9"/>
      <c r="V354" s="9"/>
      <c r="W354" s="9"/>
      <c r="X354" s="9"/>
      <c r="Y354" s="9"/>
      <c r="Z354" s="9"/>
    </row>
    <row r="355" spans="1:26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613</v>
      </c>
      <c r="Q35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  <c r="U355" s="9"/>
      <c r="V355" s="9"/>
      <c r="W355" s="9"/>
      <c r="X355" s="9"/>
      <c r="Y355" s="9"/>
      <c r="Z355" s="9"/>
    </row>
    <row r="356" spans="1:26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29</v>
      </c>
      <c r="Q356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  <c r="U356" s="9"/>
      <c r="V356" s="9"/>
      <c r="W356" s="9"/>
      <c r="X356" s="9"/>
      <c r="Y356" s="9"/>
      <c r="Z356" s="9"/>
    </row>
    <row r="357" spans="1:26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165</v>
      </c>
      <c r="Q357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  <c r="U357" s="9"/>
      <c r="V357" s="9"/>
      <c r="W357" s="9"/>
      <c r="X357" s="9"/>
      <c r="Y357" s="9"/>
      <c r="Z357" s="9"/>
    </row>
    <row r="358" spans="1:26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97</v>
      </c>
      <c r="Q358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  <c r="U358" s="9"/>
      <c r="V358" s="9"/>
      <c r="W358" s="9"/>
      <c r="X358" s="9"/>
      <c r="Y358" s="9"/>
      <c r="Z358" s="9"/>
    </row>
    <row r="359" spans="1:26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303</v>
      </c>
      <c r="Q359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  <c r="U359" s="9"/>
      <c r="V359" s="9"/>
      <c r="W359" s="9"/>
      <c r="X359" s="9"/>
      <c r="Y359" s="9"/>
      <c r="Z359" s="9"/>
    </row>
    <row r="360" spans="1:26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267</v>
      </c>
      <c r="Q360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  <c r="U360" s="9"/>
      <c r="V360" s="9"/>
      <c r="W360" s="9"/>
      <c r="X360" s="9"/>
      <c r="Y360" s="9"/>
      <c r="Z360" s="9"/>
    </row>
    <row r="361" spans="1:26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302</v>
      </c>
      <c r="Q36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  <c r="U361" s="9"/>
      <c r="V361" s="9"/>
      <c r="W361" s="9"/>
      <c r="X361" s="9"/>
      <c r="Y361" s="9"/>
      <c r="Z361" s="9"/>
    </row>
    <row r="362" spans="1:26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87</v>
      </c>
      <c r="Q362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  <c r="U362" s="9"/>
      <c r="V362" s="9"/>
      <c r="W362" s="9"/>
      <c r="X362" s="9"/>
      <c r="Y362" s="9"/>
      <c r="Z362" s="9"/>
    </row>
    <row r="363" spans="1:26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354</v>
      </c>
      <c r="Q36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  <c r="U363" s="9"/>
      <c r="V363" s="9"/>
      <c r="W363" s="9"/>
      <c r="X363" s="9"/>
      <c r="Y363" s="9"/>
      <c r="Z363" s="9"/>
    </row>
    <row r="364" spans="1:26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86</v>
      </c>
      <c r="Q364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  <c r="U364" s="9"/>
      <c r="V364" s="9"/>
      <c r="W364" s="9"/>
      <c r="X364" s="9"/>
      <c r="Y364" s="9"/>
      <c r="Z364" s="9"/>
    </row>
    <row r="365" spans="1:26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26</v>
      </c>
      <c r="Q36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  <c r="U365" s="9"/>
      <c r="V365" s="9"/>
      <c r="W365" s="9"/>
      <c r="X365" s="9"/>
      <c r="Y365" s="9"/>
      <c r="Z365" s="9"/>
    </row>
    <row r="366" spans="1:26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113</v>
      </c>
      <c r="Q366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  <c r="U366" s="9"/>
      <c r="V366" s="9"/>
      <c r="W366" s="9"/>
      <c r="X366" s="9"/>
      <c r="Y366" s="9"/>
      <c r="Z366" s="9"/>
    </row>
    <row r="367" spans="1:26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65</v>
      </c>
      <c r="Q367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  <c r="U367" s="9"/>
      <c r="V367" s="9"/>
      <c r="W367" s="9"/>
      <c r="X367" s="9"/>
      <c r="Y367" s="9"/>
      <c r="Z367" s="9"/>
    </row>
    <row r="368" spans="1:26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134</v>
      </c>
      <c r="Q368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  <c r="U368" s="9"/>
      <c r="V368" s="9"/>
      <c r="W368" s="9"/>
      <c r="X368" s="9"/>
      <c r="Y368" s="9"/>
      <c r="Z368" s="9"/>
    </row>
    <row r="369" spans="1:26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119</v>
      </c>
      <c r="Q369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  <c r="U369" s="9"/>
      <c r="V369" s="9"/>
      <c r="W369" s="9"/>
      <c r="X369" s="9"/>
      <c r="Y369" s="9"/>
      <c r="Z369" s="9"/>
    </row>
    <row r="370" spans="1:26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159</v>
      </c>
      <c r="Q370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  <c r="U370" s="9"/>
      <c r="V370" s="9"/>
      <c r="W370" s="9"/>
      <c r="X370" s="9"/>
      <c r="Y370" s="9"/>
      <c r="Z370" s="9"/>
    </row>
    <row r="371" spans="1:26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167</v>
      </c>
      <c r="Q37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  <c r="U371" s="9"/>
      <c r="V371" s="9"/>
      <c r="W371" s="9"/>
      <c r="X371" s="9"/>
      <c r="Y371" s="9"/>
      <c r="Z371" s="9"/>
    </row>
    <row r="372" spans="1:26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43</v>
      </c>
      <c r="Q372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  <c r="U372" s="9"/>
      <c r="V372" s="9"/>
      <c r="W372" s="9"/>
      <c r="X372" s="9"/>
      <c r="Y372" s="9"/>
      <c r="Z372" s="9"/>
    </row>
    <row r="373" spans="1:26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1062</v>
      </c>
      <c r="Q37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  <c r="U373" s="9"/>
      <c r="V373" s="9"/>
      <c r="W373" s="9"/>
      <c r="X373" s="9"/>
      <c r="Y373" s="9"/>
      <c r="Z373" s="9"/>
    </row>
    <row r="374" spans="1:26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9</v>
      </c>
      <c r="Q374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  <c r="U374" s="9"/>
      <c r="V374" s="9"/>
      <c r="W374" s="9"/>
      <c r="X374" s="9"/>
      <c r="Y374" s="9"/>
      <c r="Z374" s="9"/>
    </row>
    <row r="375" spans="1:26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89</v>
      </c>
      <c r="Q37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  <c r="U375" s="9"/>
      <c r="V375" s="9"/>
      <c r="W375" s="9"/>
      <c r="X375" s="9"/>
      <c r="Y375" s="9"/>
      <c r="Z375" s="9"/>
    </row>
    <row r="376" spans="1:26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174</v>
      </c>
      <c r="Q376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  <c r="U376" s="9"/>
      <c r="V376" s="9"/>
      <c r="W376" s="9"/>
      <c r="X376" s="9"/>
      <c r="Y376" s="9"/>
      <c r="Z376" s="9"/>
    </row>
    <row r="377" spans="1:26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14</v>
      </c>
      <c r="Q377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  <c r="U377" s="9"/>
      <c r="V377" s="9"/>
      <c r="W377" s="9"/>
      <c r="X377" s="9"/>
      <c r="Y377" s="9"/>
      <c r="Z377" s="9"/>
    </row>
    <row r="378" spans="1:26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48</v>
      </c>
      <c r="Q378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  <c r="U378" s="9"/>
      <c r="V378" s="9"/>
      <c r="W378" s="9"/>
      <c r="X378" s="9"/>
      <c r="Y378" s="9"/>
      <c r="Z378" s="9"/>
    </row>
    <row r="379" spans="1:26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133</v>
      </c>
      <c r="Q379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  <c r="U379" s="9"/>
      <c r="V379" s="9"/>
      <c r="W379" s="9"/>
      <c r="X379" s="9"/>
      <c r="Y379" s="9"/>
      <c r="Z379" s="9"/>
    </row>
    <row r="380" spans="1:26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83</v>
      </c>
      <c r="Q380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  <c r="U380" s="9"/>
      <c r="V380" s="9"/>
      <c r="W380" s="9"/>
      <c r="X380" s="9"/>
      <c r="Y380" s="9"/>
      <c r="Z380" s="9"/>
    </row>
    <row r="381" spans="1:26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149</v>
      </c>
      <c r="Q38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  <c r="U381" s="9"/>
      <c r="V381" s="9"/>
      <c r="W381" s="9"/>
      <c r="X381" s="9"/>
      <c r="Y381" s="9"/>
      <c r="Z381" s="9"/>
    </row>
    <row r="382" spans="1:26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49</v>
      </c>
      <c r="Q382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  <c r="U382" s="9"/>
      <c r="V382" s="9"/>
      <c r="W382" s="9"/>
      <c r="X382" s="9"/>
      <c r="Y382" s="9"/>
      <c r="Z382" s="9"/>
    </row>
    <row r="383" spans="1:26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251</v>
      </c>
      <c r="Q38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  <c r="U383" s="9"/>
      <c r="V383" s="9"/>
      <c r="W383" s="9"/>
      <c r="X383" s="9"/>
      <c r="Y383" s="9"/>
      <c r="Z383" s="9"/>
    </row>
    <row r="384" spans="1:26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22</v>
      </c>
      <c r="Q384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  <c r="U384" s="9"/>
      <c r="V384" s="9"/>
      <c r="W384" s="9"/>
      <c r="X384" s="9"/>
      <c r="Y384" s="9"/>
      <c r="Z384" s="9"/>
    </row>
    <row r="385" spans="1:26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48</v>
      </c>
      <c r="Q385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  <c r="U385" s="9"/>
      <c r="V385" s="9"/>
      <c r="W385" s="9"/>
      <c r="X385" s="9"/>
      <c r="Y385" s="9"/>
      <c r="Z385" s="9"/>
    </row>
    <row r="386" spans="1:26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383</v>
      </c>
      <c r="Q386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  <c r="U386" s="9"/>
      <c r="V386" s="9"/>
      <c r="W386" s="9"/>
      <c r="X386" s="9"/>
      <c r="Y386" s="9"/>
      <c r="Z386" s="9"/>
    </row>
    <row r="387" spans="1:26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 xml:space="preserve"> ROUND((E387/D387)*100,0)</f>
        <v>106</v>
      </c>
      <c r="P387">
        <f t="shared" ref="P387:P450" si="25" xml:space="preserve"> AVERAGE(L387)</f>
        <v>237</v>
      </c>
      <c r="Q387" t="s">
        <v>8308</v>
      </c>
      <c r="R387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  <c r="U387" s="9"/>
      <c r="V387" s="9"/>
      <c r="W387" s="9"/>
      <c r="X387" s="9"/>
      <c r="Y387" s="9"/>
      <c r="Z387" s="9"/>
    </row>
    <row r="388" spans="1:26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13</v>
      </c>
      <c r="Q388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  <c r="U388" s="9"/>
      <c r="V388" s="9"/>
      <c r="W388" s="9"/>
      <c r="X388" s="9"/>
      <c r="Y388" s="9"/>
      <c r="Z388" s="9"/>
    </row>
    <row r="389" spans="1:26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562</v>
      </c>
      <c r="Q389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  <c r="U389" s="9"/>
      <c r="V389" s="9"/>
      <c r="W389" s="9"/>
      <c r="X389" s="9"/>
      <c r="Y389" s="9"/>
      <c r="Z389" s="9"/>
    </row>
    <row r="390" spans="1:26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71</v>
      </c>
      <c r="Q390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  <c r="U390" s="9"/>
      <c r="V390" s="9"/>
      <c r="W390" s="9"/>
      <c r="X390" s="9"/>
      <c r="Y390" s="9"/>
      <c r="Z390" s="9"/>
    </row>
    <row r="391" spans="1:26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1510</v>
      </c>
      <c r="Q39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  <c r="U391" s="9"/>
      <c r="V391" s="9"/>
      <c r="W391" s="9"/>
      <c r="X391" s="9"/>
      <c r="Y391" s="9"/>
      <c r="Z391" s="9"/>
    </row>
    <row r="392" spans="1:26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14</v>
      </c>
      <c r="Q392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  <c r="U392" s="9"/>
      <c r="V392" s="9"/>
      <c r="W392" s="9"/>
      <c r="X392" s="9"/>
      <c r="Y392" s="9"/>
      <c r="Z392" s="9"/>
    </row>
    <row r="393" spans="1:26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193</v>
      </c>
      <c r="Q393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  <c r="U393" s="9"/>
      <c r="V393" s="9"/>
      <c r="W393" s="9"/>
      <c r="X393" s="9"/>
      <c r="Y393" s="9"/>
      <c r="Z393" s="9"/>
    </row>
    <row r="394" spans="1:26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206</v>
      </c>
      <c r="Q394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  <c r="U394" s="9"/>
      <c r="V394" s="9"/>
      <c r="W394" s="9"/>
      <c r="X394" s="9"/>
      <c r="Y394" s="9"/>
      <c r="Z394" s="9"/>
    </row>
    <row r="395" spans="1:26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351</v>
      </c>
      <c r="Q39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  <c r="U395" s="9"/>
      <c r="V395" s="9"/>
      <c r="W395" s="9"/>
      <c r="X395" s="9"/>
      <c r="Y395" s="9"/>
      <c r="Z395" s="9"/>
    </row>
    <row r="396" spans="1:26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50</v>
      </c>
      <c r="Q396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  <c r="U396" s="9"/>
      <c r="V396" s="9"/>
      <c r="W396" s="9"/>
      <c r="X396" s="9"/>
      <c r="Y396" s="9"/>
      <c r="Z396" s="9"/>
    </row>
    <row r="397" spans="1:26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184</v>
      </c>
      <c r="Q397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  <c r="U397" s="9"/>
      <c r="V397" s="9"/>
      <c r="W397" s="9"/>
      <c r="X397" s="9"/>
      <c r="Y397" s="9"/>
      <c r="Z397" s="9"/>
    </row>
    <row r="398" spans="1:26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196</v>
      </c>
      <c r="Q398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  <c r="U398" s="9"/>
      <c r="V398" s="9"/>
      <c r="W398" s="9"/>
      <c r="X398" s="9"/>
      <c r="Y398" s="9"/>
      <c r="Z398" s="9"/>
    </row>
    <row r="399" spans="1:26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229</v>
      </c>
      <c r="Q399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  <c r="U399" s="9"/>
      <c r="V399" s="9"/>
      <c r="W399" s="9"/>
      <c r="X399" s="9"/>
      <c r="Y399" s="9"/>
      <c r="Z399" s="9"/>
    </row>
    <row r="400" spans="1:26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67</v>
      </c>
      <c r="Q400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  <c r="U400" s="9"/>
      <c r="V400" s="9"/>
      <c r="W400" s="9"/>
      <c r="X400" s="9"/>
      <c r="Y400" s="9"/>
      <c r="Z400" s="9"/>
    </row>
    <row r="401" spans="1:26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95</v>
      </c>
      <c r="Q40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  <c r="U401" s="9"/>
      <c r="V401" s="9"/>
      <c r="W401" s="9"/>
      <c r="X401" s="9"/>
      <c r="Y401" s="9"/>
      <c r="Z401" s="9"/>
    </row>
    <row r="402" spans="1:26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62</v>
      </c>
      <c r="Q402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  <c r="U402" s="9"/>
      <c r="V402" s="9"/>
      <c r="W402" s="9"/>
      <c r="X402" s="9"/>
      <c r="Y402" s="9"/>
      <c r="Z402" s="9"/>
    </row>
    <row r="403" spans="1:26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73</v>
      </c>
      <c r="Q40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  <c r="U403" s="9"/>
      <c r="V403" s="9"/>
      <c r="W403" s="9"/>
      <c r="X403" s="9"/>
      <c r="Y403" s="9"/>
      <c r="Z403" s="9"/>
    </row>
    <row r="404" spans="1:26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43</v>
      </c>
      <c r="Q404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  <c r="U404" s="9"/>
      <c r="V404" s="9"/>
      <c r="W404" s="9"/>
      <c r="X404" s="9"/>
      <c r="Y404" s="9"/>
      <c r="Z404" s="9"/>
    </row>
    <row r="405" spans="1:26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70</v>
      </c>
      <c r="Q40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  <c r="U405" s="9"/>
      <c r="V405" s="9"/>
      <c r="W405" s="9"/>
      <c r="X405" s="9"/>
      <c r="Y405" s="9"/>
      <c r="Z405" s="9"/>
    </row>
    <row r="406" spans="1:26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271</v>
      </c>
      <c r="Q406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  <c r="U406" s="9"/>
      <c r="V406" s="9"/>
      <c r="W406" s="9"/>
      <c r="X406" s="9"/>
      <c r="Y406" s="9"/>
      <c r="Z406" s="9"/>
    </row>
    <row r="407" spans="1:26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</v>
      </c>
      <c r="Q407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  <c r="U407" s="9"/>
      <c r="V407" s="9"/>
      <c r="W407" s="9"/>
      <c r="X407" s="9"/>
      <c r="Y407" s="9"/>
      <c r="Z407" s="9"/>
    </row>
    <row r="408" spans="1:26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35</v>
      </c>
      <c r="Q408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  <c r="U408" s="9"/>
      <c r="V408" s="9"/>
      <c r="W408" s="9"/>
      <c r="X408" s="9"/>
      <c r="Y408" s="9"/>
      <c r="Z408" s="9"/>
    </row>
    <row r="409" spans="1:26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22</v>
      </c>
      <c r="Q409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  <c r="U409" s="9"/>
      <c r="V409" s="9"/>
      <c r="W409" s="9"/>
      <c r="X409" s="9"/>
      <c r="Y409" s="9"/>
      <c r="Z409" s="9"/>
    </row>
    <row r="410" spans="1:26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38</v>
      </c>
      <c r="Q410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  <c r="U410" s="9"/>
      <c r="V410" s="9"/>
      <c r="W410" s="9"/>
      <c r="X410" s="9"/>
      <c r="Y410" s="9"/>
      <c r="Z410" s="9"/>
    </row>
    <row r="411" spans="1:26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15</v>
      </c>
      <c r="Q4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  <c r="U411" s="9"/>
      <c r="V411" s="9"/>
      <c r="W411" s="9"/>
      <c r="X411" s="9"/>
      <c r="Y411" s="9"/>
      <c r="Z411" s="9"/>
    </row>
    <row r="412" spans="1:26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7</v>
      </c>
      <c r="Q412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  <c r="U412" s="9"/>
      <c r="V412" s="9"/>
      <c r="W412" s="9"/>
      <c r="X412" s="9"/>
      <c r="Y412" s="9"/>
      <c r="Z412" s="9"/>
    </row>
    <row r="413" spans="1:26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241</v>
      </c>
      <c r="Q4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  <c r="U413" s="9"/>
      <c r="V413" s="9"/>
      <c r="W413" s="9"/>
      <c r="X413" s="9"/>
      <c r="Y413" s="9"/>
      <c r="Z413" s="9"/>
    </row>
    <row r="414" spans="1:26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55</v>
      </c>
      <c r="Q414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  <c r="U414" s="9"/>
      <c r="V414" s="9"/>
      <c r="W414" s="9"/>
      <c r="X414" s="9"/>
      <c r="Y414" s="9"/>
      <c r="Z414" s="9"/>
    </row>
    <row r="415" spans="1:26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171</v>
      </c>
      <c r="Q4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  <c r="U415" s="9"/>
      <c r="V415" s="9"/>
      <c r="W415" s="9"/>
      <c r="X415" s="9"/>
      <c r="Y415" s="9"/>
      <c r="Z415" s="9"/>
    </row>
    <row r="416" spans="1:26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208</v>
      </c>
      <c r="Q416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  <c r="U416" s="9"/>
      <c r="V416" s="9"/>
      <c r="W416" s="9"/>
      <c r="X416" s="9"/>
      <c r="Y416" s="9"/>
      <c r="Z416" s="9"/>
    </row>
    <row r="417" spans="1:26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21</v>
      </c>
      <c r="Q417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  <c r="U417" s="9"/>
      <c r="V417" s="9"/>
      <c r="W417" s="9"/>
      <c r="X417" s="9"/>
      <c r="Y417" s="9"/>
      <c r="Z417" s="9"/>
    </row>
    <row r="418" spans="1:26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25</v>
      </c>
      <c r="Q418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  <c r="U418" s="9"/>
      <c r="V418" s="9"/>
      <c r="W418" s="9"/>
      <c r="X418" s="9"/>
      <c r="Y418" s="9"/>
      <c r="Z418" s="9"/>
    </row>
    <row r="419" spans="1:26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52</v>
      </c>
      <c r="Q419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  <c r="U419" s="9"/>
      <c r="V419" s="9"/>
      <c r="W419" s="9"/>
      <c r="X419" s="9"/>
      <c r="Y419" s="9"/>
      <c r="Z419" s="9"/>
    </row>
    <row r="420" spans="1:26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104</v>
      </c>
      <c r="Q420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  <c r="U420" s="9"/>
      <c r="V420" s="9"/>
      <c r="W420" s="9"/>
      <c r="X420" s="9"/>
      <c r="Y420" s="9"/>
      <c r="Z420" s="9"/>
    </row>
    <row r="421" spans="1:26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73</v>
      </c>
      <c r="Q42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  <c r="U421" s="9"/>
      <c r="V421" s="9"/>
      <c r="W421" s="9"/>
      <c r="X421" s="9"/>
      <c r="Y421" s="9"/>
      <c r="Z421" s="9"/>
    </row>
    <row r="422" spans="1:26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3</v>
      </c>
      <c r="Q422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  <c r="U422" s="9"/>
      <c r="V422" s="9"/>
      <c r="W422" s="9"/>
      <c r="X422" s="9"/>
      <c r="Y422" s="9"/>
      <c r="Z422" s="9"/>
    </row>
    <row r="423" spans="1:26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6</v>
      </c>
      <c r="Q42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  <c r="U423" s="9"/>
      <c r="V423" s="9"/>
      <c r="W423" s="9"/>
      <c r="X423" s="9"/>
      <c r="Y423" s="9"/>
      <c r="Z423" s="9"/>
    </row>
    <row r="424" spans="1:26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12</v>
      </c>
      <c r="Q424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  <c r="U424" s="9"/>
      <c r="V424" s="9"/>
      <c r="W424" s="9"/>
      <c r="X424" s="9"/>
      <c r="Y424" s="9"/>
      <c r="Z424" s="9"/>
    </row>
    <row r="425" spans="1:26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13</v>
      </c>
      <c r="Q42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  <c r="U425" s="9"/>
      <c r="V425" s="9"/>
      <c r="W425" s="9"/>
      <c r="X425" s="9"/>
      <c r="Y425" s="9"/>
      <c r="Z425" s="9"/>
    </row>
    <row r="426" spans="1:26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5</v>
      </c>
      <c r="Q426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  <c r="U426" s="9"/>
      <c r="V426" s="9"/>
      <c r="W426" s="9"/>
      <c r="X426" s="9"/>
      <c r="Y426" s="9"/>
      <c r="Z426" s="9"/>
    </row>
    <row r="427" spans="1:26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2</v>
      </c>
      <c r="Q427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  <c r="U427" s="9"/>
      <c r="V427" s="9"/>
      <c r="W427" s="9"/>
      <c r="X427" s="9"/>
      <c r="Y427" s="9"/>
      <c r="Z427" s="9"/>
    </row>
    <row r="428" spans="1:26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8</v>
      </c>
      <c r="Q428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  <c r="U428" s="9"/>
      <c r="V428" s="9"/>
      <c r="W428" s="9"/>
      <c r="X428" s="9"/>
      <c r="Y428" s="9"/>
      <c r="Z428" s="9"/>
    </row>
    <row r="429" spans="1:26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>
        <f t="shared" si="25"/>
        <v>0</v>
      </c>
      <c r="Q429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  <c r="U429" s="9"/>
      <c r="V429" s="9"/>
      <c r="W429" s="9"/>
      <c r="X429" s="9"/>
      <c r="Y429" s="9"/>
      <c r="Z429" s="9"/>
    </row>
    <row r="430" spans="1:26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13</v>
      </c>
      <c r="Q430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  <c r="U430" s="9"/>
      <c r="V430" s="9"/>
      <c r="W430" s="9"/>
      <c r="X430" s="9"/>
      <c r="Y430" s="9"/>
      <c r="Z430" s="9"/>
    </row>
    <row r="431" spans="1:26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>
        <f t="shared" si="25"/>
        <v>0</v>
      </c>
      <c r="Q43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  <c r="U431" s="9"/>
      <c r="V431" s="9"/>
      <c r="W431" s="9"/>
      <c r="X431" s="9"/>
      <c r="Y431" s="9"/>
      <c r="Z431" s="9"/>
    </row>
    <row r="432" spans="1:26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5</v>
      </c>
      <c r="Q432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  <c r="U432" s="9"/>
      <c r="V432" s="9"/>
      <c r="W432" s="9"/>
      <c r="X432" s="9"/>
      <c r="Y432" s="9"/>
      <c r="Z432" s="9"/>
    </row>
    <row r="433" spans="1:26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8</v>
      </c>
      <c r="Q433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  <c r="U433" s="9"/>
      <c r="V433" s="9"/>
      <c r="W433" s="9"/>
      <c r="X433" s="9"/>
      <c r="Y433" s="9"/>
      <c r="Z433" s="9"/>
    </row>
    <row r="434" spans="1:26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8</v>
      </c>
      <c r="Q434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  <c r="U434" s="9"/>
      <c r="V434" s="9"/>
      <c r="W434" s="9"/>
      <c r="X434" s="9"/>
      <c r="Y434" s="9"/>
      <c r="Z434" s="9"/>
    </row>
    <row r="435" spans="1:26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>
        <f t="shared" si="25"/>
        <v>0</v>
      </c>
      <c r="Q435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  <c r="U435" s="9"/>
      <c r="V435" s="9"/>
      <c r="W435" s="9"/>
      <c r="X435" s="9"/>
      <c r="Y435" s="9"/>
      <c r="Z435" s="9"/>
    </row>
    <row r="436" spans="1:26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2</v>
      </c>
      <c r="Q436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  <c r="U436" s="9"/>
      <c r="V436" s="9"/>
      <c r="W436" s="9"/>
      <c r="X436" s="9"/>
      <c r="Y436" s="9"/>
      <c r="Z436" s="9"/>
    </row>
    <row r="437" spans="1:26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3</v>
      </c>
      <c r="Q437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  <c r="U437" s="9"/>
      <c r="V437" s="9"/>
      <c r="W437" s="9"/>
      <c r="X437" s="9"/>
      <c r="Y437" s="9"/>
      <c r="Z437" s="9"/>
    </row>
    <row r="438" spans="1:26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>
        <f t="shared" si="25"/>
        <v>0</v>
      </c>
      <c r="Q438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  <c r="U438" s="9"/>
      <c r="V438" s="9"/>
      <c r="W438" s="9"/>
      <c r="X438" s="9"/>
      <c r="Y438" s="9"/>
      <c r="Z438" s="9"/>
    </row>
    <row r="439" spans="1:26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>
        <f t="shared" si="25"/>
        <v>0</v>
      </c>
      <c r="Q439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  <c r="U439" s="9"/>
      <c r="V439" s="9"/>
      <c r="W439" s="9"/>
      <c r="X439" s="9"/>
      <c r="Y439" s="9"/>
      <c r="Z439" s="9"/>
    </row>
    <row r="440" spans="1:26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11</v>
      </c>
      <c r="Q440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  <c r="U440" s="9"/>
      <c r="V440" s="9"/>
      <c r="W440" s="9"/>
      <c r="X440" s="9"/>
      <c r="Y440" s="9"/>
      <c r="Z440" s="9"/>
    </row>
    <row r="441" spans="1:26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>
        <f t="shared" si="25"/>
        <v>0</v>
      </c>
      <c r="Q44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  <c r="U441" s="9"/>
      <c r="V441" s="9"/>
      <c r="W441" s="9"/>
      <c r="X441" s="9"/>
      <c r="Y441" s="9"/>
      <c r="Z441" s="9"/>
    </row>
    <row r="442" spans="1:26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1</v>
      </c>
      <c r="Q442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  <c r="U442" s="9"/>
      <c r="V442" s="9"/>
      <c r="W442" s="9"/>
      <c r="X442" s="9"/>
      <c r="Y442" s="9"/>
      <c r="Z442" s="9"/>
    </row>
    <row r="443" spans="1:26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  <c r="U443" s="9"/>
      <c r="V443" s="9"/>
      <c r="W443" s="9"/>
      <c r="X443" s="9"/>
      <c r="Y443" s="9"/>
      <c r="Z443" s="9"/>
    </row>
    <row r="444" spans="1:26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17</v>
      </c>
      <c r="Q444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  <c r="U444" s="9"/>
      <c r="V444" s="9"/>
      <c r="W444" s="9"/>
      <c r="X444" s="9"/>
      <c r="Y444" s="9"/>
      <c r="Z444" s="9"/>
    </row>
    <row r="445" spans="1:26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2</v>
      </c>
      <c r="Q445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  <c r="U445" s="9"/>
      <c r="V445" s="9"/>
      <c r="W445" s="9"/>
      <c r="X445" s="9"/>
      <c r="Y445" s="9"/>
      <c r="Z445" s="9"/>
    </row>
    <row r="446" spans="1:26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1</v>
      </c>
      <c r="Q446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  <c r="U446" s="9"/>
      <c r="V446" s="9"/>
      <c r="W446" s="9"/>
      <c r="X446" s="9"/>
      <c r="Y446" s="9"/>
      <c r="Z446" s="9"/>
    </row>
    <row r="447" spans="1:26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2</v>
      </c>
      <c r="Q447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  <c r="U447" s="9"/>
      <c r="V447" s="9"/>
      <c r="W447" s="9"/>
      <c r="X447" s="9"/>
      <c r="Y447" s="9"/>
      <c r="Z447" s="9"/>
    </row>
    <row r="448" spans="1:26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16</v>
      </c>
      <c r="Q448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  <c r="U448" s="9"/>
      <c r="V448" s="9"/>
      <c r="W448" s="9"/>
      <c r="X448" s="9"/>
      <c r="Y448" s="9"/>
      <c r="Z448" s="9"/>
    </row>
    <row r="449" spans="1:26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1</v>
      </c>
      <c r="Q449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  <c r="U449" s="9"/>
      <c r="V449" s="9"/>
      <c r="W449" s="9"/>
      <c r="X449" s="9"/>
      <c r="Y449" s="9"/>
      <c r="Z449" s="9"/>
    </row>
    <row r="450" spans="1:26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4</v>
      </c>
      <c r="Q450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  <c r="U450" s="9"/>
      <c r="V450" s="9"/>
      <c r="W450" s="9"/>
      <c r="X450" s="9"/>
      <c r="Y450" s="9"/>
      <c r="Z450" s="9"/>
    </row>
    <row r="451" spans="1:26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 xml:space="preserve"> ROUND((E451/D451)*100,0)</f>
        <v>2</v>
      </c>
      <c r="P451">
        <f t="shared" ref="P451:P514" si="29" xml:space="preserve"> AVERAGE(L451)</f>
        <v>5</v>
      </c>
      <c r="Q451" t="s">
        <v>8308</v>
      </c>
      <c r="R451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  <c r="U451" s="9"/>
      <c r="V451" s="9"/>
      <c r="W451" s="9"/>
      <c r="X451" s="9"/>
      <c r="Y451" s="9"/>
      <c r="Z451" s="9"/>
    </row>
    <row r="452" spans="1:26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7</v>
      </c>
      <c r="Q452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  <c r="U452" s="9"/>
      <c r="V452" s="9"/>
      <c r="W452" s="9"/>
      <c r="X452" s="9"/>
      <c r="Y452" s="9"/>
      <c r="Z452" s="9"/>
    </row>
    <row r="453" spans="1:26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>
        <f t="shared" si="29"/>
        <v>0</v>
      </c>
      <c r="Q45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  <c r="U453" s="9"/>
      <c r="V453" s="9"/>
      <c r="W453" s="9"/>
      <c r="X453" s="9"/>
      <c r="Y453" s="9"/>
      <c r="Z453" s="9"/>
    </row>
    <row r="454" spans="1:26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12</v>
      </c>
      <c r="Q454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  <c r="U454" s="9"/>
      <c r="V454" s="9"/>
      <c r="W454" s="9"/>
      <c r="X454" s="9"/>
      <c r="Y454" s="9"/>
      <c r="Z454" s="9"/>
    </row>
    <row r="455" spans="1:26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2</v>
      </c>
      <c r="Q45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  <c r="U455" s="9"/>
      <c r="V455" s="9"/>
      <c r="W455" s="9"/>
      <c r="X455" s="9"/>
      <c r="Y455" s="9"/>
      <c r="Z455" s="9"/>
    </row>
    <row r="456" spans="1:26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5</v>
      </c>
      <c r="Q456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  <c r="U456" s="9"/>
      <c r="V456" s="9"/>
      <c r="W456" s="9"/>
      <c r="X456" s="9"/>
      <c r="Y456" s="9"/>
      <c r="Z456" s="9"/>
    </row>
    <row r="457" spans="1:26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</v>
      </c>
      <c r="Q457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  <c r="U457" s="9"/>
      <c r="V457" s="9"/>
      <c r="W457" s="9"/>
      <c r="X457" s="9"/>
      <c r="Y457" s="9"/>
      <c r="Z457" s="9"/>
    </row>
    <row r="458" spans="1:26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3</v>
      </c>
      <c r="Q458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  <c r="U458" s="9"/>
      <c r="V458" s="9"/>
      <c r="W458" s="9"/>
      <c r="X458" s="9"/>
      <c r="Y458" s="9"/>
      <c r="Z458" s="9"/>
    </row>
    <row r="459" spans="1:26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>
        <f t="shared" si="29"/>
        <v>0</v>
      </c>
      <c r="Q459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  <c r="U459" s="9"/>
      <c r="V459" s="9"/>
      <c r="W459" s="9"/>
      <c r="X459" s="9"/>
      <c r="Y459" s="9"/>
      <c r="Z459" s="9"/>
    </row>
    <row r="460" spans="1:26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49</v>
      </c>
      <c r="Q460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  <c r="U460" s="9"/>
      <c r="V460" s="9"/>
      <c r="W460" s="9"/>
      <c r="X460" s="9"/>
      <c r="Y460" s="9"/>
      <c r="Z460" s="9"/>
    </row>
    <row r="461" spans="1:26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1</v>
      </c>
      <c r="Q46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  <c r="U461" s="9"/>
      <c r="V461" s="9"/>
      <c r="W461" s="9"/>
      <c r="X461" s="9"/>
      <c r="Y461" s="9"/>
      <c r="Z461" s="9"/>
    </row>
    <row r="462" spans="1:26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2</v>
      </c>
      <c r="Q462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  <c r="U462" s="9"/>
      <c r="V462" s="9"/>
      <c r="W462" s="9"/>
      <c r="X462" s="9"/>
      <c r="Y462" s="9"/>
      <c r="Z462" s="9"/>
    </row>
    <row r="463" spans="1:26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>
        <f t="shared" si="29"/>
        <v>0</v>
      </c>
      <c r="Q46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  <c r="U463" s="9"/>
      <c r="V463" s="9"/>
      <c r="W463" s="9"/>
      <c r="X463" s="9"/>
      <c r="Y463" s="9"/>
      <c r="Z463" s="9"/>
    </row>
    <row r="464" spans="1:26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>
        <f t="shared" si="29"/>
        <v>0</v>
      </c>
      <c r="Q464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  <c r="U464" s="9"/>
      <c r="V464" s="9"/>
      <c r="W464" s="9"/>
      <c r="X464" s="9"/>
      <c r="Y464" s="9"/>
      <c r="Z464" s="9"/>
    </row>
    <row r="465" spans="1:26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</v>
      </c>
      <c r="Q46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  <c r="U465" s="9"/>
      <c r="V465" s="9"/>
      <c r="W465" s="9"/>
      <c r="X465" s="9"/>
      <c r="Y465" s="9"/>
      <c r="Z465" s="9"/>
    </row>
    <row r="466" spans="1:26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  <c r="U466" s="9"/>
      <c r="V466" s="9"/>
      <c r="W466" s="9"/>
      <c r="X466" s="9"/>
      <c r="Y466" s="9"/>
      <c r="Z466" s="9"/>
    </row>
    <row r="467" spans="1:26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8</v>
      </c>
      <c r="Q467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  <c r="U467" s="9"/>
      <c r="V467" s="9"/>
      <c r="W467" s="9"/>
      <c r="X467" s="9"/>
      <c r="Y467" s="9"/>
      <c r="Z467" s="9"/>
    </row>
    <row r="468" spans="1:26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5</v>
      </c>
      <c r="Q468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  <c r="U468" s="9"/>
      <c r="V468" s="9"/>
      <c r="W468" s="9"/>
      <c r="X468" s="9"/>
      <c r="Y468" s="9"/>
      <c r="Z468" s="9"/>
    </row>
    <row r="469" spans="1:26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39</v>
      </c>
      <c r="Q469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  <c r="U469" s="9"/>
      <c r="V469" s="9"/>
      <c r="W469" s="9"/>
      <c r="X469" s="9"/>
      <c r="Y469" s="9"/>
      <c r="Z469" s="9"/>
    </row>
    <row r="470" spans="1:26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>
        <f t="shared" si="29"/>
        <v>0</v>
      </c>
      <c r="Q470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  <c r="U470" s="9"/>
      <c r="V470" s="9"/>
      <c r="W470" s="9"/>
      <c r="X470" s="9"/>
      <c r="Y470" s="9"/>
      <c r="Z470" s="9"/>
    </row>
    <row r="471" spans="1:26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  <c r="U471" s="9"/>
      <c r="V471" s="9"/>
      <c r="W471" s="9"/>
      <c r="X471" s="9"/>
      <c r="Y471" s="9"/>
      <c r="Z471" s="9"/>
    </row>
    <row r="472" spans="1:26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</v>
      </c>
      <c r="Q472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  <c r="U472" s="9"/>
      <c r="V472" s="9"/>
      <c r="W472" s="9"/>
      <c r="X472" s="9"/>
      <c r="Y472" s="9"/>
      <c r="Z472" s="9"/>
    </row>
    <row r="473" spans="1:26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170</v>
      </c>
      <c r="Q47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  <c r="U473" s="9"/>
      <c r="V473" s="9"/>
      <c r="W473" s="9"/>
      <c r="X473" s="9"/>
      <c r="Y473" s="9"/>
      <c r="Z473" s="9"/>
    </row>
    <row r="474" spans="1:26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5</v>
      </c>
      <c r="Q474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  <c r="U474" s="9"/>
      <c r="V474" s="9"/>
      <c r="W474" s="9"/>
      <c r="X474" s="9"/>
      <c r="Y474" s="9"/>
      <c r="Z474" s="9"/>
    </row>
    <row r="475" spans="1:26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14</v>
      </c>
      <c r="Q47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  <c r="U475" s="9"/>
      <c r="V475" s="9"/>
      <c r="W475" s="9"/>
      <c r="X475" s="9"/>
      <c r="Y475" s="9"/>
      <c r="Z475" s="9"/>
    </row>
    <row r="476" spans="1:26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  <c r="U476" s="9"/>
      <c r="V476" s="9"/>
      <c r="W476" s="9"/>
      <c r="X476" s="9"/>
      <c r="Y476" s="9"/>
      <c r="Z476" s="9"/>
    </row>
    <row r="477" spans="1:26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>
        <f t="shared" si="29"/>
        <v>0</v>
      </c>
      <c r="Q477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  <c r="U477" s="9"/>
      <c r="V477" s="9"/>
      <c r="W477" s="9"/>
      <c r="X477" s="9"/>
      <c r="Y477" s="9"/>
      <c r="Z477" s="9"/>
    </row>
    <row r="478" spans="1:26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124</v>
      </c>
      <c r="Q478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  <c r="U478" s="9"/>
      <c r="V478" s="9"/>
      <c r="W478" s="9"/>
      <c r="X478" s="9"/>
      <c r="Y478" s="9"/>
      <c r="Z478" s="9"/>
    </row>
    <row r="479" spans="1:26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>
        <f t="shared" si="29"/>
        <v>0</v>
      </c>
      <c r="Q479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  <c r="U479" s="9"/>
      <c r="V479" s="9"/>
      <c r="W479" s="9"/>
      <c r="X479" s="9"/>
      <c r="Y479" s="9"/>
      <c r="Z479" s="9"/>
    </row>
    <row r="480" spans="1:26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>
        <f t="shared" si="29"/>
        <v>0</v>
      </c>
      <c r="Q480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  <c r="U480" s="9"/>
      <c r="V480" s="9"/>
      <c r="W480" s="9"/>
      <c r="X480" s="9"/>
      <c r="Y480" s="9"/>
      <c r="Z480" s="9"/>
    </row>
    <row r="481" spans="1:26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55</v>
      </c>
      <c r="Q48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  <c r="U481" s="9"/>
      <c r="V481" s="9"/>
      <c r="W481" s="9"/>
      <c r="X481" s="9"/>
      <c r="Y481" s="9"/>
      <c r="Z481" s="9"/>
    </row>
    <row r="482" spans="1:26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140</v>
      </c>
      <c r="Q482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  <c r="U482" s="9"/>
      <c r="V482" s="9"/>
      <c r="W482" s="9"/>
      <c r="X482" s="9"/>
      <c r="Y482" s="9"/>
      <c r="Z482" s="9"/>
    </row>
    <row r="483" spans="1:26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21</v>
      </c>
      <c r="Q48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  <c r="U483" s="9"/>
      <c r="V483" s="9"/>
      <c r="W483" s="9"/>
      <c r="X483" s="9"/>
      <c r="Y483" s="9"/>
      <c r="Z483" s="9"/>
    </row>
    <row r="484" spans="1:26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</v>
      </c>
      <c r="Q484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  <c r="U484" s="9"/>
      <c r="V484" s="9"/>
      <c r="W484" s="9"/>
      <c r="X484" s="9"/>
      <c r="Y484" s="9"/>
      <c r="Z484" s="9"/>
    </row>
    <row r="485" spans="1:26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147</v>
      </c>
      <c r="Q48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  <c r="U485" s="9"/>
      <c r="V485" s="9"/>
      <c r="W485" s="9"/>
      <c r="X485" s="9"/>
      <c r="Y485" s="9"/>
      <c r="Z485" s="9"/>
    </row>
    <row r="486" spans="1:26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11</v>
      </c>
      <c r="Q486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  <c r="U486" s="9"/>
      <c r="V486" s="9"/>
      <c r="W486" s="9"/>
      <c r="X486" s="9"/>
      <c r="Y486" s="9"/>
      <c r="Z486" s="9"/>
    </row>
    <row r="487" spans="1:26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125</v>
      </c>
      <c r="Q487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  <c r="U487" s="9"/>
      <c r="V487" s="9"/>
      <c r="W487" s="9"/>
      <c r="X487" s="9"/>
      <c r="Y487" s="9"/>
      <c r="Z487" s="9"/>
    </row>
    <row r="488" spans="1:26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1</v>
      </c>
      <c r="Q488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  <c r="U488" s="9"/>
      <c r="V488" s="9"/>
      <c r="W488" s="9"/>
      <c r="X488" s="9"/>
      <c r="Y488" s="9"/>
      <c r="Z488" s="9"/>
    </row>
    <row r="489" spans="1:26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>
        <f t="shared" si="29"/>
        <v>0</v>
      </c>
      <c r="Q489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  <c r="U489" s="9"/>
      <c r="V489" s="9"/>
      <c r="W489" s="9"/>
      <c r="X489" s="9"/>
      <c r="Y489" s="9"/>
      <c r="Z489" s="9"/>
    </row>
    <row r="490" spans="1:26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>
        <f t="shared" si="29"/>
        <v>0</v>
      </c>
      <c r="Q490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  <c r="U490" s="9"/>
      <c r="V490" s="9"/>
      <c r="W490" s="9"/>
      <c r="X490" s="9"/>
      <c r="Y490" s="9"/>
      <c r="Z490" s="9"/>
    </row>
    <row r="491" spans="1:26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3</v>
      </c>
      <c r="Q49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  <c r="U491" s="9"/>
      <c r="V491" s="9"/>
      <c r="W491" s="9"/>
      <c r="X491" s="9"/>
      <c r="Y491" s="9"/>
      <c r="Z491" s="9"/>
    </row>
    <row r="492" spans="1:26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>
        <f t="shared" si="29"/>
        <v>0</v>
      </c>
      <c r="Q492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  <c r="U492" s="9"/>
      <c r="V492" s="9"/>
      <c r="W492" s="9"/>
      <c r="X492" s="9"/>
      <c r="Y492" s="9"/>
      <c r="Z492" s="9"/>
    </row>
    <row r="493" spans="1:26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>
        <f t="shared" si="29"/>
        <v>0</v>
      </c>
      <c r="Q493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  <c r="U493" s="9"/>
      <c r="V493" s="9"/>
      <c r="W493" s="9"/>
      <c r="X493" s="9"/>
      <c r="Y493" s="9"/>
      <c r="Z493" s="9"/>
    </row>
    <row r="494" spans="1:26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>
        <f t="shared" si="29"/>
        <v>0</v>
      </c>
      <c r="Q494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  <c r="U494" s="9"/>
      <c r="V494" s="9"/>
      <c r="W494" s="9"/>
      <c r="X494" s="9"/>
      <c r="Y494" s="9"/>
      <c r="Z494" s="9"/>
    </row>
    <row r="495" spans="1:26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>
        <f t="shared" si="29"/>
        <v>0</v>
      </c>
      <c r="Q495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  <c r="U495" s="9"/>
      <c r="V495" s="9"/>
      <c r="W495" s="9"/>
      <c r="X495" s="9"/>
      <c r="Y495" s="9"/>
      <c r="Z495" s="9"/>
    </row>
    <row r="496" spans="1:26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3</v>
      </c>
      <c r="Q496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  <c r="U496" s="9"/>
      <c r="V496" s="9"/>
      <c r="W496" s="9"/>
      <c r="X496" s="9"/>
      <c r="Y496" s="9"/>
      <c r="Z496" s="9"/>
    </row>
    <row r="497" spans="1:26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>
        <f t="shared" si="29"/>
        <v>0</v>
      </c>
      <c r="Q497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  <c r="U497" s="9"/>
      <c r="V497" s="9"/>
      <c r="W497" s="9"/>
      <c r="X497" s="9"/>
      <c r="Y497" s="9"/>
      <c r="Z497" s="9"/>
    </row>
    <row r="498" spans="1:26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  <c r="U498" s="9"/>
      <c r="V498" s="9"/>
      <c r="W498" s="9"/>
      <c r="X498" s="9"/>
      <c r="Y498" s="9"/>
      <c r="Z498" s="9"/>
    </row>
    <row r="499" spans="1:26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3</v>
      </c>
      <c r="Q499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  <c r="U499" s="9"/>
      <c r="V499" s="9"/>
      <c r="W499" s="9"/>
      <c r="X499" s="9"/>
      <c r="Y499" s="9"/>
      <c r="Z499" s="9"/>
    </row>
    <row r="500" spans="1:26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22</v>
      </c>
      <c r="Q500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  <c r="U500" s="9"/>
      <c r="V500" s="9"/>
      <c r="W500" s="9"/>
      <c r="X500" s="9"/>
      <c r="Y500" s="9"/>
      <c r="Z500" s="9"/>
    </row>
    <row r="501" spans="1:26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26</v>
      </c>
      <c r="Q50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  <c r="U501" s="9"/>
      <c r="V501" s="9"/>
      <c r="W501" s="9"/>
      <c r="X501" s="9"/>
      <c r="Y501" s="9"/>
      <c r="Z501" s="9"/>
    </row>
    <row r="502" spans="1:26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4</v>
      </c>
      <c r="Q502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  <c r="U502" s="9"/>
      <c r="V502" s="9"/>
      <c r="W502" s="9"/>
      <c r="X502" s="9"/>
      <c r="Y502" s="9"/>
      <c r="Z502" s="9"/>
    </row>
    <row r="503" spans="1:26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>
        <f t="shared" si="29"/>
        <v>0</v>
      </c>
      <c r="Q50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  <c r="U503" s="9"/>
      <c r="V503" s="9"/>
      <c r="W503" s="9"/>
      <c r="X503" s="9"/>
      <c r="Y503" s="9"/>
      <c r="Z503" s="9"/>
    </row>
    <row r="504" spans="1:26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4</v>
      </c>
      <c r="Q504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  <c r="U504" s="9"/>
      <c r="V504" s="9"/>
      <c r="W504" s="9"/>
      <c r="X504" s="9"/>
      <c r="Y504" s="9"/>
      <c r="Z504" s="9"/>
    </row>
    <row r="505" spans="1:26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9</v>
      </c>
      <c r="Q50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  <c r="U505" s="9"/>
      <c r="V505" s="9"/>
      <c r="W505" s="9"/>
      <c r="X505" s="9"/>
      <c r="Y505" s="9"/>
      <c r="Z505" s="9"/>
    </row>
    <row r="506" spans="1:26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5</v>
      </c>
      <c r="Q506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  <c r="U506" s="9"/>
      <c r="V506" s="9"/>
      <c r="W506" s="9"/>
      <c r="X506" s="9"/>
      <c r="Y506" s="9"/>
      <c r="Z506" s="9"/>
    </row>
    <row r="507" spans="1:26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14</v>
      </c>
      <c r="Q507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  <c r="U507" s="9"/>
      <c r="V507" s="9"/>
      <c r="W507" s="9"/>
      <c r="X507" s="9"/>
      <c r="Y507" s="9"/>
      <c r="Z507" s="9"/>
    </row>
    <row r="508" spans="1:26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1</v>
      </c>
      <c r="Q508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  <c r="U508" s="9"/>
      <c r="V508" s="9"/>
      <c r="W508" s="9"/>
      <c r="X508" s="9"/>
      <c r="Y508" s="9"/>
      <c r="Z508" s="9"/>
    </row>
    <row r="509" spans="1:26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10</v>
      </c>
      <c r="Q509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  <c r="U509" s="9"/>
      <c r="V509" s="9"/>
      <c r="W509" s="9"/>
      <c r="X509" s="9"/>
      <c r="Y509" s="9"/>
      <c r="Z509" s="9"/>
    </row>
    <row r="510" spans="1:26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3</v>
      </c>
      <c r="Q510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  <c r="U510" s="9"/>
      <c r="V510" s="9"/>
      <c r="W510" s="9"/>
      <c r="X510" s="9"/>
      <c r="Y510" s="9"/>
      <c r="Z510" s="9"/>
    </row>
    <row r="511" spans="1:26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</v>
      </c>
      <c r="Q5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  <c r="U511" s="9"/>
      <c r="V511" s="9"/>
      <c r="W511" s="9"/>
      <c r="X511" s="9"/>
      <c r="Y511" s="9"/>
      <c r="Z511" s="9"/>
    </row>
    <row r="512" spans="1:26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>
        <f t="shared" si="29"/>
        <v>0</v>
      </c>
      <c r="Q512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  <c r="U512" s="9"/>
      <c r="V512" s="9"/>
      <c r="W512" s="9"/>
      <c r="X512" s="9"/>
      <c r="Y512" s="9"/>
      <c r="Z512" s="9"/>
    </row>
    <row r="513" spans="1:26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5</v>
      </c>
      <c r="Q5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  <c r="U513" s="9"/>
      <c r="V513" s="9"/>
      <c r="W513" s="9"/>
      <c r="X513" s="9"/>
      <c r="Y513" s="9"/>
      <c r="Z513" s="9"/>
    </row>
    <row r="514" spans="1:26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2</v>
      </c>
      <c r="Q514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  <c r="U514" s="9"/>
      <c r="V514" s="9"/>
      <c r="W514" s="9"/>
      <c r="X514" s="9"/>
      <c r="Y514" s="9"/>
      <c r="Z514" s="9"/>
    </row>
    <row r="515" spans="1:26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 xml:space="preserve"> ROUND((E515/D515)*100,0)</f>
        <v>14</v>
      </c>
      <c r="P515">
        <f t="shared" ref="P515:P578" si="33" xml:space="preserve"> AVERAGE(L515)</f>
        <v>68</v>
      </c>
      <c r="Q515" t="s">
        <v>8308</v>
      </c>
      <c r="R515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  <c r="U515" s="9"/>
      <c r="V515" s="9"/>
      <c r="W515" s="9"/>
      <c r="X515" s="9"/>
      <c r="Y515" s="9"/>
      <c r="Z515" s="9"/>
    </row>
    <row r="516" spans="1:26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3</v>
      </c>
      <c r="Q516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  <c r="U516" s="9"/>
      <c r="V516" s="9"/>
      <c r="W516" s="9"/>
      <c r="X516" s="9"/>
      <c r="Y516" s="9"/>
      <c r="Z516" s="9"/>
    </row>
    <row r="517" spans="1:26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34</v>
      </c>
      <c r="Q517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  <c r="U517" s="9"/>
      <c r="V517" s="9"/>
      <c r="W517" s="9"/>
      <c r="X517" s="9"/>
      <c r="Y517" s="9"/>
      <c r="Z517" s="9"/>
    </row>
    <row r="518" spans="1:26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>
        <f t="shared" si="33"/>
        <v>0</v>
      </c>
      <c r="Q518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  <c r="U518" s="9"/>
      <c r="V518" s="9"/>
      <c r="W518" s="9"/>
      <c r="X518" s="9"/>
      <c r="Y518" s="9"/>
      <c r="Z518" s="9"/>
    </row>
    <row r="519" spans="1:26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3</v>
      </c>
      <c r="Q519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  <c r="U519" s="9"/>
      <c r="V519" s="9"/>
      <c r="W519" s="9"/>
      <c r="X519" s="9"/>
      <c r="Y519" s="9"/>
      <c r="Z519" s="9"/>
    </row>
    <row r="520" spans="1:26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>
        <f t="shared" si="33"/>
        <v>0</v>
      </c>
      <c r="Q520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  <c r="U520" s="9"/>
      <c r="V520" s="9"/>
      <c r="W520" s="9"/>
      <c r="X520" s="9"/>
      <c r="Y520" s="9"/>
      <c r="Z520" s="9"/>
    </row>
    <row r="521" spans="1:26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70</v>
      </c>
      <c r="Q52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  <c r="U521" s="9"/>
      <c r="V521" s="9"/>
      <c r="W521" s="9"/>
      <c r="X521" s="9"/>
      <c r="Y521" s="9"/>
      <c r="Z521" s="9"/>
    </row>
    <row r="522" spans="1:26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34</v>
      </c>
      <c r="Q522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  <c r="U522" s="9"/>
      <c r="V522" s="9"/>
      <c r="W522" s="9"/>
      <c r="X522" s="9"/>
      <c r="Y522" s="9"/>
      <c r="Z522" s="9"/>
    </row>
    <row r="523" spans="1:26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56</v>
      </c>
      <c r="Q52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  <c r="U523" s="9"/>
      <c r="V523" s="9"/>
      <c r="W523" s="9"/>
      <c r="X523" s="9"/>
      <c r="Y523" s="9"/>
      <c r="Z523" s="9"/>
    </row>
    <row r="524" spans="1:26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31</v>
      </c>
      <c r="Q524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  <c r="U524" s="9"/>
      <c r="V524" s="9"/>
      <c r="W524" s="9"/>
      <c r="X524" s="9"/>
      <c r="Y524" s="9"/>
      <c r="Z524" s="9"/>
    </row>
    <row r="525" spans="1:26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84</v>
      </c>
      <c r="Q525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  <c r="U525" s="9"/>
      <c r="V525" s="9"/>
      <c r="W525" s="9"/>
      <c r="X525" s="9"/>
      <c r="Y525" s="9"/>
      <c r="Z525" s="9"/>
    </row>
    <row r="526" spans="1:26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130</v>
      </c>
      <c r="Q526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  <c r="U526" s="9"/>
      <c r="V526" s="9"/>
      <c r="W526" s="9"/>
      <c r="X526" s="9"/>
      <c r="Y526" s="9"/>
      <c r="Z526" s="9"/>
    </row>
    <row r="527" spans="1:26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12</v>
      </c>
      <c r="Q527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  <c r="U527" s="9"/>
      <c r="V527" s="9"/>
      <c r="W527" s="9"/>
      <c r="X527" s="9"/>
      <c r="Y527" s="9"/>
      <c r="Z527" s="9"/>
    </row>
    <row r="528" spans="1:26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23</v>
      </c>
      <c r="Q528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  <c r="U528" s="9"/>
      <c r="V528" s="9"/>
      <c r="W528" s="9"/>
      <c r="X528" s="9"/>
      <c r="Y528" s="9"/>
      <c r="Z528" s="9"/>
    </row>
    <row r="529" spans="1:26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158</v>
      </c>
      <c r="Q529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  <c r="U529" s="9"/>
      <c r="V529" s="9"/>
      <c r="W529" s="9"/>
      <c r="X529" s="9"/>
      <c r="Y529" s="9"/>
      <c r="Z529" s="9"/>
    </row>
    <row r="530" spans="1:26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30</v>
      </c>
      <c r="Q530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  <c r="U530" s="9"/>
      <c r="V530" s="9"/>
      <c r="W530" s="9"/>
      <c r="X530" s="9"/>
      <c r="Y530" s="9"/>
      <c r="Z530" s="9"/>
    </row>
    <row r="531" spans="1:26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18</v>
      </c>
      <c r="Q53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  <c r="U531" s="9"/>
      <c r="V531" s="9"/>
      <c r="W531" s="9"/>
      <c r="X531" s="9"/>
      <c r="Y531" s="9"/>
      <c r="Z531" s="9"/>
    </row>
    <row r="532" spans="1:26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29</v>
      </c>
      <c r="Q532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  <c r="U532" s="9"/>
      <c r="V532" s="9"/>
      <c r="W532" s="9"/>
      <c r="X532" s="9"/>
      <c r="Y532" s="9"/>
      <c r="Z532" s="9"/>
    </row>
    <row r="533" spans="1:26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31</v>
      </c>
      <c r="Q53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  <c r="U533" s="9"/>
      <c r="V533" s="9"/>
      <c r="W533" s="9"/>
      <c r="X533" s="9"/>
      <c r="Y533" s="9"/>
      <c r="Z533" s="9"/>
    </row>
    <row r="534" spans="1:26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173</v>
      </c>
      <c r="Q534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  <c r="U534" s="9"/>
      <c r="V534" s="9"/>
      <c r="W534" s="9"/>
      <c r="X534" s="9"/>
      <c r="Y534" s="9"/>
      <c r="Z534" s="9"/>
    </row>
    <row r="535" spans="1:26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17</v>
      </c>
      <c r="Q535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  <c r="U535" s="9"/>
      <c r="V535" s="9"/>
      <c r="W535" s="9"/>
      <c r="X535" s="9"/>
      <c r="Y535" s="9"/>
      <c r="Z535" s="9"/>
    </row>
    <row r="536" spans="1:26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48</v>
      </c>
      <c r="Q536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  <c r="U536" s="9"/>
      <c r="V536" s="9"/>
      <c r="W536" s="9"/>
      <c r="X536" s="9"/>
      <c r="Y536" s="9"/>
      <c r="Z536" s="9"/>
    </row>
    <row r="537" spans="1:26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59</v>
      </c>
      <c r="Q537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  <c r="U537" s="9"/>
      <c r="V537" s="9"/>
      <c r="W537" s="9"/>
      <c r="X537" s="9"/>
      <c r="Y537" s="9"/>
      <c r="Z537" s="9"/>
    </row>
    <row r="538" spans="1:26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39</v>
      </c>
      <c r="Q538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  <c r="U538" s="9"/>
      <c r="V538" s="9"/>
      <c r="W538" s="9"/>
      <c r="X538" s="9"/>
      <c r="Y538" s="9"/>
      <c r="Z538" s="9"/>
    </row>
    <row r="539" spans="1:26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59</v>
      </c>
      <c r="Q539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  <c r="U539" s="9"/>
      <c r="V539" s="9"/>
      <c r="W539" s="9"/>
      <c r="X539" s="9"/>
      <c r="Y539" s="9"/>
      <c r="Z539" s="9"/>
    </row>
    <row r="540" spans="1:26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60</v>
      </c>
      <c r="Q540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  <c r="U540" s="9"/>
      <c r="V540" s="9"/>
      <c r="W540" s="9"/>
      <c r="X540" s="9"/>
      <c r="Y540" s="9"/>
      <c r="Z540" s="9"/>
    </row>
    <row r="541" spans="1:26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20</v>
      </c>
      <c r="Q54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  <c r="U541" s="9"/>
      <c r="V541" s="9"/>
      <c r="W541" s="9"/>
      <c r="X541" s="9"/>
      <c r="Y541" s="9"/>
      <c r="Z541" s="9"/>
    </row>
    <row r="542" spans="1:26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  <c r="U542" s="9"/>
      <c r="V542" s="9"/>
      <c r="W542" s="9"/>
      <c r="X542" s="9"/>
      <c r="Y542" s="9"/>
      <c r="Z542" s="9"/>
    </row>
    <row r="543" spans="1:26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1</v>
      </c>
      <c r="Q54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  <c r="U543" s="9"/>
      <c r="V543" s="9"/>
      <c r="W543" s="9"/>
      <c r="X543" s="9"/>
      <c r="Y543" s="9"/>
      <c r="Z543" s="9"/>
    </row>
    <row r="544" spans="1:26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  <c r="U544" s="9"/>
      <c r="V544" s="9"/>
      <c r="W544" s="9"/>
      <c r="X544" s="9"/>
      <c r="Y544" s="9"/>
      <c r="Z544" s="9"/>
    </row>
    <row r="545" spans="1:26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2</v>
      </c>
      <c r="Q54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  <c r="U545" s="9"/>
      <c r="V545" s="9"/>
      <c r="W545" s="9"/>
      <c r="X545" s="9"/>
      <c r="Y545" s="9"/>
      <c r="Z545" s="9"/>
    </row>
    <row r="546" spans="1:26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2</v>
      </c>
      <c r="Q546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  <c r="U546" s="9"/>
      <c r="V546" s="9"/>
      <c r="W546" s="9"/>
      <c r="X546" s="9"/>
      <c r="Y546" s="9"/>
      <c r="Z546" s="9"/>
    </row>
    <row r="547" spans="1:26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34</v>
      </c>
      <c r="Q547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  <c r="U547" s="9"/>
      <c r="V547" s="9"/>
      <c r="W547" s="9"/>
      <c r="X547" s="9"/>
      <c r="Y547" s="9"/>
      <c r="Z547" s="9"/>
    </row>
    <row r="548" spans="1:26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</v>
      </c>
      <c r="Q548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  <c r="U548" s="9"/>
      <c r="V548" s="9"/>
      <c r="W548" s="9"/>
      <c r="X548" s="9"/>
      <c r="Y548" s="9"/>
      <c r="Z548" s="9"/>
    </row>
    <row r="549" spans="1:26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>
        <f t="shared" si="33"/>
        <v>0</v>
      </c>
      <c r="Q549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  <c r="U549" s="9"/>
      <c r="V549" s="9"/>
      <c r="W549" s="9"/>
      <c r="X549" s="9"/>
      <c r="Y549" s="9"/>
      <c r="Z549" s="9"/>
    </row>
    <row r="550" spans="1:26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1</v>
      </c>
      <c r="Q550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  <c r="U550" s="9"/>
      <c r="V550" s="9"/>
      <c r="W550" s="9"/>
      <c r="X550" s="9"/>
      <c r="Y550" s="9"/>
      <c r="Z550" s="9"/>
    </row>
    <row r="551" spans="1:26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8</v>
      </c>
      <c r="Q55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  <c r="U551" s="9"/>
      <c r="V551" s="9"/>
      <c r="W551" s="9"/>
      <c r="X551" s="9"/>
      <c r="Y551" s="9"/>
      <c r="Z551" s="9"/>
    </row>
    <row r="552" spans="1:26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4</v>
      </c>
      <c r="Q552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  <c r="U552" s="9"/>
      <c r="V552" s="9"/>
      <c r="W552" s="9"/>
      <c r="X552" s="9"/>
      <c r="Y552" s="9"/>
      <c r="Z552" s="9"/>
    </row>
    <row r="553" spans="1:26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28</v>
      </c>
      <c r="Q55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  <c r="U553" s="9"/>
      <c r="V553" s="9"/>
      <c r="W553" s="9"/>
      <c r="X553" s="9"/>
      <c r="Y553" s="9"/>
      <c r="Z553" s="9"/>
    </row>
    <row r="554" spans="1:26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>
        <f t="shared" si="33"/>
        <v>0</v>
      </c>
      <c r="Q554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  <c r="U554" s="9"/>
      <c r="V554" s="9"/>
      <c r="W554" s="9"/>
      <c r="X554" s="9"/>
      <c r="Y554" s="9"/>
      <c r="Z554" s="9"/>
    </row>
    <row r="555" spans="1:26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6</v>
      </c>
      <c r="Q55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  <c r="U555" s="9"/>
      <c r="V555" s="9"/>
      <c r="W555" s="9"/>
      <c r="X555" s="9"/>
      <c r="Y555" s="9"/>
      <c r="Z555" s="9"/>
    </row>
    <row r="556" spans="1:26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22</v>
      </c>
      <c r="Q556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  <c r="U556" s="9"/>
      <c r="V556" s="9"/>
      <c r="W556" s="9"/>
      <c r="X556" s="9"/>
      <c r="Y556" s="9"/>
      <c r="Z556" s="9"/>
    </row>
    <row r="557" spans="1:26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>
        <f t="shared" si="33"/>
        <v>0</v>
      </c>
      <c r="Q557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  <c r="U557" s="9"/>
      <c r="V557" s="9"/>
      <c r="W557" s="9"/>
      <c r="X557" s="9"/>
      <c r="Y557" s="9"/>
      <c r="Z557" s="9"/>
    </row>
    <row r="558" spans="1:26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1</v>
      </c>
      <c r="Q558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  <c r="U558" s="9"/>
      <c r="V558" s="9"/>
      <c r="W558" s="9"/>
      <c r="X558" s="9"/>
      <c r="Y558" s="9"/>
      <c r="Z558" s="9"/>
    </row>
    <row r="559" spans="1:26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20</v>
      </c>
      <c r="Q559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  <c r="U559" s="9"/>
      <c r="V559" s="9"/>
      <c r="W559" s="9"/>
      <c r="X559" s="9"/>
      <c r="Y559" s="9"/>
      <c r="Z559" s="9"/>
    </row>
    <row r="560" spans="1:26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>
        <f t="shared" si="33"/>
        <v>0</v>
      </c>
      <c r="Q560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  <c r="U560" s="9"/>
      <c r="V560" s="9"/>
      <c r="W560" s="9"/>
      <c r="X560" s="9"/>
      <c r="Y560" s="9"/>
      <c r="Z560" s="9"/>
    </row>
    <row r="561" spans="1:26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1</v>
      </c>
      <c r="Q56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  <c r="U561" s="9"/>
      <c r="V561" s="9"/>
      <c r="W561" s="9"/>
      <c r="X561" s="9"/>
      <c r="Y561" s="9"/>
      <c r="Z561" s="9"/>
    </row>
    <row r="562" spans="1:26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3</v>
      </c>
      <c r="Q562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  <c r="U562" s="9"/>
      <c r="V562" s="9"/>
      <c r="W562" s="9"/>
      <c r="X562" s="9"/>
      <c r="Y562" s="9"/>
      <c r="Z562" s="9"/>
    </row>
    <row r="563" spans="1:26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</v>
      </c>
      <c r="Q56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  <c r="U563" s="9"/>
      <c r="V563" s="9"/>
      <c r="W563" s="9"/>
      <c r="X563" s="9"/>
      <c r="Y563" s="9"/>
      <c r="Z563" s="9"/>
    </row>
    <row r="564" spans="1:26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>
        <f t="shared" si="33"/>
        <v>0</v>
      </c>
      <c r="Q564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  <c r="U564" s="9"/>
      <c r="V564" s="9"/>
      <c r="W564" s="9"/>
      <c r="X564" s="9"/>
      <c r="Y564" s="9"/>
      <c r="Z564" s="9"/>
    </row>
    <row r="565" spans="1:26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2</v>
      </c>
      <c r="Q56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  <c r="U565" s="9"/>
      <c r="V565" s="9"/>
      <c r="W565" s="9"/>
      <c r="X565" s="9"/>
      <c r="Y565" s="9"/>
      <c r="Z565" s="9"/>
    </row>
    <row r="566" spans="1:26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  <c r="U566" s="9"/>
      <c r="V566" s="9"/>
      <c r="W566" s="9"/>
      <c r="X566" s="9"/>
      <c r="Y566" s="9"/>
      <c r="Z566" s="9"/>
    </row>
    <row r="567" spans="1:26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>
        <f t="shared" si="33"/>
        <v>0</v>
      </c>
      <c r="Q567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  <c r="U567" s="9"/>
      <c r="V567" s="9"/>
      <c r="W567" s="9"/>
      <c r="X567" s="9"/>
      <c r="Y567" s="9"/>
      <c r="Z567" s="9"/>
    </row>
    <row r="568" spans="1:26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  <c r="U568" s="9"/>
      <c r="V568" s="9"/>
      <c r="W568" s="9"/>
      <c r="X568" s="9"/>
      <c r="Y568" s="9"/>
      <c r="Z568" s="9"/>
    </row>
    <row r="569" spans="1:26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>
        <f t="shared" si="33"/>
        <v>0</v>
      </c>
      <c r="Q569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  <c r="U569" s="9"/>
      <c r="V569" s="9"/>
      <c r="W569" s="9"/>
      <c r="X569" s="9"/>
      <c r="Y569" s="9"/>
      <c r="Z569" s="9"/>
    </row>
    <row r="570" spans="1:26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5</v>
      </c>
      <c r="Q570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  <c r="U570" s="9"/>
      <c r="V570" s="9"/>
      <c r="W570" s="9"/>
      <c r="X570" s="9"/>
      <c r="Y570" s="9"/>
      <c r="Z570" s="9"/>
    </row>
    <row r="571" spans="1:26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1</v>
      </c>
      <c r="Q57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  <c r="U571" s="9"/>
      <c r="V571" s="9"/>
      <c r="W571" s="9"/>
      <c r="X571" s="9"/>
      <c r="Y571" s="9"/>
      <c r="Z571" s="9"/>
    </row>
    <row r="572" spans="1:26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</v>
      </c>
      <c r="Q572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  <c r="U572" s="9"/>
      <c r="V572" s="9"/>
      <c r="W572" s="9"/>
      <c r="X572" s="9"/>
      <c r="Y572" s="9"/>
      <c r="Z572" s="9"/>
    </row>
    <row r="573" spans="1:26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2</v>
      </c>
      <c r="Q57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  <c r="U573" s="9"/>
      <c r="V573" s="9"/>
      <c r="W573" s="9"/>
      <c r="X573" s="9"/>
      <c r="Y573" s="9"/>
      <c r="Z573" s="9"/>
    </row>
    <row r="574" spans="1:26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>
        <f t="shared" si="33"/>
        <v>0</v>
      </c>
      <c r="Q574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  <c r="U574" s="9"/>
      <c r="V574" s="9"/>
      <c r="W574" s="9"/>
      <c r="X574" s="9"/>
      <c r="Y574" s="9"/>
      <c r="Z574" s="9"/>
    </row>
    <row r="575" spans="1:26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9</v>
      </c>
      <c r="Q575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  <c r="U575" s="9"/>
      <c r="V575" s="9"/>
      <c r="W575" s="9"/>
      <c r="X575" s="9"/>
      <c r="Y575" s="9"/>
      <c r="Z575" s="9"/>
    </row>
    <row r="576" spans="1:26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4</v>
      </c>
      <c r="Q576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  <c r="U576" s="9"/>
      <c r="V576" s="9"/>
      <c r="W576" s="9"/>
      <c r="X576" s="9"/>
      <c r="Y576" s="9"/>
      <c r="Z576" s="9"/>
    </row>
    <row r="577" spans="1:26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4</v>
      </c>
      <c r="Q577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  <c r="U577" s="9"/>
      <c r="V577" s="9"/>
      <c r="W577" s="9"/>
      <c r="X577" s="9"/>
      <c r="Y577" s="9"/>
      <c r="Z577" s="9"/>
    </row>
    <row r="578" spans="1:26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  <c r="U578" s="9"/>
      <c r="V578" s="9"/>
      <c r="W578" s="9"/>
      <c r="X578" s="9"/>
      <c r="Y578" s="9"/>
      <c r="Z578" s="9"/>
    </row>
    <row r="579" spans="1:26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 xml:space="preserve"> ROUND((E579/D579)*100,0)</f>
        <v>0</v>
      </c>
      <c r="P579">
        <f t="shared" ref="P579:P642" si="37" xml:space="preserve"> AVERAGE(L579)</f>
        <v>1</v>
      </c>
      <c r="Q579" t="s">
        <v>8317</v>
      </c>
      <c r="R579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  <c r="U579" s="9"/>
      <c r="V579" s="9"/>
      <c r="W579" s="9"/>
      <c r="X579" s="9"/>
      <c r="Y579" s="9"/>
      <c r="Z579" s="9"/>
    </row>
    <row r="580" spans="1:26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7</v>
      </c>
      <c r="Q580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  <c r="U580" s="9"/>
      <c r="V580" s="9"/>
      <c r="W580" s="9"/>
      <c r="X580" s="9"/>
      <c r="Y580" s="9"/>
      <c r="Z580" s="9"/>
    </row>
    <row r="581" spans="1:26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5</v>
      </c>
      <c r="Q58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  <c r="U581" s="9"/>
      <c r="V581" s="9"/>
      <c r="W581" s="9"/>
      <c r="X581" s="9"/>
      <c r="Y581" s="9"/>
      <c r="Z581" s="9"/>
    </row>
    <row r="582" spans="1:26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  <c r="U582" s="9"/>
      <c r="V582" s="9"/>
      <c r="W582" s="9"/>
      <c r="X582" s="9"/>
      <c r="Y582" s="9"/>
      <c r="Z582" s="9"/>
    </row>
    <row r="583" spans="1:26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>
        <f t="shared" si="37"/>
        <v>0</v>
      </c>
      <c r="Q583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  <c r="U583" s="9"/>
      <c r="V583" s="9"/>
      <c r="W583" s="9"/>
      <c r="X583" s="9"/>
      <c r="Y583" s="9"/>
      <c r="Z583" s="9"/>
    </row>
    <row r="584" spans="1:26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>
        <f t="shared" si="37"/>
        <v>0</v>
      </c>
      <c r="Q584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  <c r="U584" s="9"/>
      <c r="V584" s="9"/>
      <c r="W584" s="9"/>
      <c r="X584" s="9"/>
      <c r="Y584" s="9"/>
      <c r="Z584" s="9"/>
    </row>
    <row r="585" spans="1:26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  <c r="U585" s="9"/>
      <c r="V585" s="9"/>
      <c r="W585" s="9"/>
      <c r="X585" s="9"/>
      <c r="Y585" s="9"/>
      <c r="Z585" s="9"/>
    </row>
    <row r="586" spans="1:26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2</v>
      </c>
      <c r="Q586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  <c r="U586" s="9"/>
      <c r="V586" s="9"/>
      <c r="W586" s="9"/>
      <c r="X586" s="9"/>
      <c r="Y586" s="9"/>
      <c r="Z586" s="9"/>
    </row>
    <row r="587" spans="1:26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>
        <f t="shared" si="37"/>
        <v>0</v>
      </c>
      <c r="Q587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  <c r="U587" s="9"/>
      <c r="V587" s="9"/>
      <c r="W587" s="9"/>
      <c r="X587" s="9"/>
      <c r="Y587" s="9"/>
      <c r="Z587" s="9"/>
    </row>
    <row r="588" spans="1:26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4</v>
      </c>
      <c r="Q588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  <c r="U588" s="9"/>
      <c r="V588" s="9"/>
      <c r="W588" s="9"/>
      <c r="X588" s="9"/>
      <c r="Y588" s="9"/>
      <c r="Z588" s="9"/>
    </row>
    <row r="589" spans="1:26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7</v>
      </c>
      <c r="Q589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  <c r="U589" s="9"/>
      <c r="V589" s="9"/>
      <c r="W589" s="9"/>
      <c r="X589" s="9"/>
      <c r="Y589" s="9"/>
      <c r="Z589" s="9"/>
    </row>
    <row r="590" spans="1:26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2</v>
      </c>
      <c r="Q590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  <c r="U590" s="9"/>
      <c r="V590" s="9"/>
      <c r="W590" s="9"/>
      <c r="X590" s="9"/>
      <c r="Y590" s="9"/>
      <c r="Z590" s="9"/>
    </row>
    <row r="591" spans="1:26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  <c r="U591" s="9"/>
      <c r="V591" s="9"/>
      <c r="W591" s="9"/>
      <c r="X591" s="9"/>
      <c r="Y591" s="9"/>
      <c r="Z591" s="9"/>
    </row>
    <row r="592" spans="1:26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9</v>
      </c>
      <c r="Q592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  <c r="U592" s="9"/>
      <c r="V592" s="9"/>
      <c r="W592" s="9"/>
      <c r="X592" s="9"/>
      <c r="Y592" s="9"/>
      <c r="Z592" s="9"/>
    </row>
    <row r="593" spans="1:26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2</v>
      </c>
      <c r="Q593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  <c r="U593" s="9"/>
      <c r="V593" s="9"/>
      <c r="W593" s="9"/>
      <c r="X593" s="9"/>
      <c r="Y593" s="9"/>
      <c r="Z593" s="9"/>
    </row>
    <row r="594" spans="1:26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1</v>
      </c>
      <c r="Q594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  <c r="U594" s="9"/>
      <c r="V594" s="9"/>
      <c r="W594" s="9"/>
      <c r="X594" s="9"/>
      <c r="Y594" s="9"/>
      <c r="Z594" s="9"/>
    </row>
    <row r="595" spans="1:26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7</v>
      </c>
      <c r="Q595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  <c r="U595" s="9"/>
      <c r="V595" s="9"/>
      <c r="W595" s="9"/>
      <c r="X595" s="9"/>
      <c r="Y595" s="9"/>
      <c r="Z595" s="9"/>
    </row>
    <row r="596" spans="1:26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2</v>
      </c>
      <c r="Q596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  <c r="U596" s="9"/>
      <c r="V596" s="9"/>
      <c r="W596" s="9"/>
      <c r="X596" s="9"/>
      <c r="Y596" s="9"/>
      <c r="Z596" s="9"/>
    </row>
    <row r="597" spans="1:26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8</v>
      </c>
      <c r="Q597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  <c r="U597" s="9"/>
      <c r="V597" s="9"/>
      <c r="W597" s="9"/>
      <c r="X597" s="9"/>
      <c r="Y597" s="9"/>
      <c r="Z597" s="9"/>
    </row>
    <row r="598" spans="1:26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2</v>
      </c>
      <c r="Q598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  <c r="U598" s="9"/>
      <c r="V598" s="9"/>
      <c r="W598" s="9"/>
      <c r="X598" s="9"/>
      <c r="Y598" s="9"/>
      <c r="Z598" s="9"/>
    </row>
    <row r="599" spans="1:26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2</v>
      </c>
      <c r="Q599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  <c r="U599" s="9"/>
      <c r="V599" s="9"/>
      <c r="W599" s="9"/>
      <c r="X599" s="9"/>
      <c r="Y599" s="9"/>
      <c r="Z599" s="9"/>
    </row>
    <row r="600" spans="1:26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7</v>
      </c>
      <c r="Q600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  <c r="U600" s="9"/>
      <c r="V600" s="9"/>
      <c r="W600" s="9"/>
      <c r="X600" s="9"/>
      <c r="Y600" s="9"/>
      <c r="Z600" s="9"/>
    </row>
    <row r="601" spans="1:26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2</v>
      </c>
      <c r="Q60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  <c r="U601" s="9"/>
      <c r="V601" s="9"/>
      <c r="W601" s="9"/>
      <c r="X601" s="9"/>
      <c r="Y601" s="9"/>
      <c r="Z601" s="9"/>
    </row>
    <row r="602" spans="1:26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</v>
      </c>
      <c r="Q602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  <c r="U602" s="9"/>
      <c r="V602" s="9"/>
      <c r="W602" s="9"/>
      <c r="X602" s="9"/>
      <c r="Y602" s="9"/>
      <c r="Z602" s="9"/>
    </row>
    <row r="603" spans="1:26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6</v>
      </c>
      <c r="Q603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  <c r="U603" s="9"/>
      <c r="V603" s="9"/>
      <c r="W603" s="9"/>
      <c r="X603" s="9"/>
      <c r="Y603" s="9"/>
      <c r="Z603" s="9"/>
    </row>
    <row r="604" spans="1:26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>
        <f t="shared" si="37"/>
        <v>0</v>
      </c>
      <c r="Q604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  <c r="U604" s="9"/>
      <c r="V604" s="9"/>
      <c r="W604" s="9"/>
      <c r="X604" s="9"/>
      <c r="Y604" s="9"/>
      <c r="Z604" s="9"/>
    </row>
    <row r="605" spans="1:26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13</v>
      </c>
      <c r="Q605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  <c r="U605" s="9"/>
      <c r="V605" s="9"/>
      <c r="W605" s="9"/>
      <c r="X605" s="9"/>
      <c r="Y605" s="9"/>
      <c r="Z605" s="9"/>
    </row>
    <row r="606" spans="1:26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>
        <f t="shared" si="37"/>
        <v>0</v>
      </c>
      <c r="Q606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  <c r="U606" s="9"/>
      <c r="V606" s="9"/>
      <c r="W606" s="9"/>
      <c r="X606" s="9"/>
      <c r="Y606" s="9"/>
      <c r="Z606" s="9"/>
    </row>
    <row r="607" spans="1:26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8</v>
      </c>
      <c r="Q607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  <c r="U607" s="9"/>
      <c r="V607" s="9"/>
      <c r="W607" s="9"/>
      <c r="X607" s="9"/>
      <c r="Y607" s="9"/>
      <c r="Z607" s="9"/>
    </row>
    <row r="608" spans="1:26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</v>
      </c>
      <c r="Q608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  <c r="U608" s="9"/>
      <c r="V608" s="9"/>
      <c r="W608" s="9"/>
      <c r="X608" s="9"/>
      <c r="Y608" s="9"/>
      <c r="Z608" s="9"/>
    </row>
    <row r="609" spans="1:26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>
        <f t="shared" si="37"/>
        <v>0</v>
      </c>
      <c r="Q609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  <c r="U609" s="9"/>
      <c r="V609" s="9"/>
      <c r="W609" s="9"/>
      <c r="X609" s="9"/>
      <c r="Y609" s="9"/>
      <c r="Z609" s="9"/>
    </row>
    <row r="610" spans="1:26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5</v>
      </c>
      <c r="Q610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  <c r="U610" s="9"/>
      <c r="V610" s="9"/>
      <c r="W610" s="9"/>
      <c r="X610" s="9"/>
      <c r="Y610" s="9"/>
      <c r="Z610" s="9"/>
    </row>
    <row r="611" spans="1:26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1</v>
      </c>
      <c r="Q6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  <c r="U611" s="9"/>
      <c r="V611" s="9"/>
      <c r="W611" s="9"/>
      <c r="X611" s="9"/>
      <c r="Y611" s="9"/>
      <c r="Z611" s="9"/>
    </row>
    <row r="612" spans="1:26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>
        <f t="shared" si="37"/>
        <v>0</v>
      </c>
      <c r="Q612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  <c r="U612" s="9"/>
      <c r="V612" s="9"/>
      <c r="W612" s="9"/>
      <c r="X612" s="9"/>
      <c r="Y612" s="9"/>
      <c r="Z612" s="9"/>
    </row>
    <row r="613" spans="1:26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>
        <f t="shared" si="37"/>
        <v>0</v>
      </c>
      <c r="Q613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  <c r="U613" s="9"/>
      <c r="V613" s="9"/>
      <c r="W613" s="9"/>
      <c r="X613" s="9"/>
      <c r="Y613" s="9"/>
      <c r="Z613" s="9"/>
    </row>
    <row r="614" spans="1:26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>
        <f t="shared" si="37"/>
        <v>0</v>
      </c>
      <c r="Q614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  <c r="U614" s="9"/>
      <c r="V614" s="9"/>
      <c r="W614" s="9"/>
      <c r="X614" s="9"/>
      <c r="Y614" s="9"/>
      <c r="Z614" s="9"/>
    </row>
    <row r="615" spans="1:26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121</v>
      </c>
      <c r="Q615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  <c r="U615" s="9"/>
      <c r="V615" s="9"/>
      <c r="W615" s="9"/>
      <c r="X615" s="9"/>
      <c r="Y615" s="9"/>
      <c r="Z615" s="9"/>
    </row>
    <row r="616" spans="1:26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>
        <f t="shared" si="37"/>
        <v>0</v>
      </c>
      <c r="Q616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  <c r="U616" s="9"/>
      <c r="V616" s="9"/>
      <c r="W616" s="9"/>
      <c r="X616" s="9"/>
      <c r="Y616" s="9"/>
      <c r="Z616" s="9"/>
    </row>
    <row r="617" spans="1:26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>
        <f t="shared" si="37"/>
        <v>0</v>
      </c>
      <c r="Q617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  <c r="U617" s="9"/>
      <c r="V617" s="9"/>
      <c r="W617" s="9"/>
      <c r="X617" s="9"/>
      <c r="Y617" s="9"/>
      <c r="Z617" s="9"/>
    </row>
    <row r="618" spans="1:26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>
        <f t="shared" si="37"/>
        <v>0</v>
      </c>
      <c r="Q618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  <c r="U618" s="9"/>
      <c r="V618" s="9"/>
      <c r="W618" s="9"/>
      <c r="X618" s="9"/>
      <c r="Y618" s="9"/>
      <c r="Z618" s="9"/>
    </row>
    <row r="619" spans="1:26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3</v>
      </c>
      <c r="Q619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  <c r="U619" s="9"/>
      <c r="V619" s="9"/>
      <c r="W619" s="9"/>
      <c r="X619" s="9"/>
      <c r="Y619" s="9"/>
      <c r="Z619" s="9"/>
    </row>
    <row r="620" spans="1:26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>
        <f t="shared" si="37"/>
        <v>0</v>
      </c>
      <c r="Q620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  <c r="U620" s="9"/>
      <c r="V620" s="9"/>
      <c r="W620" s="9"/>
      <c r="X620" s="9"/>
      <c r="Y620" s="9"/>
      <c r="Z620" s="9"/>
    </row>
    <row r="621" spans="1:26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  <c r="U621" s="9"/>
      <c r="V621" s="9"/>
      <c r="W621" s="9"/>
      <c r="X621" s="9"/>
      <c r="Y621" s="9"/>
      <c r="Z621" s="9"/>
    </row>
    <row r="622" spans="1:26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1</v>
      </c>
      <c r="Q622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  <c r="U622" s="9"/>
      <c r="V622" s="9"/>
      <c r="W622" s="9"/>
      <c r="X622" s="9"/>
      <c r="Y622" s="9"/>
      <c r="Z622" s="9"/>
    </row>
    <row r="623" spans="1:26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3</v>
      </c>
      <c r="Q623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  <c r="U623" s="9"/>
      <c r="V623" s="9"/>
      <c r="W623" s="9"/>
      <c r="X623" s="9"/>
      <c r="Y623" s="9"/>
      <c r="Z623" s="9"/>
    </row>
    <row r="624" spans="1:26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9</v>
      </c>
      <c r="Q624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  <c r="U624" s="9"/>
      <c r="V624" s="9"/>
      <c r="W624" s="9"/>
      <c r="X624" s="9"/>
      <c r="Y624" s="9"/>
      <c r="Z624" s="9"/>
    </row>
    <row r="625" spans="1:26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>
        <f t="shared" si="37"/>
        <v>0</v>
      </c>
      <c r="Q625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  <c r="U625" s="9"/>
      <c r="V625" s="9"/>
      <c r="W625" s="9"/>
      <c r="X625" s="9"/>
      <c r="Y625" s="9"/>
      <c r="Z625" s="9"/>
    </row>
    <row r="626" spans="1:26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>
        <f t="shared" si="37"/>
        <v>0</v>
      </c>
      <c r="Q626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  <c r="U626" s="9"/>
      <c r="V626" s="9"/>
      <c r="W626" s="9"/>
      <c r="X626" s="9"/>
      <c r="Y626" s="9"/>
      <c r="Z626" s="9"/>
    </row>
    <row r="627" spans="1:26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>
        <f t="shared" si="37"/>
        <v>0</v>
      </c>
      <c r="Q627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  <c r="U627" s="9"/>
      <c r="V627" s="9"/>
      <c r="W627" s="9"/>
      <c r="X627" s="9"/>
      <c r="Y627" s="9"/>
      <c r="Z627" s="9"/>
    </row>
    <row r="628" spans="1:26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39</v>
      </c>
      <c r="Q628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  <c r="U628" s="9"/>
      <c r="V628" s="9"/>
      <c r="W628" s="9"/>
      <c r="X628" s="9"/>
      <c r="Y628" s="9"/>
      <c r="Z628" s="9"/>
    </row>
    <row r="629" spans="1:26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1</v>
      </c>
      <c r="Q629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  <c r="U629" s="9"/>
      <c r="V629" s="9"/>
      <c r="W629" s="9"/>
      <c r="X629" s="9"/>
      <c r="Y629" s="9"/>
      <c r="Z629" s="9"/>
    </row>
    <row r="630" spans="1:26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>
        <f t="shared" si="37"/>
        <v>0</v>
      </c>
      <c r="Q630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  <c r="U630" s="9"/>
      <c r="V630" s="9"/>
      <c r="W630" s="9"/>
      <c r="X630" s="9"/>
      <c r="Y630" s="9"/>
      <c r="Z630" s="9"/>
    </row>
    <row r="631" spans="1:26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3</v>
      </c>
      <c r="Q63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  <c r="U631" s="9"/>
      <c r="V631" s="9"/>
      <c r="W631" s="9"/>
      <c r="X631" s="9"/>
      <c r="Y631" s="9"/>
      <c r="Z631" s="9"/>
    </row>
    <row r="632" spans="1:26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</v>
      </c>
      <c r="Q632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  <c r="U632" s="9"/>
      <c r="V632" s="9"/>
      <c r="W632" s="9"/>
      <c r="X632" s="9"/>
      <c r="Y632" s="9"/>
      <c r="Z632" s="9"/>
    </row>
    <row r="633" spans="1:26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9</v>
      </c>
      <c r="Q633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  <c r="U633" s="9"/>
      <c r="V633" s="9"/>
      <c r="W633" s="9"/>
      <c r="X633" s="9"/>
      <c r="Y633" s="9"/>
      <c r="Z633" s="9"/>
    </row>
    <row r="634" spans="1:26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>
        <f t="shared" si="37"/>
        <v>0</v>
      </c>
      <c r="Q634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  <c r="U634" s="9"/>
      <c r="V634" s="9"/>
      <c r="W634" s="9"/>
      <c r="X634" s="9"/>
      <c r="Y634" s="9"/>
      <c r="Z634" s="9"/>
    </row>
    <row r="635" spans="1:26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25</v>
      </c>
      <c r="Q635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  <c r="U635" s="9"/>
      <c r="V635" s="9"/>
      <c r="W635" s="9"/>
      <c r="X635" s="9"/>
      <c r="Y635" s="9"/>
      <c r="Z635" s="9"/>
    </row>
    <row r="636" spans="1:26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  <c r="U636" s="9"/>
      <c r="V636" s="9"/>
      <c r="W636" s="9"/>
      <c r="X636" s="9"/>
      <c r="Y636" s="9"/>
      <c r="Z636" s="9"/>
    </row>
    <row r="637" spans="1:26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1</v>
      </c>
      <c r="Q637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  <c r="U637" s="9"/>
      <c r="V637" s="9"/>
      <c r="W637" s="9"/>
      <c r="X637" s="9"/>
      <c r="Y637" s="9"/>
      <c r="Z637" s="9"/>
    </row>
    <row r="638" spans="1:26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1</v>
      </c>
      <c r="Q638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  <c r="U638" s="9"/>
      <c r="V638" s="9"/>
      <c r="W638" s="9"/>
      <c r="X638" s="9"/>
      <c r="Y638" s="9"/>
      <c r="Z638" s="9"/>
    </row>
    <row r="639" spans="1:26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>
        <f t="shared" si="37"/>
        <v>0</v>
      </c>
      <c r="Q639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  <c r="U639" s="9"/>
      <c r="V639" s="9"/>
      <c r="W639" s="9"/>
      <c r="X639" s="9"/>
      <c r="Y639" s="9"/>
      <c r="Z639" s="9"/>
    </row>
    <row r="640" spans="1:26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6</v>
      </c>
      <c r="Q640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  <c r="U640" s="9"/>
      <c r="V640" s="9"/>
      <c r="W640" s="9"/>
      <c r="X640" s="9"/>
      <c r="Y640" s="9"/>
      <c r="Z640" s="9"/>
    </row>
    <row r="641" spans="1:26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  <c r="U641" s="9"/>
      <c r="V641" s="9"/>
      <c r="W641" s="9"/>
      <c r="X641" s="9"/>
      <c r="Y641" s="9"/>
      <c r="Z641" s="9"/>
    </row>
    <row r="642" spans="1:26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2</v>
      </c>
      <c r="Q642" t="s">
        <v>8317</v>
      </c>
      <c r="R642" t="s">
        <v>8319</v>
      </c>
      <c r="S642" s="9">
        <f t="shared" si="38"/>
        <v>42683.420312500006</v>
      </c>
      <c r="T642" s="9">
        <f t="shared" si="39"/>
        <v>42698.958333333328</v>
      </c>
      <c r="U642" s="9"/>
      <c r="V642" s="9"/>
      <c r="W642" s="9"/>
      <c r="X642" s="9"/>
      <c r="Y642" s="9"/>
      <c r="Z642" s="9"/>
    </row>
    <row r="643" spans="1:26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 xml:space="preserve"> ROUND((E643/D643)*100,0)</f>
        <v>119</v>
      </c>
      <c r="P643">
        <f t="shared" ref="P643:P706" si="41" xml:space="preserve"> AVERAGE(L643)</f>
        <v>315</v>
      </c>
      <c r="Q643" t="s">
        <v>8317</v>
      </c>
      <c r="R643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  <c r="U643" s="9"/>
      <c r="V643" s="9"/>
      <c r="W643" s="9"/>
      <c r="X643" s="9"/>
      <c r="Y643" s="9"/>
      <c r="Z643" s="9"/>
    </row>
    <row r="644" spans="1:26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2174</v>
      </c>
      <c r="Q644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  <c r="U644" s="9"/>
      <c r="V644" s="9"/>
      <c r="W644" s="9"/>
      <c r="X644" s="9"/>
      <c r="Y644" s="9"/>
      <c r="Z644" s="9"/>
    </row>
    <row r="645" spans="1:26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152</v>
      </c>
      <c r="Q645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  <c r="U645" s="9"/>
      <c r="V645" s="9"/>
      <c r="W645" s="9"/>
      <c r="X645" s="9"/>
      <c r="Y645" s="9"/>
      <c r="Z645" s="9"/>
    </row>
    <row r="646" spans="1:26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1021</v>
      </c>
      <c r="Q646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  <c r="U646" s="9"/>
      <c r="V646" s="9"/>
      <c r="W646" s="9"/>
      <c r="X646" s="9"/>
      <c r="Y646" s="9"/>
      <c r="Z646" s="9"/>
    </row>
    <row r="647" spans="1:26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237</v>
      </c>
      <c r="Q647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  <c r="U647" s="9"/>
      <c r="V647" s="9"/>
      <c r="W647" s="9"/>
      <c r="X647" s="9"/>
      <c r="Y647" s="9"/>
      <c r="Z647" s="9"/>
    </row>
    <row r="648" spans="1:26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27</v>
      </c>
      <c r="Q648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  <c r="U648" s="9"/>
      <c r="V648" s="9"/>
      <c r="W648" s="9"/>
      <c r="X648" s="9"/>
      <c r="Y648" s="9"/>
      <c r="Z648" s="9"/>
    </row>
    <row r="649" spans="1:26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17</v>
      </c>
      <c r="Q649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  <c r="U649" s="9"/>
      <c r="V649" s="9"/>
      <c r="W649" s="9"/>
      <c r="X649" s="9"/>
      <c r="Y649" s="9"/>
      <c r="Z649" s="9"/>
    </row>
    <row r="650" spans="1:26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27</v>
      </c>
      <c r="Q650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  <c r="U650" s="9"/>
      <c r="V650" s="9"/>
      <c r="W650" s="9"/>
      <c r="X650" s="9"/>
      <c r="Y650" s="9"/>
      <c r="Z650" s="9"/>
    </row>
    <row r="651" spans="1:26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82</v>
      </c>
      <c r="Q65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  <c r="U651" s="9"/>
      <c r="V651" s="9"/>
      <c r="W651" s="9"/>
      <c r="X651" s="9"/>
      <c r="Y651" s="9"/>
      <c r="Z651" s="9"/>
    </row>
    <row r="652" spans="1:26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48</v>
      </c>
      <c r="Q652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  <c r="U652" s="9"/>
      <c r="V652" s="9"/>
      <c r="W652" s="9"/>
      <c r="X652" s="9"/>
      <c r="Y652" s="9"/>
      <c r="Z652" s="9"/>
    </row>
    <row r="653" spans="1:26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105</v>
      </c>
      <c r="Q653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  <c r="U653" s="9"/>
      <c r="V653" s="9"/>
      <c r="W653" s="9"/>
      <c r="X653" s="9"/>
      <c r="Y653" s="9"/>
      <c r="Z653" s="9"/>
    </row>
    <row r="654" spans="1:26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28</v>
      </c>
      <c r="Q654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  <c r="U654" s="9"/>
      <c r="V654" s="9"/>
      <c r="W654" s="9"/>
      <c r="X654" s="9"/>
      <c r="Y654" s="9"/>
      <c r="Z654" s="9"/>
    </row>
    <row r="655" spans="1:26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1107</v>
      </c>
      <c r="Q655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  <c r="U655" s="9"/>
      <c r="V655" s="9"/>
      <c r="W655" s="9"/>
      <c r="X655" s="9"/>
      <c r="Y655" s="9"/>
      <c r="Z655" s="9"/>
    </row>
    <row r="656" spans="1:26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1013</v>
      </c>
      <c r="Q656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  <c r="U656" s="9"/>
      <c r="V656" s="9"/>
      <c r="W656" s="9"/>
      <c r="X656" s="9"/>
      <c r="Y656" s="9"/>
      <c r="Z656" s="9"/>
    </row>
    <row r="657" spans="1:26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274</v>
      </c>
      <c r="Q657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  <c r="U657" s="9"/>
      <c r="V657" s="9"/>
      <c r="W657" s="9"/>
      <c r="X657" s="9"/>
      <c r="Y657" s="9"/>
      <c r="Z657" s="9"/>
    </row>
    <row r="658" spans="1:26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87</v>
      </c>
      <c r="Q658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  <c r="U658" s="9"/>
      <c r="V658" s="9"/>
      <c r="W658" s="9"/>
      <c r="X658" s="9"/>
      <c r="Y658" s="9"/>
      <c r="Z658" s="9"/>
    </row>
    <row r="659" spans="1:26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99</v>
      </c>
      <c r="Q659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  <c r="U659" s="9"/>
      <c r="V659" s="9"/>
      <c r="W659" s="9"/>
      <c r="X659" s="9"/>
      <c r="Y659" s="9"/>
      <c r="Z659" s="9"/>
    </row>
    <row r="660" spans="1:26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276</v>
      </c>
      <c r="Q660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  <c r="U660" s="9"/>
      <c r="V660" s="9"/>
      <c r="W660" s="9"/>
      <c r="X660" s="9"/>
      <c r="Y660" s="9"/>
      <c r="Z660" s="9"/>
    </row>
    <row r="661" spans="1:26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21</v>
      </c>
      <c r="Q66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  <c r="U661" s="9"/>
      <c r="V661" s="9"/>
      <c r="W661" s="9"/>
      <c r="X661" s="9"/>
      <c r="Y661" s="9"/>
      <c r="Z661" s="9"/>
    </row>
    <row r="662" spans="1:26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18</v>
      </c>
      <c r="Q662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  <c r="U662" s="9"/>
      <c r="V662" s="9"/>
      <c r="W662" s="9"/>
      <c r="X662" s="9"/>
      <c r="Y662" s="9"/>
      <c r="Z662" s="9"/>
    </row>
    <row r="663" spans="1:26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9</v>
      </c>
      <c r="Q663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  <c r="U663" s="9"/>
      <c r="V663" s="9"/>
      <c r="W663" s="9"/>
      <c r="X663" s="9"/>
      <c r="Y663" s="9"/>
      <c r="Z663" s="9"/>
    </row>
    <row r="664" spans="1:26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4</v>
      </c>
      <c r="Q664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  <c r="U664" s="9"/>
      <c r="V664" s="9"/>
      <c r="W664" s="9"/>
      <c r="X664" s="9"/>
      <c r="Y664" s="9"/>
      <c r="Z664" s="9"/>
    </row>
    <row r="665" spans="1:26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7</v>
      </c>
      <c r="Q665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  <c r="U665" s="9"/>
      <c r="V665" s="9"/>
      <c r="W665" s="9"/>
      <c r="X665" s="9"/>
      <c r="Y665" s="9"/>
      <c r="Z665" s="9"/>
    </row>
    <row r="666" spans="1:26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29</v>
      </c>
      <c r="Q666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  <c r="U666" s="9"/>
      <c r="V666" s="9"/>
      <c r="W666" s="9"/>
      <c r="X666" s="9"/>
      <c r="Y666" s="9"/>
      <c r="Z666" s="9"/>
    </row>
    <row r="667" spans="1:26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12</v>
      </c>
      <c r="Q667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  <c r="U667" s="9"/>
      <c r="V667" s="9"/>
      <c r="W667" s="9"/>
      <c r="X667" s="9"/>
      <c r="Y667" s="9"/>
      <c r="Z667" s="9"/>
    </row>
    <row r="668" spans="1:26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4</v>
      </c>
      <c r="Q668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  <c r="U668" s="9"/>
      <c r="V668" s="9"/>
      <c r="W668" s="9"/>
      <c r="X668" s="9"/>
      <c r="Y668" s="9"/>
      <c r="Z668" s="9"/>
    </row>
    <row r="669" spans="1:26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28</v>
      </c>
      <c r="Q669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  <c r="U669" s="9"/>
      <c r="V669" s="9"/>
      <c r="W669" s="9"/>
      <c r="X669" s="9"/>
      <c r="Y669" s="9"/>
      <c r="Z669" s="9"/>
    </row>
    <row r="670" spans="1:26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25</v>
      </c>
      <c r="Q670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  <c r="U670" s="9"/>
      <c r="V670" s="9"/>
      <c r="W670" s="9"/>
      <c r="X670" s="9"/>
      <c r="Y670" s="9"/>
      <c r="Z670" s="9"/>
    </row>
    <row r="671" spans="1:26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28</v>
      </c>
      <c r="Q67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  <c r="U671" s="9"/>
      <c r="V671" s="9"/>
      <c r="W671" s="9"/>
      <c r="X671" s="9"/>
      <c r="Y671" s="9"/>
      <c r="Z671" s="9"/>
    </row>
    <row r="672" spans="1:26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310</v>
      </c>
      <c r="Q672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  <c r="U672" s="9"/>
      <c r="V672" s="9"/>
      <c r="W672" s="9"/>
      <c r="X672" s="9"/>
      <c r="Y672" s="9"/>
      <c r="Z672" s="9"/>
    </row>
    <row r="673" spans="1:26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15</v>
      </c>
      <c r="Q673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  <c r="U673" s="9"/>
      <c r="V673" s="9"/>
      <c r="W673" s="9"/>
      <c r="X673" s="9"/>
      <c r="Y673" s="9"/>
      <c r="Z673" s="9"/>
    </row>
    <row r="674" spans="1:26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215</v>
      </c>
      <c r="Q674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  <c r="U674" s="9"/>
      <c r="V674" s="9"/>
      <c r="W674" s="9"/>
      <c r="X674" s="9"/>
      <c r="Y674" s="9"/>
      <c r="Z674" s="9"/>
    </row>
    <row r="675" spans="1:26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3</v>
      </c>
      <c r="Q675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  <c r="U675" s="9"/>
      <c r="V675" s="9"/>
      <c r="W675" s="9"/>
      <c r="X675" s="9"/>
      <c r="Y675" s="9"/>
      <c r="Z675" s="9"/>
    </row>
    <row r="676" spans="1:26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2</v>
      </c>
      <c r="Q676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  <c r="U676" s="9"/>
      <c r="V676" s="9"/>
      <c r="W676" s="9"/>
      <c r="X676" s="9"/>
      <c r="Y676" s="9"/>
      <c r="Z676" s="9"/>
    </row>
    <row r="677" spans="1:26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26</v>
      </c>
      <c r="Q677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  <c r="U677" s="9"/>
      <c r="V677" s="9"/>
      <c r="W677" s="9"/>
      <c r="X677" s="9"/>
      <c r="Y677" s="9"/>
      <c r="Z677" s="9"/>
    </row>
    <row r="678" spans="1:26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24</v>
      </c>
      <c r="Q678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  <c r="U678" s="9"/>
      <c r="V678" s="9"/>
      <c r="W678" s="9"/>
      <c r="X678" s="9"/>
      <c r="Y678" s="9"/>
      <c r="Z678" s="9"/>
    </row>
    <row r="679" spans="1:26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96</v>
      </c>
      <c r="Q679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  <c r="U679" s="9"/>
      <c r="V679" s="9"/>
      <c r="W679" s="9"/>
      <c r="X679" s="9"/>
      <c r="Y679" s="9"/>
      <c r="Z679" s="9"/>
    </row>
    <row r="680" spans="1:26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17</v>
      </c>
      <c r="Q680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  <c r="U680" s="9"/>
      <c r="V680" s="9"/>
      <c r="W680" s="9"/>
      <c r="X680" s="9"/>
      <c r="Y680" s="9"/>
      <c r="Z680" s="9"/>
    </row>
    <row r="681" spans="1:26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94</v>
      </c>
      <c r="Q68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  <c r="U681" s="9"/>
      <c r="V681" s="9"/>
      <c r="W681" s="9"/>
      <c r="X681" s="9"/>
      <c r="Y681" s="9"/>
      <c r="Z681" s="9"/>
    </row>
    <row r="682" spans="1:26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129</v>
      </c>
      <c r="Q682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  <c r="U682" s="9"/>
      <c r="V682" s="9"/>
      <c r="W682" s="9"/>
      <c r="X682" s="9"/>
      <c r="Y682" s="9"/>
      <c r="Z682" s="9"/>
    </row>
    <row r="683" spans="1:26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  <c r="U683" s="9"/>
      <c r="V683" s="9"/>
      <c r="W683" s="9"/>
      <c r="X683" s="9"/>
      <c r="Y683" s="9"/>
      <c r="Z683" s="9"/>
    </row>
    <row r="684" spans="1:26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4</v>
      </c>
      <c r="Q684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  <c r="U684" s="9"/>
      <c r="V684" s="9"/>
      <c r="W684" s="9"/>
      <c r="X684" s="9"/>
      <c r="Y684" s="9"/>
      <c r="Z684" s="9"/>
    </row>
    <row r="685" spans="1:26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3</v>
      </c>
      <c r="Q685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  <c r="U685" s="9"/>
      <c r="V685" s="9"/>
      <c r="W685" s="9"/>
      <c r="X685" s="9"/>
      <c r="Y685" s="9"/>
      <c r="Z685" s="9"/>
    </row>
    <row r="686" spans="1:26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135</v>
      </c>
      <c r="Q686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  <c r="U686" s="9"/>
      <c r="V686" s="9"/>
      <c r="W686" s="9"/>
      <c r="X686" s="9"/>
      <c r="Y686" s="9"/>
      <c r="Z686" s="9"/>
    </row>
    <row r="687" spans="1:26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10</v>
      </c>
      <c r="Q687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  <c r="U687" s="9"/>
      <c r="V687" s="9"/>
      <c r="W687" s="9"/>
      <c r="X687" s="9"/>
      <c r="Y687" s="9"/>
      <c r="Z687" s="9"/>
    </row>
    <row r="688" spans="1:26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>
        <f t="shared" si="41"/>
        <v>0</v>
      </c>
      <c r="Q688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  <c r="U688" s="9"/>
      <c r="V688" s="9"/>
      <c r="W688" s="9"/>
      <c r="X688" s="9"/>
      <c r="Y688" s="9"/>
      <c r="Z688" s="9"/>
    </row>
    <row r="689" spans="1:26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6</v>
      </c>
      <c r="Q689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  <c r="U689" s="9"/>
      <c r="V689" s="9"/>
      <c r="W689" s="9"/>
      <c r="X689" s="9"/>
      <c r="Y689" s="9"/>
      <c r="Z689" s="9"/>
    </row>
    <row r="690" spans="1:26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36</v>
      </c>
      <c r="Q690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  <c r="U690" s="9"/>
      <c r="V690" s="9"/>
      <c r="W690" s="9"/>
      <c r="X690" s="9"/>
      <c r="Y690" s="9"/>
      <c r="Z690" s="9"/>
    </row>
    <row r="691" spans="1:26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336</v>
      </c>
      <c r="Q69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  <c r="U691" s="9"/>
      <c r="V691" s="9"/>
      <c r="W691" s="9"/>
      <c r="X691" s="9"/>
      <c r="Y691" s="9"/>
      <c r="Z691" s="9"/>
    </row>
    <row r="692" spans="1:26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34</v>
      </c>
      <c r="Q692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  <c r="U692" s="9"/>
      <c r="V692" s="9"/>
      <c r="W692" s="9"/>
      <c r="X692" s="9"/>
      <c r="Y692" s="9"/>
      <c r="Z692" s="9"/>
    </row>
    <row r="693" spans="1:26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10</v>
      </c>
      <c r="Q693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  <c r="U693" s="9"/>
      <c r="V693" s="9"/>
      <c r="W693" s="9"/>
      <c r="X693" s="9"/>
      <c r="Y693" s="9"/>
      <c r="Z693" s="9"/>
    </row>
    <row r="694" spans="1:26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201</v>
      </c>
      <c r="Q694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  <c r="U694" s="9"/>
      <c r="V694" s="9"/>
      <c r="W694" s="9"/>
      <c r="X694" s="9"/>
      <c r="Y694" s="9"/>
      <c r="Z694" s="9"/>
    </row>
    <row r="695" spans="1:26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296</v>
      </c>
      <c r="Q695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  <c r="U695" s="9"/>
      <c r="V695" s="9"/>
      <c r="W695" s="9"/>
      <c r="X695" s="9"/>
      <c r="Y695" s="9"/>
      <c r="Z695" s="9"/>
    </row>
    <row r="696" spans="1:26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7</v>
      </c>
      <c r="Q696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  <c r="U696" s="9"/>
      <c r="V696" s="9"/>
      <c r="W696" s="9"/>
      <c r="X696" s="9"/>
      <c r="Y696" s="9"/>
      <c r="Z696" s="9"/>
    </row>
    <row r="697" spans="1:26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7</v>
      </c>
      <c r="Q697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  <c r="U697" s="9"/>
      <c r="V697" s="9"/>
      <c r="W697" s="9"/>
      <c r="X697" s="9"/>
      <c r="Y697" s="9"/>
      <c r="Z697" s="9"/>
    </row>
    <row r="698" spans="1:26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  <c r="U698" s="9"/>
      <c r="V698" s="9"/>
      <c r="W698" s="9"/>
      <c r="X698" s="9"/>
      <c r="Y698" s="9"/>
      <c r="Z698" s="9"/>
    </row>
    <row r="699" spans="1:26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114</v>
      </c>
      <c r="Q699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  <c r="U699" s="9"/>
      <c r="V699" s="9"/>
      <c r="W699" s="9"/>
      <c r="X699" s="9"/>
      <c r="Y699" s="9"/>
      <c r="Z699" s="9"/>
    </row>
    <row r="700" spans="1:26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29</v>
      </c>
      <c r="Q700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  <c r="U700" s="9"/>
      <c r="V700" s="9"/>
      <c r="W700" s="9"/>
      <c r="X700" s="9"/>
      <c r="Y700" s="9"/>
      <c r="Z700" s="9"/>
    </row>
    <row r="701" spans="1:26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890</v>
      </c>
      <c r="Q70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  <c r="U701" s="9"/>
      <c r="V701" s="9"/>
      <c r="W701" s="9"/>
      <c r="X701" s="9"/>
      <c r="Y701" s="9"/>
      <c r="Z701" s="9"/>
    </row>
    <row r="702" spans="1:26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31</v>
      </c>
      <c r="Q702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  <c r="U702" s="9"/>
      <c r="V702" s="9"/>
      <c r="W702" s="9"/>
      <c r="X702" s="9"/>
      <c r="Y702" s="9"/>
      <c r="Z702" s="9"/>
    </row>
    <row r="703" spans="1:26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21</v>
      </c>
      <c r="Q703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  <c r="U703" s="9"/>
      <c r="V703" s="9"/>
      <c r="W703" s="9"/>
      <c r="X703" s="9"/>
      <c r="Y703" s="9"/>
      <c r="Z703" s="9"/>
    </row>
    <row r="704" spans="1:26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37</v>
      </c>
      <c r="Q704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  <c r="U704" s="9"/>
      <c r="V704" s="9"/>
      <c r="W704" s="9"/>
      <c r="X704" s="9"/>
      <c r="Y704" s="9"/>
      <c r="Z704" s="9"/>
    </row>
    <row r="705" spans="1:26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7</v>
      </c>
      <c r="Q705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  <c r="U705" s="9"/>
      <c r="V705" s="9"/>
      <c r="W705" s="9"/>
      <c r="X705" s="9"/>
      <c r="Y705" s="9"/>
      <c r="Z705" s="9"/>
    </row>
    <row r="706" spans="1:26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4</v>
      </c>
      <c r="Q706" t="s">
        <v>8317</v>
      </c>
      <c r="R706" t="s">
        <v>8319</v>
      </c>
      <c r="S706" s="9">
        <f t="shared" si="42"/>
        <v>42726.192916666667</v>
      </c>
      <c r="T706" s="9">
        <f t="shared" si="43"/>
        <v>42786.192916666667</v>
      </c>
      <c r="U706" s="9"/>
      <c r="V706" s="9"/>
      <c r="W706" s="9"/>
      <c r="X706" s="9"/>
      <c r="Y706" s="9"/>
      <c r="Z706" s="9"/>
    </row>
    <row r="707" spans="1:26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 xml:space="preserve"> ROUND((E707/D707)*100,0)</f>
        <v>1</v>
      </c>
      <c r="P707">
        <f t="shared" ref="P707:P770" si="45" xml:space="preserve"> AVERAGE(L707)</f>
        <v>5</v>
      </c>
      <c r="Q707" t="s">
        <v>8317</v>
      </c>
      <c r="R707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  <c r="U707" s="9"/>
      <c r="V707" s="9"/>
      <c r="W707" s="9"/>
      <c r="X707" s="9"/>
      <c r="Y707" s="9"/>
      <c r="Z707" s="9"/>
    </row>
    <row r="708" spans="1:26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>
        <f t="shared" si="45"/>
        <v>0</v>
      </c>
      <c r="Q708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  <c r="U708" s="9"/>
      <c r="V708" s="9"/>
      <c r="W708" s="9"/>
      <c r="X708" s="9"/>
      <c r="Y708" s="9"/>
      <c r="Z708" s="9"/>
    </row>
    <row r="709" spans="1:26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456</v>
      </c>
      <c r="Q709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  <c r="U709" s="9"/>
      <c r="V709" s="9"/>
      <c r="W709" s="9"/>
      <c r="X709" s="9"/>
      <c r="Y709" s="9"/>
      <c r="Z709" s="9"/>
    </row>
    <row r="710" spans="1:26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369</v>
      </c>
      <c r="Q710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  <c r="U710" s="9"/>
      <c r="V710" s="9"/>
      <c r="W710" s="9"/>
      <c r="X710" s="9"/>
      <c r="Y710" s="9"/>
      <c r="Z710" s="9"/>
    </row>
    <row r="711" spans="1:26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2</v>
      </c>
      <c r="Q7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  <c r="U711" s="9"/>
      <c r="V711" s="9"/>
      <c r="W711" s="9"/>
      <c r="X711" s="9"/>
      <c r="Y711" s="9"/>
      <c r="Z711" s="9"/>
    </row>
    <row r="712" spans="1:26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>
        <f t="shared" si="45"/>
        <v>0</v>
      </c>
      <c r="Q712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  <c r="U712" s="9"/>
      <c r="V712" s="9"/>
      <c r="W712" s="9"/>
      <c r="X712" s="9"/>
      <c r="Y712" s="9"/>
      <c r="Z712" s="9"/>
    </row>
    <row r="713" spans="1:26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338</v>
      </c>
      <c r="Q713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  <c r="U713" s="9"/>
      <c r="V713" s="9"/>
      <c r="W713" s="9"/>
      <c r="X713" s="9"/>
      <c r="Y713" s="9"/>
      <c r="Z713" s="9"/>
    </row>
    <row r="714" spans="1:26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4</v>
      </c>
      <c r="Q714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  <c r="U714" s="9"/>
      <c r="V714" s="9"/>
      <c r="W714" s="9"/>
      <c r="X714" s="9"/>
      <c r="Y714" s="9"/>
      <c r="Z714" s="9"/>
    </row>
    <row r="715" spans="1:26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</v>
      </c>
      <c r="Q715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  <c r="U715" s="9"/>
      <c r="V715" s="9"/>
      <c r="W715" s="9"/>
      <c r="X715" s="9"/>
      <c r="Y715" s="9"/>
      <c r="Z715" s="9"/>
    </row>
    <row r="716" spans="1:26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28</v>
      </c>
      <c r="Q716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  <c r="U716" s="9"/>
      <c r="V716" s="9"/>
      <c r="W716" s="9"/>
      <c r="X716" s="9"/>
      <c r="Y716" s="9"/>
      <c r="Z716" s="9"/>
    </row>
    <row r="717" spans="1:26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12</v>
      </c>
      <c r="Q717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  <c r="U717" s="9"/>
      <c r="V717" s="9"/>
      <c r="W717" s="9"/>
      <c r="X717" s="9"/>
      <c r="Y717" s="9"/>
      <c r="Z717" s="9"/>
    </row>
    <row r="718" spans="1:26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16</v>
      </c>
      <c r="Q718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  <c r="U718" s="9"/>
      <c r="V718" s="9"/>
      <c r="W718" s="9"/>
      <c r="X718" s="9"/>
      <c r="Y718" s="9"/>
      <c r="Z718" s="9"/>
    </row>
    <row r="719" spans="1:26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4</v>
      </c>
      <c r="Q719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  <c r="U719" s="9"/>
      <c r="V719" s="9"/>
      <c r="W719" s="9"/>
      <c r="X719" s="9"/>
      <c r="Y719" s="9"/>
      <c r="Z719" s="9"/>
    </row>
    <row r="720" spans="1:26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4</v>
      </c>
      <c r="Q720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  <c r="U720" s="9"/>
      <c r="V720" s="9"/>
      <c r="W720" s="9"/>
      <c r="X720" s="9"/>
      <c r="Y720" s="9"/>
      <c r="Z720" s="9"/>
    </row>
    <row r="721" spans="1:26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10</v>
      </c>
      <c r="Q72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  <c r="U721" s="9"/>
      <c r="V721" s="9"/>
      <c r="W721" s="9"/>
      <c r="X721" s="9"/>
      <c r="Y721" s="9"/>
      <c r="Z721" s="9"/>
    </row>
    <row r="722" spans="1:26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41</v>
      </c>
      <c r="Q722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  <c r="U722" s="9"/>
      <c r="V722" s="9"/>
      <c r="W722" s="9"/>
      <c r="X722" s="9"/>
      <c r="Y722" s="9"/>
      <c r="Z722" s="9"/>
    </row>
    <row r="723" spans="1:26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119</v>
      </c>
      <c r="Q723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  <c r="U723" s="9"/>
      <c r="V723" s="9"/>
      <c r="W723" s="9"/>
      <c r="X723" s="9"/>
      <c r="Y723" s="9"/>
      <c r="Z723" s="9"/>
    </row>
    <row r="724" spans="1:26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153</v>
      </c>
      <c r="Q724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  <c r="U724" s="9"/>
      <c r="V724" s="9"/>
      <c r="W724" s="9"/>
      <c r="X724" s="9"/>
      <c r="Y724" s="9"/>
      <c r="Z724" s="9"/>
    </row>
    <row r="725" spans="1:26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100</v>
      </c>
      <c r="Q725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  <c r="U725" s="9"/>
      <c r="V725" s="9"/>
      <c r="W725" s="9"/>
      <c r="X725" s="9"/>
      <c r="Y725" s="9"/>
      <c r="Z725" s="9"/>
    </row>
    <row r="726" spans="1:26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143</v>
      </c>
      <c r="Q726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  <c r="U726" s="9"/>
      <c r="V726" s="9"/>
      <c r="W726" s="9"/>
      <c r="X726" s="9"/>
      <c r="Y726" s="9"/>
      <c r="Z726" s="9"/>
    </row>
    <row r="727" spans="1:26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140</v>
      </c>
      <c r="Q727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  <c r="U727" s="9"/>
      <c r="V727" s="9"/>
      <c r="W727" s="9"/>
      <c r="X727" s="9"/>
      <c r="Y727" s="9"/>
      <c r="Z727" s="9"/>
    </row>
    <row r="728" spans="1:26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35</v>
      </c>
      <c r="Q728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  <c r="U728" s="9"/>
      <c r="V728" s="9"/>
      <c r="W728" s="9"/>
      <c r="X728" s="9"/>
      <c r="Y728" s="9"/>
      <c r="Z728" s="9"/>
    </row>
    <row r="729" spans="1:26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149</v>
      </c>
      <c r="Q729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  <c r="U729" s="9"/>
      <c r="V729" s="9"/>
      <c r="W729" s="9"/>
      <c r="X729" s="9"/>
      <c r="Y729" s="9"/>
      <c r="Z729" s="9"/>
    </row>
    <row r="730" spans="1:26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130</v>
      </c>
      <c r="Q730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  <c r="U730" s="9"/>
      <c r="V730" s="9"/>
      <c r="W730" s="9"/>
      <c r="X730" s="9"/>
      <c r="Y730" s="9"/>
      <c r="Z730" s="9"/>
    </row>
    <row r="731" spans="1:26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120</v>
      </c>
      <c r="Q73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  <c r="U731" s="9"/>
      <c r="V731" s="9"/>
      <c r="W731" s="9"/>
      <c r="X731" s="9"/>
      <c r="Y731" s="9"/>
      <c r="Z731" s="9"/>
    </row>
    <row r="732" spans="1:26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265</v>
      </c>
      <c r="Q732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  <c r="U732" s="9"/>
      <c r="V732" s="9"/>
      <c r="W732" s="9"/>
      <c r="X732" s="9"/>
      <c r="Y732" s="9"/>
      <c r="Z732" s="9"/>
    </row>
    <row r="733" spans="1:26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71</v>
      </c>
      <c r="Q733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  <c r="U733" s="9"/>
      <c r="V733" s="9"/>
      <c r="W733" s="9"/>
      <c r="X733" s="9"/>
      <c r="Y733" s="9"/>
      <c r="Z733" s="9"/>
    </row>
    <row r="734" spans="1:26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13</v>
      </c>
      <c r="Q734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  <c r="U734" s="9"/>
      <c r="V734" s="9"/>
      <c r="W734" s="9"/>
      <c r="X734" s="9"/>
      <c r="Y734" s="9"/>
      <c r="Z734" s="9"/>
    </row>
    <row r="735" spans="1:26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169</v>
      </c>
      <c r="Q735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  <c r="U735" s="9"/>
      <c r="V735" s="9"/>
      <c r="W735" s="9"/>
      <c r="X735" s="9"/>
      <c r="Y735" s="9"/>
      <c r="Z735" s="9"/>
    </row>
    <row r="736" spans="1:26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57</v>
      </c>
      <c r="Q736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  <c r="U736" s="9"/>
      <c r="V736" s="9"/>
      <c r="W736" s="9"/>
      <c r="X736" s="9"/>
      <c r="Y736" s="9"/>
      <c r="Z736" s="9"/>
    </row>
    <row r="737" spans="1:26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229</v>
      </c>
      <c r="Q737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  <c r="U737" s="9"/>
      <c r="V737" s="9"/>
      <c r="W737" s="9"/>
      <c r="X737" s="9"/>
      <c r="Y737" s="9"/>
      <c r="Z737" s="9"/>
    </row>
    <row r="738" spans="1:26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108</v>
      </c>
      <c r="Q738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  <c r="U738" s="9"/>
      <c r="V738" s="9"/>
      <c r="W738" s="9"/>
      <c r="X738" s="9"/>
      <c r="Y738" s="9"/>
      <c r="Z738" s="9"/>
    </row>
    <row r="739" spans="1:26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108</v>
      </c>
      <c r="Q739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  <c r="U739" s="9"/>
      <c r="V739" s="9"/>
      <c r="W739" s="9"/>
      <c r="X739" s="9"/>
      <c r="Y739" s="9"/>
      <c r="Z739" s="9"/>
    </row>
    <row r="740" spans="1:26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41</v>
      </c>
      <c r="Q740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  <c r="U740" s="9"/>
      <c r="V740" s="9"/>
      <c r="W740" s="9"/>
      <c r="X740" s="9"/>
      <c r="Y740" s="9"/>
      <c r="Z740" s="9"/>
    </row>
    <row r="741" spans="1:26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139</v>
      </c>
      <c r="Q74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  <c r="U741" s="9"/>
      <c r="V741" s="9"/>
      <c r="W741" s="9"/>
      <c r="X741" s="9"/>
      <c r="Y741" s="9"/>
      <c r="Z741" s="9"/>
    </row>
    <row r="742" spans="1:26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19</v>
      </c>
      <c r="Q742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  <c r="U742" s="9"/>
      <c r="V742" s="9"/>
      <c r="W742" s="9"/>
      <c r="X742" s="9"/>
      <c r="Y742" s="9"/>
      <c r="Z742" s="9"/>
    </row>
    <row r="743" spans="1:26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94</v>
      </c>
      <c r="Q743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  <c r="U743" s="9"/>
      <c r="V743" s="9"/>
      <c r="W743" s="9"/>
      <c r="X743" s="9"/>
      <c r="Y743" s="9"/>
      <c r="Z743" s="9"/>
    </row>
    <row r="744" spans="1:26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23</v>
      </c>
      <c r="Q744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  <c r="U744" s="9"/>
      <c r="V744" s="9"/>
      <c r="W744" s="9"/>
      <c r="X744" s="9"/>
      <c r="Y744" s="9"/>
      <c r="Z744" s="9"/>
    </row>
    <row r="745" spans="1:26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15</v>
      </c>
      <c r="Q745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  <c r="U745" s="9"/>
      <c r="V745" s="9"/>
      <c r="W745" s="9"/>
      <c r="X745" s="9"/>
      <c r="Y745" s="9"/>
      <c r="Z745" s="9"/>
    </row>
    <row r="746" spans="1:26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62</v>
      </c>
      <c r="Q746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  <c r="U746" s="9"/>
      <c r="V746" s="9"/>
      <c r="W746" s="9"/>
      <c r="X746" s="9"/>
      <c r="Y746" s="9"/>
      <c r="Z746" s="9"/>
    </row>
    <row r="747" spans="1:26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74</v>
      </c>
      <c r="Q747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  <c r="U747" s="9"/>
      <c r="V747" s="9"/>
      <c r="W747" s="9"/>
      <c r="X747" s="9"/>
      <c r="Y747" s="9"/>
      <c r="Z747" s="9"/>
    </row>
    <row r="748" spans="1:26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97</v>
      </c>
      <c r="Q748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  <c r="U748" s="9"/>
      <c r="V748" s="9"/>
      <c r="W748" s="9"/>
      <c r="X748" s="9"/>
      <c r="Y748" s="9"/>
      <c r="Z748" s="9"/>
    </row>
    <row r="749" spans="1:26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55</v>
      </c>
      <c r="Q749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  <c r="U749" s="9"/>
      <c r="V749" s="9"/>
      <c r="W749" s="9"/>
      <c r="X749" s="9"/>
      <c r="Y749" s="9"/>
      <c r="Z749" s="9"/>
    </row>
    <row r="750" spans="1:26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44</v>
      </c>
      <c r="Q750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  <c r="U750" s="9"/>
      <c r="V750" s="9"/>
      <c r="W750" s="9"/>
      <c r="X750" s="9"/>
      <c r="Y750" s="9"/>
      <c r="Z750" s="9"/>
    </row>
    <row r="751" spans="1:26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110</v>
      </c>
      <c r="Q75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  <c r="U751" s="9"/>
      <c r="V751" s="9"/>
      <c r="W751" s="9"/>
      <c r="X751" s="9"/>
      <c r="Y751" s="9"/>
      <c r="Z751" s="9"/>
    </row>
    <row r="752" spans="1:26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59</v>
      </c>
      <c r="Q752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  <c r="U752" s="9"/>
      <c r="V752" s="9"/>
      <c r="W752" s="9"/>
      <c r="X752" s="9"/>
      <c r="Y752" s="9"/>
      <c r="Z752" s="9"/>
    </row>
    <row r="753" spans="1:26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62</v>
      </c>
      <c r="Q753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  <c r="U753" s="9"/>
      <c r="V753" s="9"/>
      <c r="W753" s="9"/>
      <c r="X753" s="9"/>
      <c r="Y753" s="9"/>
      <c r="Z753" s="9"/>
    </row>
    <row r="754" spans="1:26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105</v>
      </c>
      <c r="Q754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  <c r="U754" s="9"/>
      <c r="V754" s="9"/>
      <c r="W754" s="9"/>
      <c r="X754" s="9"/>
      <c r="Y754" s="9"/>
      <c r="Z754" s="9"/>
    </row>
    <row r="755" spans="1:26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26</v>
      </c>
      <c r="Q755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  <c r="U755" s="9"/>
      <c r="V755" s="9"/>
      <c r="W755" s="9"/>
      <c r="X755" s="9"/>
      <c r="Y755" s="9"/>
      <c r="Z755" s="9"/>
    </row>
    <row r="756" spans="1:26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49</v>
      </c>
      <c r="Q756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  <c r="U756" s="9"/>
      <c r="V756" s="9"/>
      <c r="W756" s="9"/>
      <c r="X756" s="9"/>
      <c r="Y756" s="9"/>
      <c r="Z756" s="9"/>
    </row>
    <row r="757" spans="1:26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68</v>
      </c>
      <c r="Q757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  <c r="U757" s="9"/>
      <c r="V757" s="9"/>
      <c r="W757" s="9"/>
      <c r="X757" s="9"/>
      <c r="Y757" s="9"/>
      <c r="Z757" s="9"/>
    </row>
    <row r="758" spans="1:26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22</v>
      </c>
      <c r="Q758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  <c r="U758" s="9"/>
      <c r="V758" s="9"/>
      <c r="W758" s="9"/>
      <c r="X758" s="9"/>
      <c r="Y758" s="9"/>
      <c r="Z758" s="9"/>
    </row>
    <row r="759" spans="1:26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18</v>
      </c>
      <c r="Q759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  <c r="U759" s="9"/>
      <c r="V759" s="9"/>
      <c r="W759" s="9"/>
      <c r="X759" s="9"/>
      <c r="Y759" s="9"/>
      <c r="Z759" s="9"/>
    </row>
    <row r="760" spans="1:26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19</v>
      </c>
      <c r="Q760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  <c r="U760" s="9"/>
      <c r="V760" s="9"/>
      <c r="W760" s="9"/>
      <c r="X760" s="9"/>
      <c r="Y760" s="9"/>
      <c r="Z760" s="9"/>
    </row>
    <row r="761" spans="1:26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99</v>
      </c>
      <c r="Q76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  <c r="U761" s="9"/>
      <c r="V761" s="9"/>
      <c r="W761" s="9"/>
      <c r="X761" s="9"/>
      <c r="Y761" s="9"/>
      <c r="Z761" s="9"/>
    </row>
    <row r="762" spans="1:26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>
        <f t="shared" si="45"/>
        <v>0</v>
      </c>
      <c r="Q762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  <c r="U762" s="9"/>
      <c r="V762" s="9"/>
      <c r="W762" s="9"/>
      <c r="X762" s="9"/>
      <c r="Y762" s="9"/>
      <c r="Z762" s="9"/>
    </row>
    <row r="763" spans="1:26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6</v>
      </c>
      <c r="Q763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  <c r="U763" s="9"/>
      <c r="V763" s="9"/>
      <c r="W763" s="9"/>
      <c r="X763" s="9"/>
      <c r="Y763" s="9"/>
      <c r="Z763" s="9"/>
    </row>
    <row r="764" spans="1:26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>
        <f t="shared" si="45"/>
        <v>0</v>
      </c>
      <c r="Q764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  <c r="U764" s="9"/>
      <c r="V764" s="9"/>
      <c r="W764" s="9"/>
      <c r="X764" s="9"/>
      <c r="Y764" s="9"/>
      <c r="Z764" s="9"/>
    </row>
    <row r="765" spans="1:26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1</v>
      </c>
      <c r="Q765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  <c r="U765" s="9"/>
      <c r="V765" s="9"/>
      <c r="W765" s="9"/>
      <c r="X765" s="9"/>
      <c r="Y765" s="9"/>
      <c r="Z765" s="9"/>
    </row>
    <row r="766" spans="1:26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>
        <f t="shared" si="45"/>
        <v>0</v>
      </c>
      <c r="Q766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  <c r="U766" s="9"/>
      <c r="V766" s="9"/>
      <c r="W766" s="9"/>
      <c r="X766" s="9"/>
      <c r="Y766" s="9"/>
      <c r="Z766" s="9"/>
    </row>
    <row r="767" spans="1:26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44</v>
      </c>
      <c r="Q767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  <c r="U767" s="9"/>
      <c r="V767" s="9"/>
      <c r="W767" s="9"/>
      <c r="X767" s="9"/>
      <c r="Y767" s="9"/>
      <c r="Z767" s="9"/>
    </row>
    <row r="768" spans="1:26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>
        <f t="shared" si="45"/>
        <v>0</v>
      </c>
      <c r="Q768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  <c r="U768" s="9"/>
      <c r="V768" s="9"/>
      <c r="W768" s="9"/>
      <c r="X768" s="9"/>
      <c r="Y768" s="9"/>
      <c r="Z768" s="9"/>
    </row>
    <row r="769" spans="1:26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3</v>
      </c>
      <c r="Q769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  <c r="U769" s="9"/>
      <c r="V769" s="9"/>
      <c r="W769" s="9"/>
      <c r="X769" s="9"/>
      <c r="Y769" s="9"/>
      <c r="Z769" s="9"/>
    </row>
    <row r="770" spans="1:26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>
        <f t="shared" si="45"/>
        <v>0</v>
      </c>
      <c r="Q770" t="s">
        <v>8320</v>
      </c>
      <c r="R770" t="s">
        <v>8322</v>
      </c>
      <c r="S770" s="9">
        <f t="shared" si="46"/>
        <v>41594.207060185188</v>
      </c>
      <c r="T770" s="9">
        <f t="shared" si="47"/>
        <v>41624.207060185188</v>
      </c>
      <c r="U770" s="9"/>
      <c r="V770" s="9"/>
      <c r="W770" s="9"/>
      <c r="X770" s="9"/>
      <c r="Y770" s="9"/>
      <c r="Z770" s="9"/>
    </row>
    <row r="771" spans="1:26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 xml:space="preserve"> ROUND((E771/D771)*100,0)</f>
        <v>41</v>
      </c>
      <c r="P771">
        <f t="shared" ref="P771:P834" si="49" xml:space="preserve"> AVERAGE(L771)</f>
        <v>52</v>
      </c>
      <c r="Q771" t="s">
        <v>8320</v>
      </c>
      <c r="R771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  <c r="U771" s="9"/>
      <c r="V771" s="9"/>
      <c r="W771" s="9"/>
      <c r="X771" s="9"/>
      <c r="Y771" s="9"/>
      <c r="Z771" s="9"/>
    </row>
    <row r="772" spans="1:26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>
        <f t="shared" si="49"/>
        <v>0</v>
      </c>
      <c r="Q772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  <c r="U772" s="9"/>
      <c r="V772" s="9"/>
      <c r="W772" s="9"/>
      <c r="X772" s="9"/>
      <c r="Y772" s="9"/>
      <c r="Z772" s="9"/>
    </row>
    <row r="773" spans="1:26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</v>
      </c>
      <c r="Q773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  <c r="U773" s="9"/>
      <c r="V773" s="9"/>
      <c r="W773" s="9"/>
      <c r="X773" s="9"/>
      <c r="Y773" s="9"/>
      <c r="Z773" s="9"/>
    </row>
    <row r="774" spans="1:26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1</v>
      </c>
      <c r="Q774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  <c r="U774" s="9"/>
      <c r="V774" s="9"/>
      <c r="W774" s="9"/>
      <c r="X774" s="9"/>
      <c r="Y774" s="9"/>
      <c r="Z774" s="9"/>
    </row>
    <row r="775" spans="1:26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2</v>
      </c>
      <c r="Q775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  <c r="U775" s="9"/>
      <c r="V775" s="9"/>
      <c r="W775" s="9"/>
      <c r="X775" s="9"/>
      <c r="Y775" s="9"/>
      <c r="Z775" s="9"/>
    </row>
    <row r="776" spans="1:26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9</v>
      </c>
      <c r="Q776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  <c r="U776" s="9"/>
      <c r="V776" s="9"/>
      <c r="W776" s="9"/>
      <c r="X776" s="9"/>
      <c r="Y776" s="9"/>
      <c r="Z776" s="9"/>
    </row>
    <row r="777" spans="1:26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5</v>
      </c>
      <c r="Q777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  <c r="U777" s="9"/>
      <c r="V777" s="9"/>
      <c r="W777" s="9"/>
      <c r="X777" s="9"/>
      <c r="Y777" s="9"/>
      <c r="Z777" s="9"/>
    </row>
    <row r="778" spans="1:26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57</v>
      </c>
      <c r="Q778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  <c r="U778" s="9"/>
      <c r="V778" s="9"/>
      <c r="W778" s="9"/>
      <c r="X778" s="9"/>
      <c r="Y778" s="9"/>
      <c r="Z778" s="9"/>
    </row>
    <row r="779" spans="1:26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3</v>
      </c>
      <c r="Q779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  <c r="U779" s="9"/>
      <c r="V779" s="9"/>
      <c r="W779" s="9"/>
      <c r="X779" s="9"/>
      <c r="Y779" s="9"/>
      <c r="Z779" s="9"/>
    </row>
    <row r="780" spans="1:26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1</v>
      </c>
      <c r="Q780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  <c r="U780" s="9"/>
      <c r="V780" s="9"/>
      <c r="W780" s="9"/>
      <c r="X780" s="9"/>
      <c r="Y780" s="9"/>
      <c r="Z780" s="9"/>
    </row>
    <row r="781" spans="1:26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</v>
      </c>
      <c r="Q78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  <c r="U781" s="9"/>
      <c r="V781" s="9"/>
      <c r="W781" s="9"/>
      <c r="X781" s="9"/>
      <c r="Y781" s="9"/>
      <c r="Z781" s="9"/>
    </row>
    <row r="782" spans="1:26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27</v>
      </c>
      <c r="Q782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  <c r="U782" s="9"/>
      <c r="V782" s="9"/>
      <c r="W782" s="9"/>
      <c r="X782" s="9"/>
      <c r="Y782" s="9"/>
      <c r="Z782" s="9"/>
    </row>
    <row r="783" spans="1:26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25</v>
      </c>
      <c r="Q783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  <c r="U783" s="9"/>
      <c r="V783" s="9"/>
      <c r="W783" s="9"/>
      <c r="X783" s="9"/>
      <c r="Y783" s="9"/>
      <c r="Z783" s="9"/>
    </row>
    <row r="784" spans="1:26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14</v>
      </c>
      <c r="Q784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  <c r="U784" s="9"/>
      <c r="V784" s="9"/>
      <c r="W784" s="9"/>
      <c r="X784" s="9"/>
      <c r="Y784" s="9"/>
      <c r="Z784" s="9"/>
    </row>
    <row r="785" spans="1:26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35</v>
      </c>
      <c r="Q785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  <c r="U785" s="9"/>
      <c r="V785" s="9"/>
      <c r="W785" s="9"/>
      <c r="X785" s="9"/>
      <c r="Y785" s="9"/>
      <c r="Z785" s="9"/>
    </row>
    <row r="786" spans="1:26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</v>
      </c>
      <c r="Q786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  <c r="U786" s="9"/>
      <c r="V786" s="9"/>
      <c r="W786" s="9"/>
      <c r="X786" s="9"/>
      <c r="Y786" s="9"/>
      <c r="Z786" s="9"/>
    </row>
    <row r="787" spans="1:26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29</v>
      </c>
      <c r="Q787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  <c r="U787" s="9"/>
      <c r="V787" s="9"/>
      <c r="W787" s="9"/>
      <c r="X787" s="9"/>
      <c r="Y787" s="9"/>
      <c r="Z787" s="9"/>
    </row>
    <row r="788" spans="1:26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44</v>
      </c>
      <c r="Q788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  <c r="U788" s="9"/>
      <c r="V788" s="9"/>
      <c r="W788" s="9"/>
      <c r="X788" s="9"/>
      <c r="Y788" s="9"/>
      <c r="Z788" s="9"/>
    </row>
    <row r="789" spans="1:26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17</v>
      </c>
      <c r="Q789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  <c r="U789" s="9"/>
      <c r="V789" s="9"/>
      <c r="W789" s="9"/>
      <c r="X789" s="9"/>
      <c r="Y789" s="9"/>
      <c r="Z789" s="9"/>
    </row>
    <row r="790" spans="1:26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34</v>
      </c>
      <c r="Q790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  <c r="U790" s="9"/>
      <c r="V790" s="9"/>
      <c r="W790" s="9"/>
      <c r="X790" s="9"/>
      <c r="Y790" s="9"/>
      <c r="Z790" s="9"/>
    </row>
    <row r="791" spans="1:26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14</v>
      </c>
      <c r="Q791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  <c r="U791" s="9"/>
      <c r="V791" s="9"/>
      <c r="W791" s="9"/>
      <c r="X791" s="9"/>
      <c r="Y791" s="9"/>
      <c r="Z791" s="9"/>
    </row>
    <row r="792" spans="1:26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156</v>
      </c>
      <c r="Q792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  <c r="U792" s="9"/>
      <c r="V792" s="9"/>
      <c r="W792" s="9"/>
      <c r="X792" s="9"/>
      <c r="Y792" s="9"/>
      <c r="Z792" s="9"/>
    </row>
    <row r="793" spans="1:26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128</v>
      </c>
      <c r="Q793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  <c r="U793" s="9"/>
      <c r="V793" s="9"/>
      <c r="W793" s="9"/>
      <c r="X793" s="9"/>
      <c r="Y793" s="9"/>
      <c r="Z793" s="9"/>
    </row>
    <row r="794" spans="1:26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60</v>
      </c>
      <c r="Q794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  <c r="U794" s="9"/>
      <c r="V794" s="9"/>
      <c r="W794" s="9"/>
      <c r="X794" s="9"/>
      <c r="Y794" s="9"/>
      <c r="Z794" s="9"/>
    </row>
    <row r="795" spans="1:26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32</v>
      </c>
      <c r="Q795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  <c r="U795" s="9"/>
      <c r="V795" s="9"/>
      <c r="W795" s="9"/>
      <c r="X795" s="9"/>
      <c r="Y795" s="9"/>
      <c r="Z795" s="9"/>
    </row>
    <row r="796" spans="1:26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53</v>
      </c>
      <c r="Q796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  <c r="U796" s="9"/>
      <c r="V796" s="9"/>
      <c r="W796" s="9"/>
      <c r="X796" s="9"/>
      <c r="Y796" s="9"/>
      <c r="Z796" s="9"/>
    </row>
    <row r="797" spans="1:26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184</v>
      </c>
      <c r="Q797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  <c r="U797" s="9"/>
      <c r="V797" s="9"/>
      <c r="W797" s="9"/>
      <c r="X797" s="9"/>
      <c r="Y797" s="9"/>
      <c r="Z797" s="9"/>
    </row>
    <row r="798" spans="1:26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90</v>
      </c>
      <c r="Q798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  <c r="U798" s="9"/>
      <c r="V798" s="9"/>
      <c r="W798" s="9"/>
      <c r="X798" s="9"/>
      <c r="Y798" s="9"/>
      <c r="Z798" s="9"/>
    </row>
    <row r="799" spans="1:26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71</v>
      </c>
      <c r="Q799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  <c r="U799" s="9"/>
      <c r="V799" s="9"/>
      <c r="W799" s="9"/>
      <c r="X799" s="9"/>
      <c r="Y799" s="9"/>
      <c r="Z799" s="9"/>
    </row>
    <row r="800" spans="1:26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87</v>
      </c>
      <c r="Q800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  <c r="U800" s="9"/>
      <c r="V800" s="9"/>
      <c r="W800" s="9"/>
      <c r="X800" s="9"/>
      <c r="Y800" s="9"/>
      <c r="Z800" s="9"/>
    </row>
    <row r="801" spans="1:26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28</v>
      </c>
      <c r="Q80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  <c r="U801" s="9"/>
      <c r="V801" s="9"/>
      <c r="W801" s="9"/>
      <c r="X801" s="9"/>
      <c r="Y801" s="9"/>
      <c r="Z801" s="9"/>
    </row>
    <row r="802" spans="1:26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56</v>
      </c>
      <c r="Q802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  <c r="U802" s="9"/>
      <c r="V802" s="9"/>
      <c r="W802" s="9"/>
      <c r="X802" s="9"/>
      <c r="Y802" s="9"/>
      <c r="Z802" s="9"/>
    </row>
    <row r="803" spans="1:26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51</v>
      </c>
      <c r="Q803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  <c r="U803" s="9"/>
      <c r="V803" s="9"/>
      <c r="W803" s="9"/>
      <c r="X803" s="9"/>
      <c r="Y803" s="9"/>
      <c r="Z803" s="9"/>
    </row>
    <row r="804" spans="1:26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75</v>
      </c>
      <c r="Q804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  <c r="U804" s="9"/>
      <c r="V804" s="9"/>
      <c r="W804" s="9"/>
      <c r="X804" s="9"/>
      <c r="Y804" s="9"/>
      <c r="Z804" s="9"/>
    </row>
    <row r="805" spans="1:26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38</v>
      </c>
      <c r="Q805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  <c r="U805" s="9"/>
      <c r="V805" s="9"/>
      <c r="W805" s="9"/>
      <c r="X805" s="9"/>
      <c r="Y805" s="9"/>
      <c r="Z805" s="9"/>
    </row>
    <row r="806" spans="1:26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18</v>
      </c>
      <c r="Q806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  <c r="U806" s="9"/>
      <c r="V806" s="9"/>
      <c r="W806" s="9"/>
      <c r="X806" s="9"/>
      <c r="Y806" s="9"/>
      <c r="Z806" s="9"/>
    </row>
    <row r="807" spans="1:26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54</v>
      </c>
      <c r="Q807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  <c r="U807" s="9"/>
      <c r="V807" s="9"/>
      <c r="W807" s="9"/>
      <c r="X807" s="9"/>
      <c r="Y807" s="9"/>
      <c r="Z807" s="9"/>
    </row>
    <row r="808" spans="1:26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71</v>
      </c>
      <c r="Q808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  <c r="U808" s="9"/>
      <c r="V808" s="9"/>
      <c r="W808" s="9"/>
      <c r="X808" s="9"/>
      <c r="Y808" s="9"/>
      <c r="Z808" s="9"/>
    </row>
    <row r="809" spans="1:26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57</v>
      </c>
      <c r="Q809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  <c r="U809" s="9"/>
      <c r="V809" s="9"/>
      <c r="W809" s="9"/>
      <c r="X809" s="9"/>
      <c r="Y809" s="9"/>
      <c r="Z809" s="9"/>
    </row>
    <row r="810" spans="1:26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43</v>
      </c>
      <c r="Q810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  <c r="U810" s="9"/>
      <c r="V810" s="9"/>
      <c r="W810" s="9"/>
      <c r="X810" s="9"/>
      <c r="Y810" s="9"/>
      <c r="Z810" s="9"/>
    </row>
    <row r="811" spans="1:26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52</v>
      </c>
      <c r="Q8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  <c r="U811" s="9"/>
      <c r="V811" s="9"/>
      <c r="W811" s="9"/>
      <c r="X811" s="9"/>
      <c r="Y811" s="9"/>
      <c r="Z811" s="9"/>
    </row>
    <row r="812" spans="1:26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27</v>
      </c>
      <c r="Q812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  <c r="U812" s="9"/>
      <c r="V812" s="9"/>
      <c r="W812" s="9"/>
      <c r="X812" s="9"/>
      <c r="Y812" s="9"/>
      <c r="Z812" s="9"/>
    </row>
    <row r="813" spans="1:26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12</v>
      </c>
      <c r="Q813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  <c r="U813" s="9"/>
      <c r="V813" s="9"/>
      <c r="W813" s="9"/>
      <c r="X813" s="9"/>
      <c r="Y813" s="9"/>
      <c r="Z813" s="9"/>
    </row>
    <row r="814" spans="1:26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33</v>
      </c>
      <c r="Q814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  <c r="U814" s="9"/>
      <c r="V814" s="9"/>
      <c r="W814" s="9"/>
      <c r="X814" s="9"/>
      <c r="Y814" s="9"/>
      <c r="Z814" s="9"/>
    </row>
    <row r="815" spans="1:26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96</v>
      </c>
      <c r="Q815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  <c r="U815" s="9"/>
      <c r="V815" s="9"/>
      <c r="W815" s="9"/>
      <c r="X815" s="9"/>
      <c r="Y815" s="9"/>
      <c r="Z815" s="9"/>
    </row>
    <row r="816" spans="1:26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28</v>
      </c>
      <c r="Q816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  <c r="U816" s="9"/>
      <c r="V816" s="9"/>
      <c r="W816" s="9"/>
      <c r="X816" s="9"/>
      <c r="Y816" s="9"/>
      <c r="Z816" s="9"/>
    </row>
    <row r="817" spans="1:26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43</v>
      </c>
      <c r="Q817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  <c r="U817" s="9"/>
      <c r="V817" s="9"/>
      <c r="W817" s="9"/>
      <c r="X817" s="9"/>
      <c r="Y817" s="9"/>
      <c r="Z817" s="9"/>
    </row>
    <row r="818" spans="1:26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205</v>
      </c>
      <c r="Q818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  <c r="U818" s="9"/>
      <c r="V818" s="9"/>
      <c r="W818" s="9"/>
      <c r="X818" s="9"/>
      <c r="Y818" s="9"/>
      <c r="Z818" s="9"/>
    </row>
    <row r="819" spans="1:26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23</v>
      </c>
      <c r="Q819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  <c r="U819" s="9"/>
      <c r="V819" s="9"/>
      <c r="W819" s="9"/>
      <c r="X819" s="9"/>
      <c r="Y819" s="9"/>
      <c r="Z819" s="9"/>
    </row>
    <row r="820" spans="1:26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19</v>
      </c>
      <c r="Q820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  <c r="U820" s="9"/>
      <c r="V820" s="9"/>
      <c r="W820" s="9"/>
      <c r="X820" s="9"/>
      <c r="Y820" s="9"/>
      <c r="Z820" s="9"/>
    </row>
    <row r="821" spans="1:26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14</v>
      </c>
      <c r="Q82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  <c r="U821" s="9"/>
      <c r="V821" s="9"/>
      <c r="W821" s="9"/>
      <c r="X821" s="9"/>
      <c r="Y821" s="9"/>
      <c r="Z821" s="9"/>
    </row>
    <row r="822" spans="1:26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38</v>
      </c>
      <c r="Q822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  <c r="U822" s="9"/>
      <c r="V822" s="9"/>
      <c r="W822" s="9"/>
      <c r="X822" s="9"/>
      <c r="Y822" s="9"/>
      <c r="Z822" s="9"/>
    </row>
    <row r="823" spans="1:26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78</v>
      </c>
      <c r="Q823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  <c r="U823" s="9"/>
      <c r="V823" s="9"/>
      <c r="W823" s="9"/>
      <c r="X823" s="9"/>
      <c r="Y823" s="9"/>
      <c r="Z823" s="9"/>
    </row>
    <row r="824" spans="1:26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69</v>
      </c>
      <c r="Q824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  <c r="U824" s="9"/>
      <c r="V824" s="9"/>
      <c r="W824" s="9"/>
      <c r="X824" s="9"/>
      <c r="Y824" s="9"/>
      <c r="Z824" s="9"/>
    </row>
    <row r="825" spans="1:26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33</v>
      </c>
      <c r="Q825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  <c r="U825" s="9"/>
      <c r="V825" s="9"/>
      <c r="W825" s="9"/>
      <c r="X825" s="9"/>
      <c r="Y825" s="9"/>
      <c r="Z825" s="9"/>
    </row>
    <row r="826" spans="1:26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54</v>
      </c>
      <c r="Q826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  <c r="U826" s="9"/>
      <c r="V826" s="9"/>
      <c r="W826" s="9"/>
      <c r="X826" s="9"/>
      <c r="Y826" s="9"/>
      <c r="Z826" s="9"/>
    </row>
    <row r="827" spans="1:26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99</v>
      </c>
      <c r="Q827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  <c r="U827" s="9"/>
      <c r="V827" s="9"/>
      <c r="W827" s="9"/>
      <c r="X827" s="9"/>
      <c r="Y827" s="9"/>
      <c r="Z827" s="9"/>
    </row>
    <row r="828" spans="1:26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49</v>
      </c>
      <c r="Q828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  <c r="U828" s="9"/>
      <c r="V828" s="9"/>
      <c r="W828" s="9"/>
      <c r="X828" s="9"/>
      <c r="Y828" s="9"/>
      <c r="Z828" s="9"/>
    </row>
    <row r="829" spans="1:26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11</v>
      </c>
      <c r="Q829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  <c r="U829" s="9"/>
      <c r="V829" s="9"/>
      <c r="W829" s="9"/>
      <c r="X829" s="9"/>
      <c r="Y829" s="9"/>
      <c r="Z829" s="9"/>
    </row>
    <row r="830" spans="1:26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38</v>
      </c>
      <c r="Q830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  <c r="U830" s="9"/>
      <c r="V830" s="9"/>
      <c r="W830" s="9"/>
      <c r="X830" s="9"/>
      <c r="Y830" s="9"/>
      <c r="Z830" s="9"/>
    </row>
    <row r="831" spans="1:26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16</v>
      </c>
      <c r="Q83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  <c r="U831" s="9"/>
      <c r="V831" s="9"/>
      <c r="W831" s="9"/>
      <c r="X831" s="9"/>
      <c r="Y831" s="9"/>
      <c r="Z831" s="9"/>
    </row>
    <row r="832" spans="1:26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32</v>
      </c>
      <c r="Q832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  <c r="U832" s="9"/>
      <c r="V832" s="9"/>
      <c r="W832" s="9"/>
      <c r="X832" s="9"/>
      <c r="Y832" s="9"/>
      <c r="Z832" s="9"/>
    </row>
    <row r="833" spans="1:26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20</v>
      </c>
      <c r="Q833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  <c r="U833" s="9"/>
      <c r="V833" s="9"/>
      <c r="W833" s="9"/>
      <c r="X833" s="9"/>
      <c r="Y833" s="9"/>
      <c r="Z833" s="9"/>
    </row>
    <row r="834" spans="1:26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154</v>
      </c>
      <c r="Q834" t="s">
        <v>8323</v>
      </c>
      <c r="R834" t="s">
        <v>8324</v>
      </c>
      <c r="S834" s="9">
        <f t="shared" si="50"/>
        <v>40869.675173611111</v>
      </c>
      <c r="T834" s="9">
        <f t="shared" si="51"/>
        <v>40929.342361111114</v>
      </c>
      <c r="U834" s="9"/>
      <c r="V834" s="9"/>
      <c r="W834" s="9"/>
      <c r="X834" s="9"/>
      <c r="Y834" s="9"/>
      <c r="Z834" s="9"/>
    </row>
    <row r="835" spans="1:26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 xml:space="preserve"> ROUND((E835/D835)*100,0)</f>
        <v>102</v>
      </c>
      <c r="P835">
        <f t="shared" ref="P835:P898" si="53" xml:space="preserve"> AVERAGE(L835)</f>
        <v>41</v>
      </c>
      <c r="Q835" t="s">
        <v>8323</v>
      </c>
      <c r="R835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  <c r="U835" s="9"/>
      <c r="V835" s="9"/>
      <c r="W835" s="9"/>
      <c r="X835" s="9"/>
      <c r="Y835" s="9"/>
      <c r="Z835" s="9"/>
    </row>
    <row r="836" spans="1:26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75</v>
      </c>
      <c r="Q836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  <c r="U836" s="9"/>
      <c r="V836" s="9"/>
      <c r="W836" s="9"/>
      <c r="X836" s="9"/>
      <c r="Y836" s="9"/>
      <c r="Z836" s="9"/>
    </row>
    <row r="837" spans="1:26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40</v>
      </c>
      <c r="Q837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  <c r="U837" s="9"/>
      <c r="V837" s="9"/>
      <c r="W837" s="9"/>
      <c r="X837" s="9"/>
      <c r="Y837" s="9"/>
      <c r="Z837" s="9"/>
    </row>
    <row r="838" spans="1:26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46</v>
      </c>
      <c r="Q838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  <c r="U838" s="9"/>
      <c r="V838" s="9"/>
      <c r="W838" s="9"/>
      <c r="X838" s="9"/>
      <c r="Y838" s="9"/>
      <c r="Z838" s="9"/>
    </row>
    <row r="839" spans="1:26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62</v>
      </c>
      <c r="Q839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  <c r="U839" s="9"/>
      <c r="V839" s="9"/>
      <c r="W839" s="9"/>
      <c r="X839" s="9"/>
      <c r="Y839" s="9"/>
      <c r="Z839" s="9"/>
    </row>
    <row r="840" spans="1:26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61</v>
      </c>
      <c r="Q840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  <c r="U840" s="9"/>
      <c r="V840" s="9"/>
      <c r="W840" s="9"/>
      <c r="X840" s="9"/>
      <c r="Y840" s="9"/>
      <c r="Z840" s="9"/>
    </row>
    <row r="841" spans="1:26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96</v>
      </c>
      <c r="Q84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  <c r="U841" s="9"/>
      <c r="V841" s="9"/>
      <c r="W841" s="9"/>
      <c r="X841" s="9"/>
      <c r="Y841" s="9"/>
      <c r="Z841" s="9"/>
    </row>
    <row r="842" spans="1:26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190</v>
      </c>
      <c r="Q842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  <c r="U842" s="9"/>
      <c r="V842" s="9"/>
      <c r="W842" s="9"/>
      <c r="X842" s="9"/>
      <c r="Y842" s="9"/>
      <c r="Z842" s="9"/>
    </row>
    <row r="843" spans="1:26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94</v>
      </c>
      <c r="Q843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  <c r="U843" s="9"/>
      <c r="V843" s="9"/>
      <c r="W843" s="9"/>
      <c r="X843" s="9"/>
      <c r="Y843" s="9"/>
      <c r="Z843" s="9"/>
    </row>
    <row r="844" spans="1:26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39</v>
      </c>
      <c r="Q844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  <c r="U844" s="9"/>
      <c r="V844" s="9"/>
      <c r="W844" s="9"/>
      <c r="X844" s="9"/>
      <c r="Y844" s="9"/>
      <c r="Z844" s="9"/>
    </row>
    <row r="845" spans="1:26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127</v>
      </c>
      <c r="Q845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  <c r="U845" s="9"/>
      <c r="V845" s="9"/>
      <c r="W845" s="9"/>
      <c r="X845" s="9"/>
      <c r="Y845" s="9"/>
      <c r="Z845" s="9"/>
    </row>
    <row r="846" spans="1:26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159</v>
      </c>
      <c r="Q846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  <c r="U846" s="9"/>
      <c r="V846" s="9"/>
      <c r="W846" s="9"/>
      <c r="X846" s="9"/>
      <c r="Y846" s="9"/>
      <c r="Z846" s="9"/>
    </row>
    <row r="847" spans="1:26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177</v>
      </c>
      <c r="Q847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  <c r="U847" s="9"/>
      <c r="V847" s="9"/>
      <c r="W847" s="9"/>
      <c r="X847" s="9"/>
      <c r="Y847" s="9"/>
      <c r="Z847" s="9"/>
    </row>
    <row r="848" spans="1:26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47</v>
      </c>
      <c r="Q848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  <c r="U848" s="9"/>
      <c r="V848" s="9"/>
      <c r="W848" s="9"/>
      <c r="X848" s="9"/>
      <c r="Y848" s="9"/>
      <c r="Z848" s="9"/>
    </row>
    <row r="849" spans="1:26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</v>
      </c>
      <c r="Q849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  <c r="U849" s="9"/>
      <c r="V849" s="9"/>
      <c r="W849" s="9"/>
      <c r="X849" s="9"/>
      <c r="Y849" s="9"/>
      <c r="Z849" s="9"/>
    </row>
    <row r="850" spans="1:26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16</v>
      </c>
      <c r="Q850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  <c r="U850" s="9"/>
      <c r="V850" s="9"/>
      <c r="W850" s="9"/>
      <c r="X850" s="9"/>
      <c r="Y850" s="9"/>
      <c r="Z850" s="9"/>
    </row>
    <row r="851" spans="1:26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115</v>
      </c>
      <c r="Q85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  <c r="U851" s="9"/>
      <c r="V851" s="9"/>
      <c r="W851" s="9"/>
      <c r="X851" s="9"/>
      <c r="Y851" s="9"/>
      <c r="Z851" s="9"/>
    </row>
    <row r="852" spans="1:26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133</v>
      </c>
      <c r="Q852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  <c r="U852" s="9"/>
      <c r="V852" s="9"/>
      <c r="W852" s="9"/>
      <c r="X852" s="9"/>
      <c r="Y852" s="9"/>
      <c r="Z852" s="9"/>
    </row>
    <row r="853" spans="1:26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70</v>
      </c>
      <c r="Q853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  <c r="U853" s="9"/>
      <c r="V853" s="9"/>
      <c r="W853" s="9"/>
      <c r="X853" s="9"/>
      <c r="Y853" s="9"/>
      <c r="Z853" s="9"/>
    </row>
    <row r="854" spans="1:26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62</v>
      </c>
      <c r="Q854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  <c r="U854" s="9"/>
      <c r="V854" s="9"/>
      <c r="W854" s="9"/>
      <c r="X854" s="9"/>
      <c r="Y854" s="9"/>
      <c r="Z854" s="9"/>
    </row>
    <row r="855" spans="1:26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10</v>
      </c>
      <c r="Q855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  <c r="U855" s="9"/>
      <c r="V855" s="9"/>
      <c r="W855" s="9"/>
      <c r="X855" s="9"/>
      <c r="Y855" s="9"/>
      <c r="Z855" s="9"/>
    </row>
    <row r="856" spans="1:26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499</v>
      </c>
      <c r="Q856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  <c r="U856" s="9"/>
      <c r="V856" s="9"/>
      <c r="W856" s="9"/>
      <c r="X856" s="9"/>
      <c r="Y856" s="9"/>
      <c r="Z856" s="9"/>
    </row>
    <row r="857" spans="1:26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47</v>
      </c>
      <c r="Q857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  <c r="U857" s="9"/>
      <c r="V857" s="9"/>
      <c r="W857" s="9"/>
      <c r="X857" s="9"/>
      <c r="Y857" s="9"/>
      <c r="Z857" s="9"/>
    </row>
    <row r="858" spans="1:26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28</v>
      </c>
      <c r="Q858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  <c r="U858" s="9"/>
      <c r="V858" s="9"/>
      <c r="W858" s="9"/>
      <c r="X858" s="9"/>
      <c r="Y858" s="9"/>
      <c r="Z858" s="9"/>
    </row>
    <row r="859" spans="1:26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24</v>
      </c>
      <c r="Q859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  <c r="U859" s="9"/>
      <c r="V859" s="9"/>
      <c r="W859" s="9"/>
      <c r="X859" s="9"/>
      <c r="Y859" s="9"/>
      <c r="Z859" s="9"/>
    </row>
    <row r="860" spans="1:26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76</v>
      </c>
      <c r="Q860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  <c r="U860" s="9"/>
      <c r="V860" s="9"/>
      <c r="W860" s="9"/>
      <c r="X860" s="9"/>
      <c r="Y860" s="9"/>
      <c r="Z860" s="9"/>
    </row>
    <row r="861" spans="1:26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98</v>
      </c>
      <c r="Q86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  <c r="U861" s="9"/>
      <c r="V861" s="9"/>
      <c r="W861" s="9"/>
      <c r="X861" s="9"/>
      <c r="Y861" s="9"/>
      <c r="Z861" s="9"/>
    </row>
    <row r="862" spans="1:26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48</v>
      </c>
      <c r="Q862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  <c r="U862" s="9"/>
      <c r="V862" s="9"/>
      <c r="W862" s="9"/>
      <c r="X862" s="9"/>
      <c r="Y862" s="9"/>
      <c r="Z862" s="9"/>
    </row>
    <row r="863" spans="1:26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2</v>
      </c>
      <c r="Q863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  <c r="U863" s="9"/>
      <c r="V863" s="9"/>
      <c r="W863" s="9"/>
      <c r="X863" s="9"/>
      <c r="Y863" s="9"/>
      <c r="Z863" s="9"/>
    </row>
    <row r="864" spans="1:26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</v>
      </c>
      <c r="Q864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  <c r="U864" s="9"/>
      <c r="V864" s="9"/>
      <c r="W864" s="9"/>
      <c r="X864" s="9"/>
      <c r="Y864" s="9"/>
      <c r="Z864" s="9"/>
    </row>
    <row r="865" spans="1:26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5</v>
      </c>
      <c r="Q865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  <c r="U865" s="9"/>
      <c r="V865" s="9"/>
      <c r="W865" s="9"/>
      <c r="X865" s="9"/>
      <c r="Y865" s="9"/>
      <c r="Z865" s="9"/>
    </row>
    <row r="866" spans="1:26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79</v>
      </c>
      <c r="Q866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  <c r="U866" s="9"/>
      <c r="V866" s="9"/>
      <c r="W866" s="9"/>
      <c r="X866" s="9"/>
      <c r="Y866" s="9"/>
      <c r="Z866" s="9"/>
    </row>
    <row r="867" spans="1:26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</v>
      </c>
      <c r="Q867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  <c r="U867" s="9"/>
      <c r="V867" s="9"/>
      <c r="W867" s="9"/>
      <c r="X867" s="9"/>
      <c r="Y867" s="9"/>
      <c r="Z867" s="9"/>
    </row>
    <row r="868" spans="1:26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11</v>
      </c>
      <c r="Q868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  <c r="U868" s="9"/>
      <c r="V868" s="9"/>
      <c r="W868" s="9"/>
      <c r="X868" s="9"/>
      <c r="Y868" s="9"/>
      <c r="Z868" s="9"/>
    </row>
    <row r="869" spans="1:26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11</v>
      </c>
      <c r="Q869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  <c r="U869" s="9"/>
      <c r="V869" s="9"/>
      <c r="W869" s="9"/>
      <c r="X869" s="9"/>
      <c r="Y869" s="9"/>
      <c r="Z869" s="9"/>
    </row>
    <row r="870" spans="1:26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1</v>
      </c>
      <c r="Q870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  <c r="U870" s="9"/>
      <c r="V870" s="9"/>
      <c r="W870" s="9"/>
      <c r="X870" s="9"/>
      <c r="Y870" s="9"/>
      <c r="Z870" s="9"/>
    </row>
    <row r="871" spans="1:26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</v>
      </c>
      <c r="Q871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  <c r="U871" s="9"/>
      <c r="V871" s="9"/>
      <c r="W871" s="9"/>
      <c r="X871" s="9"/>
      <c r="Y871" s="9"/>
      <c r="Z871" s="9"/>
    </row>
    <row r="872" spans="1:26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5</v>
      </c>
      <c r="Q872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  <c r="U872" s="9"/>
      <c r="V872" s="9"/>
      <c r="W872" s="9"/>
      <c r="X872" s="9"/>
      <c r="Y872" s="9"/>
      <c r="Z872" s="9"/>
    </row>
    <row r="873" spans="1:26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12</v>
      </c>
      <c r="Q873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  <c r="U873" s="9"/>
      <c r="V873" s="9"/>
      <c r="W873" s="9"/>
      <c r="X873" s="9"/>
      <c r="Y873" s="9"/>
      <c r="Z873" s="9"/>
    </row>
    <row r="874" spans="1:26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2</v>
      </c>
      <c r="Q874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  <c r="U874" s="9"/>
      <c r="V874" s="9"/>
      <c r="W874" s="9"/>
      <c r="X874" s="9"/>
      <c r="Y874" s="9"/>
      <c r="Z874" s="9"/>
    </row>
    <row r="875" spans="1:26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5</v>
      </c>
      <c r="Q875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  <c r="U875" s="9"/>
      <c r="V875" s="9"/>
      <c r="W875" s="9"/>
      <c r="X875" s="9"/>
      <c r="Y875" s="9"/>
      <c r="Z875" s="9"/>
    </row>
    <row r="876" spans="1:26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21</v>
      </c>
      <c r="Q876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  <c r="U876" s="9"/>
      <c r="V876" s="9"/>
      <c r="W876" s="9"/>
      <c r="X876" s="9"/>
      <c r="Y876" s="9"/>
      <c r="Z876" s="9"/>
    </row>
    <row r="877" spans="1:26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>
        <f t="shared" si="53"/>
        <v>0</v>
      </c>
      <c r="Q877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  <c r="U877" s="9"/>
      <c r="V877" s="9"/>
      <c r="W877" s="9"/>
      <c r="X877" s="9"/>
      <c r="Y877" s="9"/>
      <c r="Z877" s="9"/>
    </row>
    <row r="878" spans="1:26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45</v>
      </c>
      <c r="Q878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  <c r="U878" s="9"/>
      <c r="V878" s="9"/>
      <c r="W878" s="9"/>
      <c r="X878" s="9"/>
      <c r="Y878" s="9"/>
      <c r="Z878" s="9"/>
    </row>
    <row r="879" spans="1:26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29</v>
      </c>
      <c r="Q879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  <c r="U879" s="9"/>
      <c r="V879" s="9"/>
      <c r="W879" s="9"/>
      <c r="X879" s="9"/>
      <c r="Y879" s="9"/>
      <c r="Z879" s="9"/>
    </row>
    <row r="880" spans="1:26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2</v>
      </c>
      <c r="Q880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  <c r="U880" s="9"/>
      <c r="V880" s="9"/>
      <c r="W880" s="9"/>
      <c r="X880" s="9"/>
      <c r="Y880" s="9"/>
      <c r="Z880" s="9"/>
    </row>
    <row r="881" spans="1:26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30</v>
      </c>
      <c r="Q88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  <c r="U881" s="9"/>
      <c r="V881" s="9"/>
      <c r="W881" s="9"/>
      <c r="X881" s="9"/>
      <c r="Y881" s="9"/>
      <c r="Z881" s="9"/>
    </row>
    <row r="882" spans="1:26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8</v>
      </c>
      <c r="Q882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  <c r="U882" s="9"/>
      <c r="V882" s="9"/>
      <c r="W882" s="9"/>
      <c r="X882" s="9"/>
      <c r="Y882" s="9"/>
      <c r="Z882" s="9"/>
    </row>
    <row r="883" spans="1:26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1</v>
      </c>
      <c r="Q883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  <c r="U883" s="9"/>
      <c r="V883" s="9"/>
      <c r="W883" s="9"/>
      <c r="X883" s="9"/>
      <c r="Y883" s="9"/>
      <c r="Z883" s="9"/>
    </row>
    <row r="884" spans="1:26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14</v>
      </c>
      <c r="Q884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  <c r="U884" s="9"/>
      <c r="V884" s="9"/>
      <c r="W884" s="9"/>
      <c r="X884" s="9"/>
      <c r="Y884" s="9"/>
      <c r="Z884" s="9"/>
    </row>
    <row r="885" spans="1:26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24</v>
      </c>
      <c r="Q885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  <c r="U885" s="9"/>
      <c r="V885" s="9"/>
      <c r="W885" s="9"/>
      <c r="X885" s="9"/>
      <c r="Y885" s="9"/>
      <c r="Z885" s="9"/>
    </row>
    <row r="886" spans="1:26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2</v>
      </c>
      <c r="Q886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  <c r="U886" s="9"/>
      <c r="V886" s="9"/>
      <c r="W886" s="9"/>
      <c r="X886" s="9"/>
      <c r="Y886" s="9"/>
      <c r="Z886" s="9"/>
    </row>
    <row r="887" spans="1:26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21</v>
      </c>
      <c r="Q887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  <c r="U887" s="9"/>
      <c r="V887" s="9"/>
      <c r="W887" s="9"/>
      <c r="X887" s="9"/>
      <c r="Y887" s="9"/>
      <c r="Z887" s="9"/>
    </row>
    <row r="888" spans="1:26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7</v>
      </c>
      <c r="Q888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  <c r="U888" s="9"/>
      <c r="V888" s="9"/>
      <c r="W888" s="9"/>
      <c r="X888" s="9"/>
      <c r="Y888" s="9"/>
      <c r="Z888" s="9"/>
    </row>
    <row r="889" spans="1:26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>
        <f t="shared" si="53"/>
        <v>0</v>
      </c>
      <c r="Q889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  <c r="U889" s="9"/>
      <c r="V889" s="9"/>
      <c r="W889" s="9"/>
      <c r="X889" s="9"/>
      <c r="Y889" s="9"/>
      <c r="Z889" s="9"/>
    </row>
    <row r="890" spans="1:26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4</v>
      </c>
      <c r="Q890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  <c r="U890" s="9"/>
      <c r="V890" s="9"/>
      <c r="W890" s="9"/>
      <c r="X890" s="9"/>
      <c r="Y890" s="9"/>
      <c r="Z890" s="9"/>
    </row>
    <row r="891" spans="1:26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32</v>
      </c>
      <c r="Q89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  <c r="U891" s="9"/>
      <c r="V891" s="9"/>
      <c r="W891" s="9"/>
      <c r="X891" s="9"/>
      <c r="Y891" s="9"/>
      <c r="Z891" s="9"/>
    </row>
    <row r="892" spans="1:26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4</v>
      </c>
      <c r="Q892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  <c r="U892" s="9"/>
      <c r="V892" s="9"/>
      <c r="W892" s="9"/>
      <c r="X892" s="9"/>
      <c r="Y892" s="9"/>
      <c r="Z892" s="9"/>
    </row>
    <row r="893" spans="1:26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9</v>
      </c>
      <c r="Q893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  <c r="U893" s="9"/>
      <c r="V893" s="9"/>
      <c r="W893" s="9"/>
      <c r="X893" s="9"/>
      <c r="Y893" s="9"/>
      <c r="Z893" s="9"/>
    </row>
    <row r="894" spans="1:26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17</v>
      </c>
      <c r="Q894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  <c r="U894" s="9"/>
      <c r="V894" s="9"/>
      <c r="W894" s="9"/>
      <c r="X894" s="9"/>
      <c r="Y894" s="9"/>
      <c r="Z894" s="9"/>
    </row>
    <row r="895" spans="1:26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5</v>
      </c>
      <c r="Q895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  <c r="U895" s="9"/>
      <c r="V895" s="9"/>
      <c r="W895" s="9"/>
      <c r="X895" s="9"/>
      <c r="Y895" s="9"/>
      <c r="Z895" s="9"/>
    </row>
    <row r="896" spans="1:26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53</v>
      </c>
      <c r="Q896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  <c r="U896" s="9"/>
      <c r="V896" s="9"/>
      <c r="W896" s="9"/>
      <c r="X896" s="9"/>
      <c r="Y896" s="9"/>
      <c r="Z896" s="9"/>
    </row>
    <row r="897" spans="1:26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7</v>
      </c>
      <c r="Q897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  <c r="U897" s="9"/>
      <c r="V897" s="9"/>
      <c r="W897" s="9"/>
      <c r="X897" s="9"/>
      <c r="Y897" s="9"/>
      <c r="Z897" s="9"/>
    </row>
    <row r="898" spans="1:26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72</v>
      </c>
      <c r="Q898" t="s">
        <v>8323</v>
      </c>
      <c r="R898" t="s">
        <v>8327</v>
      </c>
      <c r="S898" s="9">
        <f t="shared" si="54"/>
        <v>42218.872986111113</v>
      </c>
      <c r="T898" s="9">
        <f t="shared" si="55"/>
        <v>42244.166666666672</v>
      </c>
      <c r="U898" s="9"/>
      <c r="V898" s="9"/>
      <c r="W898" s="9"/>
      <c r="X898" s="9"/>
      <c r="Y898" s="9"/>
      <c r="Z898" s="9"/>
    </row>
    <row r="899" spans="1:26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 xml:space="preserve"> ROUND((E899/D899)*100,0)</f>
        <v>0</v>
      </c>
      <c r="P899">
        <f t="shared" ref="P899:P962" si="57" xml:space="preserve"> AVERAGE(L899)</f>
        <v>0</v>
      </c>
      <c r="Q899" t="s">
        <v>8323</v>
      </c>
      <c r="R899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  <c r="U899" s="9"/>
      <c r="V899" s="9"/>
      <c r="W899" s="9"/>
      <c r="X899" s="9"/>
      <c r="Y899" s="9"/>
      <c r="Z899" s="9"/>
    </row>
    <row r="900" spans="1:26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2</v>
      </c>
      <c r="Q900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  <c r="U900" s="9"/>
      <c r="V900" s="9"/>
      <c r="W900" s="9"/>
      <c r="X900" s="9"/>
      <c r="Y900" s="9"/>
      <c r="Z900" s="9"/>
    </row>
    <row r="901" spans="1:26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8</v>
      </c>
      <c r="Q90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  <c r="U901" s="9"/>
      <c r="V901" s="9"/>
      <c r="W901" s="9"/>
      <c r="X901" s="9"/>
      <c r="Y901" s="9"/>
      <c r="Z901" s="9"/>
    </row>
    <row r="902" spans="1:26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2</v>
      </c>
      <c r="Q902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  <c r="U902" s="9"/>
      <c r="V902" s="9"/>
      <c r="W902" s="9"/>
      <c r="X902" s="9"/>
      <c r="Y902" s="9"/>
      <c r="Z902" s="9"/>
    </row>
    <row r="903" spans="1:26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>
        <f t="shared" si="57"/>
        <v>0</v>
      </c>
      <c r="Q903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  <c r="U903" s="9"/>
      <c r="V903" s="9"/>
      <c r="W903" s="9"/>
      <c r="X903" s="9"/>
      <c r="Y903" s="9"/>
      <c r="Z903" s="9"/>
    </row>
    <row r="904" spans="1:26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</v>
      </c>
      <c r="Q904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  <c r="U904" s="9"/>
      <c r="V904" s="9"/>
      <c r="W904" s="9"/>
      <c r="X904" s="9"/>
      <c r="Y904" s="9"/>
      <c r="Z904" s="9"/>
    </row>
    <row r="905" spans="1:26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</v>
      </c>
      <c r="Q905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  <c r="U905" s="9"/>
      <c r="V905" s="9"/>
      <c r="W905" s="9"/>
      <c r="X905" s="9"/>
      <c r="Y905" s="9"/>
      <c r="Z905" s="9"/>
    </row>
    <row r="906" spans="1:26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3</v>
      </c>
      <c r="Q906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  <c r="U906" s="9"/>
      <c r="V906" s="9"/>
      <c r="W906" s="9"/>
      <c r="X906" s="9"/>
      <c r="Y906" s="9"/>
      <c r="Z906" s="9"/>
    </row>
    <row r="907" spans="1:26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6</v>
      </c>
      <c r="Q907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  <c r="U907" s="9"/>
      <c r="V907" s="9"/>
      <c r="W907" s="9"/>
      <c r="X907" s="9"/>
      <c r="Y907" s="9"/>
      <c r="Z907" s="9"/>
    </row>
    <row r="908" spans="1:26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>
        <f t="shared" si="57"/>
        <v>0</v>
      </c>
      <c r="Q908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  <c r="U908" s="9"/>
      <c r="V908" s="9"/>
      <c r="W908" s="9"/>
      <c r="X908" s="9"/>
      <c r="Y908" s="9"/>
      <c r="Z908" s="9"/>
    </row>
    <row r="909" spans="1:26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>
        <f t="shared" si="57"/>
        <v>0</v>
      </c>
      <c r="Q909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  <c r="U909" s="9"/>
      <c r="V909" s="9"/>
      <c r="W909" s="9"/>
      <c r="X909" s="9"/>
      <c r="Y909" s="9"/>
      <c r="Z909" s="9"/>
    </row>
    <row r="910" spans="1:26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>
        <f t="shared" si="57"/>
        <v>0</v>
      </c>
      <c r="Q910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  <c r="U910" s="9"/>
      <c r="V910" s="9"/>
      <c r="W910" s="9"/>
      <c r="X910" s="9"/>
      <c r="Y910" s="9"/>
      <c r="Z910" s="9"/>
    </row>
    <row r="911" spans="1:26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8</v>
      </c>
      <c r="Q9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  <c r="U911" s="9"/>
      <c r="V911" s="9"/>
      <c r="W911" s="9"/>
      <c r="X911" s="9"/>
      <c r="Y911" s="9"/>
      <c r="Z911" s="9"/>
    </row>
    <row r="912" spans="1:26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5</v>
      </c>
      <c r="Q912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  <c r="U912" s="9"/>
      <c r="V912" s="9"/>
      <c r="W912" s="9"/>
      <c r="X912" s="9"/>
      <c r="Y912" s="9"/>
      <c r="Z912" s="9"/>
    </row>
    <row r="913" spans="1:26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>
        <f t="shared" si="57"/>
        <v>0</v>
      </c>
      <c r="Q913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  <c r="U913" s="9"/>
      <c r="V913" s="9"/>
      <c r="W913" s="9"/>
      <c r="X913" s="9"/>
      <c r="Y913" s="9"/>
      <c r="Z913" s="9"/>
    </row>
    <row r="914" spans="1:26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2</v>
      </c>
      <c r="Q914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  <c r="U914" s="9"/>
      <c r="V914" s="9"/>
      <c r="W914" s="9"/>
      <c r="X914" s="9"/>
      <c r="Y914" s="9"/>
      <c r="Z914" s="9"/>
    </row>
    <row r="915" spans="1:26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24</v>
      </c>
      <c r="Q915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  <c r="U915" s="9"/>
      <c r="V915" s="9"/>
      <c r="W915" s="9"/>
      <c r="X915" s="9"/>
      <c r="Y915" s="9"/>
      <c r="Z915" s="9"/>
    </row>
    <row r="916" spans="1:26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>
        <f t="shared" si="57"/>
        <v>0</v>
      </c>
      <c r="Q916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  <c r="U916" s="9"/>
      <c r="V916" s="9"/>
      <c r="W916" s="9"/>
      <c r="X916" s="9"/>
      <c r="Y916" s="9"/>
      <c r="Z916" s="9"/>
    </row>
    <row r="917" spans="1:26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9</v>
      </c>
      <c r="Q917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  <c r="U917" s="9"/>
      <c r="V917" s="9"/>
      <c r="W917" s="9"/>
      <c r="X917" s="9"/>
      <c r="Y917" s="9"/>
      <c r="Z917" s="9"/>
    </row>
    <row r="918" spans="1:26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>
        <f t="shared" si="57"/>
        <v>0</v>
      </c>
      <c r="Q918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  <c r="U918" s="9"/>
      <c r="V918" s="9"/>
      <c r="W918" s="9"/>
      <c r="X918" s="9"/>
      <c r="Y918" s="9"/>
      <c r="Z918" s="9"/>
    </row>
    <row r="919" spans="1:26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1</v>
      </c>
      <c r="Q919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  <c r="U919" s="9"/>
      <c r="V919" s="9"/>
      <c r="W919" s="9"/>
      <c r="X919" s="9"/>
      <c r="Y919" s="9"/>
      <c r="Z919" s="9"/>
    </row>
    <row r="920" spans="1:26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10</v>
      </c>
      <c r="Q920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  <c r="U920" s="9"/>
      <c r="V920" s="9"/>
      <c r="W920" s="9"/>
      <c r="X920" s="9"/>
      <c r="Y920" s="9"/>
      <c r="Z920" s="9"/>
    </row>
    <row r="921" spans="1:26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</v>
      </c>
      <c r="Q92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  <c r="U921" s="9"/>
      <c r="V921" s="9"/>
      <c r="W921" s="9"/>
      <c r="X921" s="9"/>
      <c r="Y921" s="9"/>
      <c r="Z921" s="9"/>
    </row>
    <row r="922" spans="1:26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>
        <f t="shared" si="57"/>
        <v>0</v>
      </c>
      <c r="Q922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  <c r="U922" s="9"/>
      <c r="V922" s="9"/>
      <c r="W922" s="9"/>
      <c r="X922" s="9"/>
      <c r="Y922" s="9"/>
      <c r="Z922" s="9"/>
    </row>
    <row r="923" spans="1:26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20</v>
      </c>
      <c r="Q923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  <c r="U923" s="9"/>
      <c r="V923" s="9"/>
      <c r="W923" s="9"/>
      <c r="X923" s="9"/>
      <c r="Y923" s="9"/>
      <c r="Z923" s="9"/>
    </row>
    <row r="924" spans="1:26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30</v>
      </c>
      <c r="Q924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  <c r="U924" s="9"/>
      <c r="V924" s="9"/>
      <c r="W924" s="9"/>
      <c r="X924" s="9"/>
      <c r="Y924" s="9"/>
      <c r="Z924" s="9"/>
    </row>
    <row r="925" spans="1:26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6</v>
      </c>
      <c r="Q925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  <c r="U925" s="9"/>
      <c r="V925" s="9"/>
      <c r="W925" s="9"/>
      <c r="X925" s="9"/>
      <c r="Y925" s="9"/>
      <c r="Z925" s="9"/>
    </row>
    <row r="926" spans="1:26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15</v>
      </c>
      <c r="Q926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  <c r="U926" s="9"/>
      <c r="V926" s="9"/>
      <c r="W926" s="9"/>
      <c r="X926" s="9"/>
      <c r="Y926" s="9"/>
      <c r="Z926" s="9"/>
    </row>
    <row r="927" spans="1:26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5</v>
      </c>
      <c r="Q927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  <c r="U927" s="9"/>
      <c r="V927" s="9"/>
      <c r="W927" s="9"/>
      <c r="X927" s="9"/>
      <c r="Y927" s="9"/>
      <c r="Z927" s="9"/>
    </row>
    <row r="928" spans="1:26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>
        <f t="shared" si="57"/>
        <v>0</v>
      </c>
      <c r="Q928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  <c r="U928" s="9"/>
      <c r="V928" s="9"/>
      <c r="W928" s="9"/>
      <c r="X928" s="9"/>
      <c r="Y928" s="9"/>
      <c r="Z928" s="9"/>
    </row>
    <row r="929" spans="1:26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>
        <f t="shared" si="57"/>
        <v>0</v>
      </c>
      <c r="Q929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  <c r="U929" s="9"/>
      <c r="V929" s="9"/>
      <c r="W929" s="9"/>
      <c r="X929" s="9"/>
      <c r="Y929" s="9"/>
      <c r="Z929" s="9"/>
    </row>
    <row r="930" spans="1:26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28</v>
      </c>
      <c r="Q930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  <c r="U930" s="9"/>
      <c r="V930" s="9"/>
      <c r="W930" s="9"/>
      <c r="X930" s="9"/>
      <c r="Y930" s="9"/>
      <c r="Z930" s="9"/>
    </row>
    <row r="931" spans="1:26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>
        <f t="shared" si="57"/>
        <v>0</v>
      </c>
      <c r="Q93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  <c r="U931" s="9"/>
      <c r="V931" s="9"/>
      <c r="W931" s="9"/>
      <c r="X931" s="9"/>
      <c r="Y931" s="9"/>
      <c r="Z931" s="9"/>
    </row>
    <row r="932" spans="1:26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5</v>
      </c>
      <c r="Q932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  <c r="U932" s="9"/>
      <c r="V932" s="9"/>
      <c r="W932" s="9"/>
      <c r="X932" s="9"/>
      <c r="Y932" s="9"/>
      <c r="Z932" s="9"/>
    </row>
    <row r="933" spans="1:26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7</v>
      </c>
      <c r="Q933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  <c r="U933" s="9"/>
      <c r="V933" s="9"/>
      <c r="W933" s="9"/>
      <c r="X933" s="9"/>
      <c r="Y933" s="9"/>
      <c r="Z933" s="9"/>
    </row>
    <row r="934" spans="1:26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30</v>
      </c>
      <c r="Q934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  <c r="U934" s="9"/>
      <c r="V934" s="9"/>
      <c r="W934" s="9"/>
      <c r="X934" s="9"/>
      <c r="Y934" s="9"/>
      <c r="Z934" s="9"/>
    </row>
    <row r="935" spans="1:26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2</v>
      </c>
      <c r="Q935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  <c r="U935" s="9"/>
      <c r="V935" s="9"/>
      <c r="W935" s="9"/>
      <c r="X935" s="9"/>
      <c r="Y935" s="9"/>
      <c r="Z935" s="9"/>
    </row>
    <row r="936" spans="1:26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30</v>
      </c>
      <c r="Q936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  <c r="U936" s="9"/>
      <c r="V936" s="9"/>
      <c r="W936" s="9"/>
      <c r="X936" s="9"/>
      <c r="Y936" s="9"/>
      <c r="Z936" s="9"/>
    </row>
    <row r="937" spans="1:26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</v>
      </c>
      <c r="Q937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  <c r="U937" s="9"/>
      <c r="V937" s="9"/>
      <c r="W937" s="9"/>
      <c r="X937" s="9"/>
      <c r="Y937" s="9"/>
      <c r="Z937" s="9"/>
    </row>
    <row r="938" spans="1:26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>
        <f t="shared" si="57"/>
        <v>0</v>
      </c>
      <c r="Q938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  <c r="U938" s="9"/>
      <c r="V938" s="9"/>
      <c r="W938" s="9"/>
      <c r="X938" s="9"/>
      <c r="Y938" s="9"/>
      <c r="Z938" s="9"/>
    </row>
    <row r="939" spans="1:26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</v>
      </c>
      <c r="Q939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  <c r="U939" s="9"/>
      <c r="V939" s="9"/>
      <c r="W939" s="9"/>
      <c r="X939" s="9"/>
      <c r="Y939" s="9"/>
      <c r="Z939" s="9"/>
    </row>
    <row r="940" spans="1:26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1</v>
      </c>
      <c r="Q940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  <c r="U940" s="9"/>
      <c r="V940" s="9"/>
      <c r="W940" s="9"/>
      <c r="X940" s="9"/>
      <c r="Y940" s="9"/>
      <c r="Z940" s="9"/>
    </row>
    <row r="941" spans="1:26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</v>
      </c>
      <c r="Q94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  <c r="U941" s="9"/>
      <c r="V941" s="9"/>
      <c r="W941" s="9"/>
      <c r="X941" s="9"/>
      <c r="Y941" s="9"/>
      <c r="Z941" s="9"/>
    </row>
    <row r="942" spans="1:26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14</v>
      </c>
      <c r="Q942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  <c r="U942" s="9"/>
      <c r="V942" s="9"/>
      <c r="W942" s="9"/>
      <c r="X942" s="9"/>
      <c r="Y942" s="9"/>
      <c r="Z942" s="9"/>
    </row>
    <row r="943" spans="1:26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31</v>
      </c>
      <c r="Q943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  <c r="U943" s="9"/>
      <c r="V943" s="9"/>
      <c r="W943" s="9"/>
      <c r="X943" s="9"/>
      <c r="Y943" s="9"/>
      <c r="Z943" s="9"/>
    </row>
    <row r="944" spans="1:26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16</v>
      </c>
      <c r="Q944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  <c r="U944" s="9"/>
      <c r="V944" s="9"/>
      <c r="W944" s="9"/>
      <c r="X944" s="9"/>
      <c r="Y944" s="9"/>
      <c r="Z944" s="9"/>
    </row>
    <row r="945" spans="1:26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12</v>
      </c>
      <c r="Q945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  <c r="U945" s="9"/>
      <c r="V945" s="9"/>
      <c r="W945" s="9"/>
      <c r="X945" s="9"/>
      <c r="Y945" s="9"/>
      <c r="Z945" s="9"/>
    </row>
    <row r="946" spans="1:26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96</v>
      </c>
      <c r="Q946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  <c r="U946" s="9"/>
      <c r="V946" s="9"/>
      <c r="W946" s="9"/>
      <c r="X946" s="9"/>
      <c r="Y946" s="9"/>
      <c r="Z946" s="9"/>
    </row>
    <row r="947" spans="1:26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16</v>
      </c>
      <c r="Q947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  <c r="U947" s="9"/>
      <c r="V947" s="9"/>
      <c r="W947" s="9"/>
      <c r="X947" s="9"/>
      <c r="Y947" s="9"/>
      <c r="Z947" s="9"/>
    </row>
    <row r="948" spans="1:26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</v>
      </c>
      <c r="Q948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  <c r="U948" s="9"/>
      <c r="V948" s="9"/>
      <c r="W948" s="9"/>
      <c r="X948" s="9"/>
      <c r="Y948" s="9"/>
      <c r="Z948" s="9"/>
    </row>
    <row r="949" spans="1:26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>
        <f t="shared" si="57"/>
        <v>0</v>
      </c>
      <c r="Q949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  <c r="U949" s="9"/>
      <c r="V949" s="9"/>
      <c r="W949" s="9"/>
      <c r="X949" s="9"/>
      <c r="Y949" s="9"/>
      <c r="Z949" s="9"/>
    </row>
    <row r="950" spans="1:26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8</v>
      </c>
      <c r="Q950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  <c r="U950" s="9"/>
      <c r="V950" s="9"/>
      <c r="W950" s="9"/>
      <c r="X950" s="9"/>
      <c r="Y950" s="9"/>
      <c r="Z950" s="9"/>
    </row>
    <row r="951" spans="1:26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7</v>
      </c>
      <c r="Q95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  <c r="U951" s="9"/>
      <c r="V951" s="9"/>
      <c r="W951" s="9"/>
      <c r="X951" s="9"/>
      <c r="Y951" s="9"/>
      <c r="Z951" s="9"/>
    </row>
    <row r="952" spans="1:26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24</v>
      </c>
      <c r="Q952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  <c r="U952" s="9"/>
      <c r="V952" s="9"/>
      <c r="W952" s="9"/>
      <c r="X952" s="9"/>
      <c r="Y952" s="9"/>
      <c r="Z952" s="9"/>
    </row>
    <row r="953" spans="1:26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121</v>
      </c>
      <c r="Q953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  <c r="U953" s="9"/>
      <c r="V953" s="9"/>
      <c r="W953" s="9"/>
      <c r="X953" s="9"/>
      <c r="Y953" s="9"/>
      <c r="Z953" s="9"/>
    </row>
    <row r="954" spans="1:26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196</v>
      </c>
      <c r="Q954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  <c r="U954" s="9"/>
      <c r="V954" s="9"/>
      <c r="W954" s="9"/>
      <c r="X954" s="9"/>
      <c r="Y954" s="9"/>
      <c r="Z954" s="9"/>
    </row>
    <row r="955" spans="1:26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5</v>
      </c>
      <c r="Q955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  <c r="U955" s="9"/>
      <c r="V955" s="9"/>
      <c r="W955" s="9"/>
      <c r="X955" s="9"/>
      <c r="Y955" s="9"/>
      <c r="Z955" s="9"/>
    </row>
    <row r="956" spans="1:26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73</v>
      </c>
      <c r="Q956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  <c r="U956" s="9"/>
      <c r="V956" s="9"/>
      <c r="W956" s="9"/>
      <c r="X956" s="9"/>
      <c r="Y956" s="9"/>
      <c r="Z956" s="9"/>
    </row>
    <row r="957" spans="1:26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93</v>
      </c>
      <c r="Q957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  <c r="U957" s="9"/>
      <c r="V957" s="9"/>
      <c r="W957" s="9"/>
      <c r="X957" s="9"/>
      <c r="Y957" s="9"/>
      <c r="Z957" s="9"/>
    </row>
    <row r="958" spans="1:26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17</v>
      </c>
      <c r="Q958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  <c r="U958" s="9"/>
      <c r="V958" s="9"/>
      <c r="W958" s="9"/>
      <c r="X958" s="9"/>
      <c r="Y958" s="9"/>
      <c r="Z958" s="9"/>
    </row>
    <row r="959" spans="1:26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7</v>
      </c>
      <c r="Q959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  <c r="U959" s="9"/>
      <c r="V959" s="9"/>
      <c r="W959" s="9"/>
      <c r="X959" s="9"/>
      <c r="Y959" s="9"/>
      <c r="Z959" s="9"/>
    </row>
    <row r="960" spans="1:26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17</v>
      </c>
      <c r="Q960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  <c r="U960" s="9"/>
      <c r="V960" s="9"/>
      <c r="W960" s="9"/>
      <c r="X960" s="9"/>
      <c r="Y960" s="9"/>
      <c r="Z960" s="9"/>
    </row>
    <row r="961" spans="1:26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171</v>
      </c>
      <c r="Q96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  <c r="U961" s="9"/>
      <c r="V961" s="9"/>
      <c r="W961" s="9"/>
      <c r="X961" s="9"/>
      <c r="Y961" s="9"/>
      <c r="Z961" s="9"/>
    </row>
    <row r="962" spans="1:26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188</v>
      </c>
      <c r="Q962" t="s">
        <v>8317</v>
      </c>
      <c r="R962" t="s">
        <v>8319</v>
      </c>
      <c r="S962" s="9">
        <f t="shared" si="58"/>
        <v>42766.626793981486</v>
      </c>
      <c r="T962" s="9">
        <f t="shared" si="59"/>
        <v>42808.585127314815</v>
      </c>
      <c r="U962" s="9"/>
      <c r="V962" s="9"/>
      <c r="W962" s="9"/>
      <c r="X962" s="9"/>
      <c r="Y962" s="9"/>
      <c r="Z962" s="9"/>
    </row>
    <row r="963" spans="1:26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 xml:space="preserve"> ROUND((E963/D963)*100,0)</f>
        <v>42</v>
      </c>
      <c r="P963">
        <f t="shared" ref="P963:P1026" si="61" xml:space="preserve"> AVERAGE(L963)</f>
        <v>110</v>
      </c>
      <c r="Q963" t="s">
        <v>8317</v>
      </c>
      <c r="R963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  <c r="U963" s="9"/>
      <c r="V963" s="9"/>
      <c r="W963" s="9"/>
      <c r="X963" s="9"/>
      <c r="Y963" s="9"/>
      <c r="Z963" s="9"/>
    </row>
    <row r="964" spans="1:26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37</v>
      </c>
      <c r="Q964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  <c r="U964" s="9"/>
      <c r="V964" s="9"/>
      <c r="W964" s="9"/>
      <c r="X964" s="9"/>
      <c r="Y964" s="9"/>
      <c r="Z964" s="9"/>
    </row>
    <row r="965" spans="1:26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9</v>
      </c>
      <c r="Q965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  <c r="U965" s="9"/>
      <c r="V965" s="9"/>
      <c r="W965" s="9"/>
      <c r="X965" s="9"/>
      <c r="Y965" s="9"/>
      <c r="Z965" s="9"/>
    </row>
    <row r="966" spans="1:26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29</v>
      </c>
      <c r="Q966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  <c r="U966" s="9"/>
      <c r="V966" s="9"/>
      <c r="W966" s="9"/>
      <c r="X966" s="9"/>
      <c r="Y966" s="9"/>
      <c r="Z966" s="9"/>
    </row>
    <row r="967" spans="1:26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6</v>
      </c>
      <c r="Q967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  <c r="U967" s="9"/>
      <c r="V967" s="9"/>
      <c r="W967" s="9"/>
      <c r="X967" s="9"/>
      <c r="Y967" s="9"/>
      <c r="Z967" s="9"/>
    </row>
    <row r="968" spans="1:26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30</v>
      </c>
      <c r="Q968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  <c r="U968" s="9"/>
      <c r="V968" s="9"/>
      <c r="W968" s="9"/>
      <c r="X968" s="9"/>
      <c r="Y968" s="9"/>
      <c r="Z968" s="9"/>
    </row>
    <row r="969" spans="1:26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81</v>
      </c>
      <c r="Q969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  <c r="U969" s="9"/>
      <c r="V969" s="9"/>
      <c r="W969" s="9"/>
      <c r="X969" s="9"/>
      <c r="Y969" s="9"/>
      <c r="Z969" s="9"/>
    </row>
    <row r="970" spans="1:26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4</v>
      </c>
      <c r="Q970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  <c r="U970" s="9"/>
      <c r="V970" s="9"/>
      <c r="W970" s="9"/>
      <c r="X970" s="9"/>
      <c r="Y970" s="9"/>
      <c r="Z970" s="9"/>
    </row>
    <row r="971" spans="1:26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11</v>
      </c>
      <c r="Q97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  <c r="U971" s="9"/>
      <c r="V971" s="9"/>
      <c r="W971" s="9"/>
      <c r="X971" s="9"/>
      <c r="Y971" s="9"/>
      <c r="Z971" s="9"/>
    </row>
    <row r="972" spans="1:26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14</v>
      </c>
      <c r="Q972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  <c r="U972" s="9"/>
      <c r="V972" s="9"/>
      <c r="W972" s="9"/>
      <c r="X972" s="9"/>
      <c r="Y972" s="9"/>
      <c r="Z972" s="9"/>
    </row>
    <row r="973" spans="1:26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5</v>
      </c>
      <c r="Q973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  <c r="U973" s="9"/>
      <c r="V973" s="9"/>
      <c r="W973" s="9"/>
      <c r="X973" s="9"/>
      <c r="Y973" s="9"/>
      <c r="Z973" s="9"/>
    </row>
    <row r="974" spans="1:26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45</v>
      </c>
      <c r="Q974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  <c r="U974" s="9"/>
      <c r="V974" s="9"/>
      <c r="W974" s="9"/>
      <c r="X974" s="9"/>
      <c r="Y974" s="9"/>
      <c r="Z974" s="9"/>
    </row>
    <row r="975" spans="1:26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8</v>
      </c>
      <c r="Q975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  <c r="U975" s="9"/>
      <c r="V975" s="9"/>
      <c r="W975" s="9"/>
      <c r="X975" s="9"/>
      <c r="Y975" s="9"/>
      <c r="Z975" s="9"/>
    </row>
    <row r="976" spans="1:26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3</v>
      </c>
      <c r="Q976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  <c r="U976" s="9"/>
      <c r="V976" s="9"/>
      <c r="W976" s="9"/>
      <c r="X976" s="9"/>
      <c r="Y976" s="9"/>
      <c r="Z976" s="9"/>
    </row>
    <row r="977" spans="1:26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24</v>
      </c>
      <c r="Q977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  <c r="U977" s="9"/>
      <c r="V977" s="9"/>
      <c r="W977" s="9"/>
      <c r="X977" s="9"/>
      <c r="Y977" s="9"/>
      <c r="Z977" s="9"/>
    </row>
    <row r="978" spans="1:26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18</v>
      </c>
      <c r="Q978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  <c r="U978" s="9"/>
      <c r="V978" s="9"/>
      <c r="W978" s="9"/>
      <c r="X978" s="9"/>
      <c r="Y978" s="9"/>
      <c r="Z978" s="9"/>
    </row>
    <row r="979" spans="1:26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12</v>
      </c>
      <c r="Q979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  <c r="U979" s="9"/>
      <c r="V979" s="9"/>
      <c r="W979" s="9"/>
      <c r="X979" s="9"/>
      <c r="Y979" s="9"/>
      <c r="Z979" s="9"/>
    </row>
    <row r="980" spans="1:26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123</v>
      </c>
      <c r="Q980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  <c r="U980" s="9"/>
      <c r="V980" s="9"/>
      <c r="W980" s="9"/>
      <c r="X980" s="9"/>
      <c r="Y980" s="9"/>
      <c r="Z980" s="9"/>
    </row>
    <row r="981" spans="1:26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96</v>
      </c>
      <c r="Q981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  <c r="U981" s="9"/>
      <c r="V981" s="9"/>
      <c r="W981" s="9"/>
      <c r="X981" s="9"/>
      <c r="Y981" s="9"/>
      <c r="Z981" s="9"/>
    </row>
    <row r="982" spans="1:26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31</v>
      </c>
      <c r="Q982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  <c r="U982" s="9"/>
      <c r="V982" s="9"/>
      <c r="W982" s="9"/>
      <c r="X982" s="9"/>
      <c r="Y982" s="9"/>
      <c r="Z982" s="9"/>
    </row>
    <row r="983" spans="1:26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4</v>
      </c>
      <c r="Q983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  <c r="U983" s="9"/>
      <c r="V983" s="9"/>
      <c r="W983" s="9"/>
      <c r="X983" s="9"/>
      <c r="Y983" s="9"/>
      <c r="Z983" s="9"/>
    </row>
    <row r="984" spans="1:26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3</v>
      </c>
      <c r="Q984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  <c r="U984" s="9"/>
      <c r="V984" s="9"/>
      <c r="W984" s="9"/>
      <c r="X984" s="9"/>
      <c r="Y984" s="9"/>
      <c r="Z984" s="9"/>
    </row>
    <row r="985" spans="1:26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179</v>
      </c>
      <c r="Q985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  <c r="U985" s="9"/>
      <c r="V985" s="9"/>
      <c r="W985" s="9"/>
      <c r="X985" s="9"/>
      <c r="Y985" s="9"/>
      <c r="Z985" s="9"/>
    </row>
    <row r="986" spans="1:26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</v>
      </c>
      <c r="Q986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  <c r="U986" s="9"/>
      <c r="V986" s="9"/>
      <c r="W986" s="9"/>
      <c r="X986" s="9"/>
      <c r="Y986" s="9"/>
      <c r="Z986" s="9"/>
    </row>
    <row r="987" spans="1:26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23</v>
      </c>
      <c r="Q987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  <c r="U987" s="9"/>
      <c r="V987" s="9"/>
      <c r="W987" s="9"/>
      <c r="X987" s="9"/>
      <c r="Y987" s="9"/>
      <c r="Z987" s="9"/>
    </row>
    <row r="988" spans="1:26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23</v>
      </c>
      <c r="Q988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  <c r="U988" s="9"/>
      <c r="V988" s="9"/>
      <c r="W988" s="9"/>
      <c r="X988" s="9"/>
      <c r="Y988" s="9"/>
      <c r="Z988" s="9"/>
    </row>
    <row r="989" spans="1:26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41</v>
      </c>
      <c r="Q989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  <c r="U989" s="9"/>
      <c r="V989" s="9"/>
      <c r="W989" s="9"/>
      <c r="X989" s="9"/>
      <c r="Y989" s="9"/>
      <c r="Z989" s="9"/>
    </row>
    <row r="990" spans="1:26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>
        <f t="shared" si="61"/>
        <v>0</v>
      </c>
      <c r="Q990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  <c r="U990" s="9"/>
      <c r="V990" s="9"/>
      <c r="W990" s="9"/>
      <c r="X990" s="9"/>
      <c r="Y990" s="9"/>
      <c r="Z990" s="9"/>
    </row>
    <row r="991" spans="1:26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32</v>
      </c>
      <c r="Q99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  <c r="U991" s="9"/>
      <c r="V991" s="9"/>
      <c r="W991" s="9"/>
      <c r="X991" s="9"/>
      <c r="Y991" s="9"/>
      <c r="Z991" s="9"/>
    </row>
    <row r="992" spans="1:26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2</v>
      </c>
      <c r="Q992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  <c r="U992" s="9"/>
      <c r="V992" s="9"/>
      <c r="W992" s="9"/>
      <c r="X992" s="9"/>
      <c r="Y992" s="9"/>
      <c r="Z992" s="9"/>
    </row>
    <row r="993" spans="1:26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7</v>
      </c>
      <c r="Q993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  <c r="U993" s="9"/>
      <c r="V993" s="9"/>
      <c r="W993" s="9"/>
      <c r="X993" s="9"/>
      <c r="Y993" s="9"/>
      <c r="Z993" s="9"/>
    </row>
    <row r="994" spans="1:26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4</v>
      </c>
      <c r="Q994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  <c r="U994" s="9"/>
      <c r="V994" s="9"/>
      <c r="W994" s="9"/>
      <c r="X994" s="9"/>
      <c r="Y994" s="9"/>
      <c r="Z994" s="9"/>
    </row>
    <row r="995" spans="1:26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196</v>
      </c>
      <c r="Q995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  <c r="U995" s="9"/>
      <c r="V995" s="9"/>
      <c r="W995" s="9"/>
      <c r="X995" s="9"/>
      <c r="Y995" s="9"/>
      <c r="Z995" s="9"/>
    </row>
    <row r="996" spans="1:26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11</v>
      </c>
      <c r="Q996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  <c r="U996" s="9"/>
      <c r="V996" s="9"/>
      <c r="W996" s="9"/>
      <c r="X996" s="9"/>
      <c r="Y996" s="9"/>
      <c r="Z996" s="9"/>
    </row>
    <row r="997" spans="1:26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9</v>
      </c>
      <c r="Q997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  <c r="U997" s="9"/>
      <c r="V997" s="9"/>
      <c r="W997" s="9"/>
      <c r="X997" s="9"/>
      <c r="Y997" s="9"/>
      <c r="Z997" s="9"/>
    </row>
    <row r="998" spans="1:26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5</v>
      </c>
      <c r="Q998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  <c r="U998" s="9"/>
      <c r="V998" s="9"/>
      <c r="W998" s="9"/>
      <c r="X998" s="9"/>
      <c r="Y998" s="9"/>
      <c r="Z998" s="9"/>
    </row>
    <row r="999" spans="1:26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</v>
      </c>
      <c r="Q999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  <c r="U999" s="9"/>
      <c r="V999" s="9"/>
      <c r="W999" s="9"/>
      <c r="X999" s="9"/>
      <c r="Y999" s="9"/>
      <c r="Z999" s="9"/>
    </row>
    <row r="1000" spans="1:26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229</v>
      </c>
      <c r="Q1000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  <c r="U1000" s="9"/>
      <c r="V1000" s="9"/>
      <c r="W1000" s="9"/>
      <c r="X1000" s="9"/>
      <c r="Y1000" s="9"/>
      <c r="Z1000" s="9"/>
    </row>
    <row r="1001" spans="1:26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40</v>
      </c>
      <c r="Q100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  <c r="U1001" s="9"/>
      <c r="V1001" s="9"/>
      <c r="W1001" s="9"/>
      <c r="X1001" s="9"/>
      <c r="Y1001" s="9"/>
      <c r="Z1001" s="9"/>
    </row>
    <row r="1002" spans="1:26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6</v>
      </c>
      <c r="Q1002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  <c r="U1002" s="9"/>
      <c r="V1002" s="9"/>
      <c r="W1002" s="9"/>
      <c r="X1002" s="9"/>
      <c r="Y1002" s="9"/>
      <c r="Z1002" s="9"/>
    </row>
    <row r="1003" spans="1:26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4</v>
      </c>
      <c r="Q1003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  <c r="U1003" s="9"/>
      <c r="V1003" s="9"/>
      <c r="W1003" s="9"/>
      <c r="X1003" s="9"/>
      <c r="Y1003" s="9"/>
      <c r="Z1003" s="9"/>
    </row>
    <row r="1004" spans="1:26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22</v>
      </c>
      <c r="Q1004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  <c r="U1004" s="9"/>
      <c r="V1004" s="9"/>
      <c r="W1004" s="9"/>
      <c r="X1004" s="9"/>
      <c r="Y1004" s="9"/>
      <c r="Z1004" s="9"/>
    </row>
    <row r="1005" spans="1:26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15</v>
      </c>
      <c r="Q1005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  <c r="U1005" s="9"/>
      <c r="V1005" s="9"/>
      <c r="W1005" s="9"/>
      <c r="X1005" s="9"/>
      <c r="Y1005" s="9"/>
      <c r="Z1005" s="9"/>
    </row>
    <row r="1006" spans="1:26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95</v>
      </c>
      <c r="Q1006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  <c r="U1006" s="9"/>
      <c r="V1006" s="9"/>
      <c r="W1006" s="9"/>
      <c r="X1006" s="9"/>
      <c r="Y1006" s="9"/>
      <c r="Z1006" s="9"/>
    </row>
    <row r="1007" spans="1:26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161</v>
      </c>
      <c r="Q1007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  <c r="U1007" s="9"/>
      <c r="V1007" s="9"/>
      <c r="W1007" s="9"/>
      <c r="X1007" s="9"/>
      <c r="Y1007" s="9"/>
      <c r="Z1007" s="9"/>
    </row>
    <row r="1008" spans="1:26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8</v>
      </c>
      <c r="Q1008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  <c r="U1008" s="9"/>
      <c r="V1008" s="9"/>
      <c r="W1008" s="9"/>
      <c r="X1008" s="9"/>
      <c r="Y1008" s="9"/>
      <c r="Z1008" s="9"/>
    </row>
    <row r="1009" spans="1:26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76</v>
      </c>
      <c r="Q1009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  <c r="U1009" s="9"/>
      <c r="V1009" s="9"/>
      <c r="W1009" s="9"/>
      <c r="X1009" s="9"/>
      <c r="Y1009" s="9"/>
      <c r="Z1009" s="9"/>
    </row>
    <row r="1010" spans="1:26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1</v>
      </c>
      <c r="Q1010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  <c r="U1010" s="9"/>
      <c r="V1010" s="9"/>
      <c r="W1010" s="9"/>
      <c r="X1010" s="9"/>
      <c r="Y1010" s="9"/>
      <c r="Z1010" s="9"/>
    </row>
    <row r="1011" spans="1:26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101</v>
      </c>
      <c r="Q10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  <c r="U1011" s="9"/>
      <c r="V1011" s="9"/>
      <c r="W1011" s="9"/>
      <c r="X1011" s="9"/>
      <c r="Y1011" s="9"/>
      <c r="Z1011" s="9"/>
    </row>
    <row r="1012" spans="1:26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4</v>
      </c>
      <c r="Q1012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  <c r="U1012" s="9"/>
      <c r="V1012" s="9"/>
      <c r="W1012" s="9"/>
      <c r="X1012" s="9"/>
      <c r="Y1012" s="9"/>
      <c r="Z1012" s="9"/>
    </row>
    <row r="1013" spans="1:26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1</v>
      </c>
      <c r="Q1013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  <c r="U1013" s="9"/>
      <c r="V1013" s="9"/>
      <c r="W1013" s="9"/>
      <c r="X1013" s="9"/>
      <c r="Y1013" s="9"/>
      <c r="Z1013" s="9"/>
    </row>
    <row r="1014" spans="1:26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775</v>
      </c>
      <c r="Q1014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  <c r="U1014" s="9"/>
      <c r="V1014" s="9"/>
      <c r="W1014" s="9"/>
      <c r="X1014" s="9"/>
      <c r="Y1014" s="9"/>
      <c r="Z1014" s="9"/>
    </row>
    <row r="1015" spans="1:26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90</v>
      </c>
      <c r="Q1015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  <c r="U1015" s="9"/>
      <c r="V1015" s="9"/>
      <c r="W1015" s="9"/>
      <c r="X1015" s="9"/>
      <c r="Y1015" s="9"/>
      <c r="Z1015" s="9"/>
    </row>
    <row r="1016" spans="1:26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16</v>
      </c>
      <c r="Q1016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  <c r="U1016" s="9"/>
      <c r="V1016" s="9"/>
      <c r="W1016" s="9"/>
      <c r="X1016" s="9"/>
      <c r="Y1016" s="9"/>
      <c r="Z1016" s="9"/>
    </row>
    <row r="1017" spans="1:26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6</v>
      </c>
      <c r="Q1017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  <c r="U1017" s="9"/>
      <c r="V1017" s="9"/>
      <c r="W1017" s="9"/>
      <c r="X1017" s="9"/>
      <c r="Y1017" s="9"/>
      <c r="Z1017" s="9"/>
    </row>
    <row r="1018" spans="1:26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38</v>
      </c>
      <c r="Q1018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  <c r="U1018" s="9"/>
      <c r="V1018" s="9"/>
      <c r="W1018" s="9"/>
      <c r="X1018" s="9"/>
      <c r="Y1018" s="9"/>
      <c r="Z1018" s="9"/>
    </row>
    <row r="1019" spans="1:26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355</v>
      </c>
      <c r="Q1019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  <c r="U1019" s="9"/>
      <c r="V1019" s="9"/>
      <c r="W1019" s="9"/>
      <c r="X1019" s="9"/>
      <c r="Y1019" s="9"/>
      <c r="Z1019" s="9"/>
    </row>
    <row r="1020" spans="1:26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7</v>
      </c>
      <c r="Q1020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  <c r="U1020" s="9"/>
      <c r="V1020" s="9"/>
      <c r="W1020" s="9"/>
      <c r="X1020" s="9"/>
      <c r="Y1020" s="9"/>
      <c r="Z1020" s="9"/>
    </row>
    <row r="1021" spans="1:26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400</v>
      </c>
      <c r="Q102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  <c r="U1021" s="9"/>
      <c r="V1021" s="9"/>
      <c r="W1021" s="9"/>
      <c r="X1021" s="9"/>
      <c r="Y1021" s="9"/>
      <c r="Z1021" s="9"/>
    </row>
    <row r="1022" spans="1:26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30</v>
      </c>
      <c r="Q1022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  <c r="U1022" s="9"/>
      <c r="V1022" s="9"/>
      <c r="W1022" s="9"/>
      <c r="X1022" s="9"/>
      <c r="Y1022" s="9"/>
      <c r="Z1022" s="9"/>
    </row>
    <row r="1023" spans="1:26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478</v>
      </c>
      <c r="Q1023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  <c r="U1023" s="9"/>
      <c r="V1023" s="9"/>
      <c r="W1023" s="9"/>
      <c r="X1023" s="9"/>
      <c r="Y1023" s="9"/>
      <c r="Z1023" s="9"/>
    </row>
    <row r="1024" spans="1:26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74</v>
      </c>
      <c r="Q1024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  <c r="U1024" s="9"/>
      <c r="V1024" s="9"/>
      <c r="W1024" s="9"/>
      <c r="X1024" s="9"/>
      <c r="Y1024" s="9"/>
      <c r="Z1024" s="9"/>
    </row>
    <row r="1025" spans="1:26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131</v>
      </c>
      <c r="Q1025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  <c r="U1025" s="9"/>
      <c r="V1025" s="9"/>
      <c r="W1025" s="9"/>
      <c r="X1025" s="9"/>
      <c r="Y1025" s="9"/>
      <c r="Z1025" s="9"/>
    </row>
    <row r="1026" spans="1:26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61</v>
      </c>
      <c r="Q1026" t="s">
        <v>8323</v>
      </c>
      <c r="R1026" t="s">
        <v>8328</v>
      </c>
      <c r="S1026" s="9">
        <f t="shared" si="62"/>
        <v>42370.580590277779</v>
      </c>
      <c r="T1026" s="9">
        <f t="shared" si="63"/>
        <v>42400.580590277779</v>
      </c>
      <c r="U1026" s="9"/>
      <c r="V1026" s="9"/>
      <c r="W1026" s="9"/>
      <c r="X1026" s="9"/>
      <c r="Y1026" s="9"/>
      <c r="Z1026" s="9"/>
    </row>
    <row r="1027" spans="1:26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 xml:space="preserve"> ROUND((E1027/D1027)*100,0)</f>
        <v>110</v>
      </c>
      <c r="P1027">
        <f t="shared" ref="P1027:P1090" si="65" xml:space="preserve"> AVERAGE(L1027)</f>
        <v>1071</v>
      </c>
      <c r="Q1027" t="s">
        <v>8323</v>
      </c>
      <c r="R1027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  <c r="U1027" s="9"/>
      <c r="V1027" s="9"/>
      <c r="W1027" s="9"/>
      <c r="X1027" s="9"/>
      <c r="Y1027" s="9"/>
      <c r="Z1027" s="9"/>
    </row>
    <row r="1028" spans="1:26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122</v>
      </c>
      <c r="Q1028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  <c r="U1028" s="9"/>
      <c r="V1028" s="9"/>
      <c r="W1028" s="9"/>
      <c r="X1028" s="9"/>
      <c r="Y1028" s="9"/>
      <c r="Z1028" s="9"/>
    </row>
    <row r="1029" spans="1:26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111</v>
      </c>
      <c r="Q1029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  <c r="U1029" s="9"/>
      <c r="V1029" s="9"/>
      <c r="W1029" s="9"/>
      <c r="X1029" s="9"/>
      <c r="Y1029" s="9"/>
      <c r="Z1029" s="9"/>
    </row>
    <row r="1030" spans="1:26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255</v>
      </c>
      <c r="Q1030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  <c r="U1030" s="9"/>
      <c r="V1030" s="9"/>
      <c r="W1030" s="9"/>
      <c r="X1030" s="9"/>
      <c r="Y1030" s="9"/>
      <c r="Z1030" s="9"/>
    </row>
    <row r="1031" spans="1:26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141</v>
      </c>
      <c r="Q103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  <c r="U1031" s="9"/>
      <c r="V1031" s="9"/>
      <c r="W1031" s="9"/>
      <c r="X1031" s="9"/>
      <c r="Y1031" s="9"/>
      <c r="Z1031" s="9"/>
    </row>
    <row r="1032" spans="1:26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159</v>
      </c>
      <c r="Q1032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  <c r="U1032" s="9"/>
      <c r="V1032" s="9"/>
      <c r="W1032" s="9"/>
      <c r="X1032" s="9"/>
      <c r="Y1032" s="9"/>
      <c r="Z1032" s="9"/>
    </row>
    <row r="1033" spans="1:26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99</v>
      </c>
      <c r="Q1033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  <c r="U1033" s="9"/>
      <c r="V1033" s="9"/>
      <c r="W1033" s="9"/>
      <c r="X1033" s="9"/>
      <c r="Y1033" s="9"/>
      <c r="Z1033" s="9"/>
    </row>
    <row r="1034" spans="1:26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96</v>
      </c>
      <c r="Q1034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  <c r="U1034" s="9"/>
      <c r="V1034" s="9"/>
      <c r="W1034" s="9"/>
      <c r="X1034" s="9"/>
      <c r="Y1034" s="9"/>
      <c r="Z1034" s="9"/>
    </row>
    <row r="1035" spans="1:26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27</v>
      </c>
      <c r="Q1035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  <c r="U1035" s="9"/>
      <c r="V1035" s="9"/>
      <c r="W1035" s="9"/>
      <c r="X1035" s="9"/>
      <c r="Y1035" s="9"/>
      <c r="Z1035" s="9"/>
    </row>
    <row r="1036" spans="1:26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166</v>
      </c>
      <c r="Q1036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  <c r="U1036" s="9"/>
      <c r="V1036" s="9"/>
      <c r="W1036" s="9"/>
      <c r="X1036" s="9"/>
      <c r="Y1036" s="9"/>
      <c r="Z1036" s="9"/>
    </row>
    <row r="1037" spans="1:26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76</v>
      </c>
      <c r="Q1037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  <c r="U1037" s="9"/>
      <c r="V1037" s="9"/>
      <c r="W1037" s="9"/>
      <c r="X1037" s="9"/>
      <c r="Y1037" s="9"/>
      <c r="Z1037" s="9"/>
    </row>
    <row r="1038" spans="1:26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211</v>
      </c>
      <c r="Q1038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  <c r="U1038" s="9"/>
      <c r="V1038" s="9"/>
      <c r="W1038" s="9"/>
      <c r="X1038" s="9"/>
      <c r="Y1038" s="9"/>
      <c r="Z1038" s="9"/>
    </row>
    <row r="1039" spans="1:26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21</v>
      </c>
      <c r="Q1039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  <c r="U1039" s="9"/>
      <c r="V1039" s="9"/>
      <c r="W1039" s="9"/>
      <c r="X1039" s="9"/>
      <c r="Y1039" s="9"/>
      <c r="Z1039" s="9"/>
    </row>
    <row r="1040" spans="1:26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61</v>
      </c>
      <c r="Q1040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  <c r="U1040" s="9"/>
      <c r="V1040" s="9"/>
      <c r="W1040" s="9"/>
      <c r="X1040" s="9"/>
      <c r="Y1040" s="9"/>
      <c r="Z1040" s="9"/>
    </row>
    <row r="1041" spans="1:26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30</v>
      </c>
      <c r="Q104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  <c r="U1041" s="9"/>
      <c r="V1041" s="9"/>
      <c r="W1041" s="9"/>
      <c r="X1041" s="9"/>
      <c r="Y1041" s="9"/>
      <c r="Z1041" s="9"/>
    </row>
    <row r="1042" spans="1:26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1</v>
      </c>
      <c r="Q1042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  <c r="U1042" s="9"/>
      <c r="V1042" s="9"/>
      <c r="W1042" s="9"/>
      <c r="X1042" s="9"/>
      <c r="Y1042" s="9"/>
      <c r="Z1042" s="9"/>
    </row>
    <row r="1043" spans="1:26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>
        <f t="shared" si="65"/>
        <v>0</v>
      </c>
      <c r="Q1043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  <c r="U1043" s="9"/>
      <c r="V1043" s="9"/>
      <c r="W1043" s="9"/>
      <c r="X1043" s="9"/>
      <c r="Y1043" s="9"/>
      <c r="Z1043" s="9"/>
    </row>
    <row r="1044" spans="1:26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</v>
      </c>
      <c r="Q1044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  <c r="U1044" s="9"/>
      <c r="V1044" s="9"/>
      <c r="W1044" s="9"/>
      <c r="X1044" s="9"/>
      <c r="Y1044" s="9"/>
      <c r="Z1044" s="9"/>
    </row>
    <row r="1045" spans="1:26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292</v>
      </c>
      <c r="Q1045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  <c r="U1045" s="9"/>
      <c r="V1045" s="9"/>
      <c r="W1045" s="9"/>
      <c r="X1045" s="9"/>
      <c r="Y1045" s="9"/>
      <c r="Z1045" s="9"/>
    </row>
    <row r="1046" spans="1:26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2</v>
      </c>
      <c r="Q1046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  <c r="U1046" s="9"/>
      <c r="V1046" s="9"/>
      <c r="W1046" s="9"/>
      <c r="X1046" s="9"/>
      <c r="Y1046" s="9"/>
      <c r="Z1046" s="9"/>
    </row>
    <row r="1047" spans="1:26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8</v>
      </c>
      <c r="Q1047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  <c r="U1047" s="9"/>
      <c r="V1047" s="9"/>
      <c r="W1047" s="9"/>
      <c r="X1047" s="9"/>
      <c r="Y1047" s="9"/>
      <c r="Z1047" s="9"/>
    </row>
    <row r="1048" spans="1:26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>
        <f t="shared" si="65"/>
        <v>0</v>
      </c>
      <c r="Q1048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  <c r="U1048" s="9"/>
      <c r="V1048" s="9"/>
      <c r="W1048" s="9"/>
      <c r="X1048" s="9"/>
      <c r="Y1048" s="9"/>
      <c r="Z1048" s="9"/>
    </row>
    <row r="1049" spans="1:26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  <c r="U1049" s="9"/>
      <c r="V1049" s="9"/>
      <c r="W1049" s="9"/>
      <c r="X1049" s="9"/>
      <c r="Y1049" s="9"/>
      <c r="Z1049" s="9"/>
    </row>
    <row r="1050" spans="1:26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4</v>
      </c>
      <c r="Q1050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  <c r="U1050" s="9"/>
      <c r="V1050" s="9"/>
      <c r="W1050" s="9"/>
      <c r="X1050" s="9"/>
      <c r="Y1050" s="9"/>
      <c r="Z1050" s="9"/>
    </row>
    <row r="1051" spans="1:26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>
        <f t="shared" si="65"/>
        <v>0</v>
      </c>
      <c r="Q105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  <c r="U1051" s="9"/>
      <c r="V1051" s="9"/>
      <c r="W1051" s="9"/>
      <c r="X1051" s="9"/>
      <c r="Y1051" s="9"/>
      <c r="Z1051" s="9"/>
    </row>
    <row r="1052" spans="1:26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>
        <f t="shared" si="65"/>
        <v>0</v>
      </c>
      <c r="Q1052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  <c r="U1052" s="9"/>
      <c r="V1052" s="9"/>
      <c r="W1052" s="9"/>
      <c r="X1052" s="9"/>
      <c r="Y1052" s="9"/>
      <c r="Z1052" s="9"/>
    </row>
    <row r="1053" spans="1:26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>
        <f t="shared" si="65"/>
        <v>0</v>
      </c>
      <c r="Q1053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  <c r="U1053" s="9"/>
      <c r="V1053" s="9"/>
      <c r="W1053" s="9"/>
      <c r="X1053" s="9"/>
      <c r="Y1053" s="9"/>
      <c r="Z1053" s="9"/>
    </row>
    <row r="1054" spans="1:26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>
        <f t="shared" si="65"/>
        <v>0</v>
      </c>
      <c r="Q1054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  <c r="U1054" s="9"/>
      <c r="V1054" s="9"/>
      <c r="W1054" s="9"/>
      <c r="X1054" s="9"/>
      <c r="Y1054" s="9"/>
      <c r="Z1054" s="9"/>
    </row>
    <row r="1055" spans="1:26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</v>
      </c>
      <c r="Q1055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  <c r="U1055" s="9"/>
      <c r="V1055" s="9"/>
      <c r="W1055" s="9"/>
      <c r="X1055" s="9"/>
      <c r="Y1055" s="9"/>
      <c r="Z1055" s="9"/>
    </row>
    <row r="1056" spans="1:26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>
        <f t="shared" si="65"/>
        <v>0</v>
      </c>
      <c r="Q1056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  <c r="U1056" s="9"/>
      <c r="V1056" s="9"/>
      <c r="W1056" s="9"/>
      <c r="X1056" s="9"/>
      <c r="Y1056" s="9"/>
      <c r="Z1056" s="9"/>
    </row>
    <row r="1057" spans="1:26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>
        <f t="shared" si="65"/>
        <v>0</v>
      </c>
      <c r="Q1057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  <c r="U1057" s="9"/>
      <c r="V1057" s="9"/>
      <c r="W1057" s="9"/>
      <c r="X1057" s="9"/>
      <c r="Y1057" s="9"/>
      <c r="Z1057" s="9"/>
    </row>
    <row r="1058" spans="1:26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>
        <f t="shared" si="65"/>
        <v>0</v>
      </c>
      <c r="Q1058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  <c r="U1058" s="9"/>
      <c r="V1058" s="9"/>
      <c r="W1058" s="9"/>
      <c r="X1058" s="9"/>
      <c r="Y1058" s="9"/>
      <c r="Z1058" s="9"/>
    </row>
    <row r="1059" spans="1:26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>
        <f t="shared" si="65"/>
        <v>0</v>
      </c>
      <c r="Q1059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  <c r="U1059" s="9"/>
      <c r="V1059" s="9"/>
      <c r="W1059" s="9"/>
      <c r="X1059" s="9"/>
      <c r="Y1059" s="9"/>
      <c r="Z1059" s="9"/>
    </row>
    <row r="1060" spans="1:26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>
        <f t="shared" si="65"/>
        <v>0</v>
      </c>
      <c r="Q1060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  <c r="U1060" s="9"/>
      <c r="V1060" s="9"/>
      <c r="W1060" s="9"/>
      <c r="X1060" s="9"/>
      <c r="Y1060" s="9"/>
      <c r="Z1060" s="9"/>
    </row>
    <row r="1061" spans="1:26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>
        <f t="shared" si="65"/>
        <v>0</v>
      </c>
      <c r="Q106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  <c r="U1061" s="9"/>
      <c r="V1061" s="9"/>
      <c r="W1061" s="9"/>
      <c r="X1061" s="9"/>
      <c r="Y1061" s="9"/>
      <c r="Z1061" s="9"/>
    </row>
    <row r="1062" spans="1:26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1</v>
      </c>
      <c r="Q1062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  <c r="U1062" s="9"/>
      <c r="V1062" s="9"/>
      <c r="W1062" s="9"/>
      <c r="X1062" s="9"/>
      <c r="Y1062" s="9"/>
      <c r="Z1062" s="9"/>
    </row>
    <row r="1063" spans="1:26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>
        <f t="shared" si="65"/>
        <v>0</v>
      </c>
      <c r="Q1063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  <c r="U1063" s="9"/>
      <c r="V1063" s="9"/>
      <c r="W1063" s="9"/>
      <c r="X1063" s="9"/>
      <c r="Y1063" s="9"/>
      <c r="Z1063" s="9"/>
    </row>
    <row r="1064" spans="1:26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</v>
      </c>
      <c r="Q1064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  <c r="U1064" s="9"/>
      <c r="V1064" s="9"/>
      <c r="W1064" s="9"/>
      <c r="X1064" s="9"/>
      <c r="Y1064" s="9"/>
      <c r="Z1064" s="9"/>
    </row>
    <row r="1065" spans="1:26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>
        <f t="shared" si="65"/>
        <v>0</v>
      </c>
      <c r="Q1065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  <c r="U1065" s="9"/>
      <c r="V1065" s="9"/>
      <c r="W1065" s="9"/>
      <c r="X1065" s="9"/>
      <c r="Y1065" s="9"/>
      <c r="Z1065" s="9"/>
    </row>
    <row r="1066" spans="1:26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123</v>
      </c>
      <c r="Q1066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  <c r="U1066" s="9"/>
      <c r="V1066" s="9"/>
      <c r="W1066" s="9"/>
      <c r="X1066" s="9"/>
      <c r="Y1066" s="9"/>
      <c r="Z1066" s="9"/>
    </row>
    <row r="1067" spans="1:26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5</v>
      </c>
      <c r="Q1067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  <c r="U1067" s="9"/>
      <c r="V1067" s="9"/>
      <c r="W1067" s="9"/>
      <c r="X1067" s="9"/>
      <c r="Y1067" s="9"/>
      <c r="Z1067" s="9"/>
    </row>
    <row r="1068" spans="1:26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148</v>
      </c>
      <c r="Q1068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  <c r="U1068" s="9"/>
      <c r="V1068" s="9"/>
      <c r="W1068" s="9"/>
      <c r="X1068" s="9"/>
      <c r="Y1068" s="9"/>
      <c r="Z1068" s="9"/>
    </row>
    <row r="1069" spans="1:26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10</v>
      </c>
      <c r="Q1069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  <c r="U1069" s="9"/>
      <c r="V1069" s="9"/>
      <c r="W1069" s="9"/>
      <c r="X1069" s="9"/>
      <c r="Y1069" s="9"/>
      <c r="Z1069" s="9"/>
    </row>
    <row r="1070" spans="1:26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4</v>
      </c>
      <c r="Q1070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  <c r="U1070" s="9"/>
      <c r="V1070" s="9"/>
      <c r="W1070" s="9"/>
      <c r="X1070" s="9"/>
      <c r="Y1070" s="9"/>
      <c r="Z1070" s="9"/>
    </row>
    <row r="1071" spans="1:26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21</v>
      </c>
      <c r="Q107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  <c r="U1071" s="9"/>
      <c r="V1071" s="9"/>
      <c r="W1071" s="9"/>
      <c r="X1071" s="9"/>
      <c r="Y1071" s="9"/>
      <c r="Z1071" s="9"/>
    </row>
    <row r="1072" spans="1:26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2</v>
      </c>
      <c r="Q1072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  <c r="U1072" s="9"/>
      <c r="V1072" s="9"/>
      <c r="W1072" s="9"/>
      <c r="X1072" s="9"/>
      <c r="Y1072" s="9"/>
      <c r="Z1072" s="9"/>
    </row>
    <row r="1073" spans="1:26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>
        <f t="shared" si="65"/>
        <v>0</v>
      </c>
      <c r="Q1073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  <c r="U1073" s="9"/>
      <c r="V1073" s="9"/>
      <c r="W1073" s="9"/>
      <c r="X1073" s="9"/>
      <c r="Y1073" s="9"/>
      <c r="Z1073" s="9"/>
    </row>
    <row r="1074" spans="1:26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4</v>
      </c>
      <c r="Q1074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  <c r="U1074" s="9"/>
      <c r="V1074" s="9"/>
      <c r="W1074" s="9"/>
      <c r="X1074" s="9"/>
      <c r="Y1074" s="9"/>
      <c r="Z1074" s="9"/>
    </row>
    <row r="1075" spans="1:26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</v>
      </c>
      <c r="Q1075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  <c r="U1075" s="9"/>
      <c r="V1075" s="9"/>
      <c r="W1075" s="9"/>
      <c r="X1075" s="9"/>
      <c r="Y1075" s="9"/>
      <c r="Z1075" s="9"/>
    </row>
    <row r="1076" spans="1:26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30</v>
      </c>
      <c r="Q1076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  <c r="U1076" s="9"/>
      <c r="V1076" s="9"/>
      <c r="W1076" s="9"/>
      <c r="X1076" s="9"/>
      <c r="Y1076" s="9"/>
      <c r="Z1076" s="9"/>
    </row>
    <row r="1077" spans="1:26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3</v>
      </c>
      <c r="Q1077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  <c r="U1077" s="9"/>
      <c r="V1077" s="9"/>
      <c r="W1077" s="9"/>
      <c r="X1077" s="9"/>
      <c r="Y1077" s="9"/>
      <c r="Z1077" s="9"/>
    </row>
    <row r="1078" spans="1:26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975</v>
      </c>
      <c r="Q1078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  <c r="U1078" s="9"/>
      <c r="V1078" s="9"/>
      <c r="W1078" s="9"/>
      <c r="X1078" s="9"/>
      <c r="Y1078" s="9"/>
      <c r="Z1078" s="9"/>
    </row>
    <row r="1079" spans="1:26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167</v>
      </c>
      <c r="Q1079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  <c r="U1079" s="9"/>
      <c r="V1079" s="9"/>
      <c r="W1079" s="9"/>
      <c r="X1079" s="9"/>
      <c r="Y1079" s="9"/>
      <c r="Z1079" s="9"/>
    </row>
    <row r="1080" spans="1:26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5</v>
      </c>
      <c r="Q1080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  <c r="U1080" s="9"/>
      <c r="V1080" s="9"/>
      <c r="W1080" s="9"/>
      <c r="X1080" s="9"/>
      <c r="Y1080" s="9"/>
      <c r="Z1080" s="9"/>
    </row>
    <row r="1081" spans="1:26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18</v>
      </c>
      <c r="Q1081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  <c r="U1081" s="9"/>
      <c r="V1081" s="9"/>
      <c r="W1081" s="9"/>
      <c r="X1081" s="9"/>
      <c r="Y1081" s="9"/>
      <c r="Z1081" s="9"/>
    </row>
    <row r="1082" spans="1:26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98</v>
      </c>
      <c r="Q1082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  <c r="U1082" s="9"/>
      <c r="V1082" s="9"/>
      <c r="W1082" s="9"/>
      <c r="X1082" s="9"/>
      <c r="Y1082" s="9"/>
      <c r="Z1082" s="9"/>
    </row>
    <row r="1083" spans="1:26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4</v>
      </c>
      <c r="Q1083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  <c r="U1083" s="9"/>
      <c r="V1083" s="9"/>
      <c r="W1083" s="9"/>
      <c r="X1083" s="9"/>
      <c r="Y1083" s="9"/>
      <c r="Z1083" s="9"/>
    </row>
    <row r="1084" spans="1:26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3</v>
      </c>
      <c r="Q1084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  <c r="U1084" s="9"/>
      <c r="V1084" s="9"/>
      <c r="W1084" s="9"/>
      <c r="X1084" s="9"/>
      <c r="Y1084" s="9"/>
      <c r="Z1084" s="9"/>
    </row>
    <row r="1085" spans="1:26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1</v>
      </c>
      <c r="Q1085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  <c r="U1085" s="9"/>
      <c r="V1085" s="9"/>
      <c r="W1085" s="9"/>
      <c r="X1085" s="9"/>
      <c r="Y1085" s="9"/>
      <c r="Z1085" s="9"/>
    </row>
    <row r="1086" spans="1:26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>
        <f t="shared" si="65"/>
        <v>0</v>
      </c>
      <c r="Q1086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  <c r="U1086" s="9"/>
      <c r="V1086" s="9"/>
      <c r="W1086" s="9"/>
      <c r="X1086" s="9"/>
      <c r="Y1086" s="9"/>
      <c r="Z1086" s="9"/>
    </row>
    <row r="1087" spans="1:26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9</v>
      </c>
      <c r="Q1087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  <c r="U1087" s="9"/>
      <c r="V1087" s="9"/>
      <c r="W1087" s="9"/>
      <c r="X1087" s="9"/>
      <c r="Y1087" s="9"/>
      <c r="Z1087" s="9"/>
    </row>
    <row r="1088" spans="1:26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2</v>
      </c>
      <c r="Q1088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  <c r="U1088" s="9"/>
      <c r="V1088" s="9"/>
      <c r="W1088" s="9"/>
      <c r="X1088" s="9"/>
      <c r="Y1088" s="9"/>
      <c r="Z1088" s="9"/>
    </row>
    <row r="1089" spans="1:26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>
        <f t="shared" si="65"/>
        <v>0</v>
      </c>
      <c r="Q1089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  <c r="U1089" s="9"/>
      <c r="V1089" s="9"/>
      <c r="W1089" s="9"/>
      <c r="X1089" s="9"/>
      <c r="Y1089" s="9"/>
      <c r="Z1089" s="9"/>
    </row>
    <row r="1090" spans="1:26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147</v>
      </c>
      <c r="Q1090" t="s">
        <v>8331</v>
      </c>
      <c r="R1090" t="s">
        <v>8332</v>
      </c>
      <c r="S1090" s="9">
        <f t="shared" si="66"/>
        <v>41723.799386574072</v>
      </c>
      <c r="T1090" s="9">
        <f t="shared" si="67"/>
        <v>41753.799386574072</v>
      </c>
      <c r="U1090" s="9"/>
      <c r="V1090" s="9"/>
      <c r="W1090" s="9"/>
      <c r="X1090" s="9"/>
      <c r="Y1090" s="9"/>
      <c r="Z1090" s="9"/>
    </row>
    <row r="1091" spans="1:26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 xml:space="preserve"> ROUND((E1091/D1091)*100,0)</f>
        <v>8</v>
      </c>
      <c r="P1091">
        <f t="shared" ref="P1091:P1154" si="69" xml:space="preserve"> AVERAGE(L1091)</f>
        <v>49</v>
      </c>
      <c r="Q1091" t="s">
        <v>8331</v>
      </c>
      <c r="R1091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  <c r="U1091" s="9"/>
      <c r="V1091" s="9"/>
      <c r="W1091" s="9"/>
      <c r="X1091" s="9"/>
      <c r="Y1091" s="9"/>
      <c r="Z1091" s="9"/>
    </row>
    <row r="1092" spans="1:26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1</v>
      </c>
      <c r="Q1092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  <c r="U1092" s="9"/>
      <c r="V1092" s="9"/>
      <c r="W1092" s="9"/>
      <c r="X1092" s="9"/>
      <c r="Y1092" s="9"/>
      <c r="Z1092" s="9"/>
    </row>
    <row r="1093" spans="1:26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2</v>
      </c>
      <c r="Q1093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  <c r="U1093" s="9"/>
      <c r="V1093" s="9"/>
      <c r="W1093" s="9"/>
      <c r="X1093" s="9"/>
      <c r="Y1093" s="9"/>
      <c r="Z1093" s="9"/>
    </row>
    <row r="1094" spans="1:26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7</v>
      </c>
      <c r="Q1094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  <c r="U1094" s="9"/>
      <c r="V1094" s="9"/>
      <c r="W1094" s="9"/>
      <c r="X1094" s="9"/>
      <c r="Y1094" s="9"/>
      <c r="Z1094" s="9"/>
    </row>
    <row r="1095" spans="1:26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4</v>
      </c>
      <c r="Q1095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  <c r="U1095" s="9"/>
      <c r="V1095" s="9"/>
      <c r="W1095" s="9"/>
      <c r="X1095" s="9"/>
      <c r="Y1095" s="9"/>
      <c r="Z1095" s="9"/>
    </row>
    <row r="1096" spans="1:26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27</v>
      </c>
      <c r="Q1096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  <c r="U1096" s="9"/>
      <c r="V1096" s="9"/>
      <c r="W1096" s="9"/>
      <c r="X1096" s="9"/>
      <c r="Y1096" s="9"/>
      <c r="Z1096" s="9"/>
    </row>
    <row r="1097" spans="1:26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94</v>
      </c>
      <c r="Q1097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  <c r="U1097" s="9"/>
      <c r="V1097" s="9"/>
      <c r="W1097" s="9"/>
      <c r="X1097" s="9"/>
      <c r="Y1097" s="9"/>
      <c r="Z1097" s="9"/>
    </row>
    <row r="1098" spans="1:26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29</v>
      </c>
      <c r="Q1098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  <c r="U1098" s="9"/>
      <c r="V1098" s="9"/>
      <c r="W1098" s="9"/>
      <c r="X1098" s="9"/>
      <c r="Y1098" s="9"/>
      <c r="Z1098" s="9"/>
    </row>
    <row r="1099" spans="1:26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7</v>
      </c>
      <c r="Q1099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  <c r="U1099" s="9"/>
      <c r="V1099" s="9"/>
      <c r="W1099" s="9"/>
      <c r="X1099" s="9"/>
      <c r="Y1099" s="9"/>
      <c r="Z1099" s="9"/>
    </row>
    <row r="1100" spans="1:26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22</v>
      </c>
      <c r="Q1100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  <c r="U1100" s="9"/>
      <c r="V1100" s="9"/>
      <c r="W1100" s="9"/>
      <c r="X1100" s="9"/>
      <c r="Y1100" s="9"/>
      <c r="Z1100" s="9"/>
    </row>
    <row r="1101" spans="1:26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1</v>
      </c>
      <c r="Q110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  <c r="U1101" s="9"/>
      <c r="V1101" s="9"/>
      <c r="W1101" s="9"/>
      <c r="X1101" s="9"/>
      <c r="Y1101" s="9"/>
      <c r="Z1101" s="9"/>
    </row>
    <row r="1102" spans="1:26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  <c r="U1102" s="9"/>
      <c r="V1102" s="9"/>
      <c r="W1102" s="9"/>
      <c r="X1102" s="9"/>
      <c r="Y1102" s="9"/>
      <c r="Z1102" s="9"/>
    </row>
    <row r="1103" spans="1:26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6</v>
      </c>
      <c r="Q1103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  <c r="U1103" s="9"/>
      <c r="V1103" s="9"/>
      <c r="W1103" s="9"/>
      <c r="X1103" s="9"/>
      <c r="Y1103" s="9"/>
      <c r="Z1103" s="9"/>
    </row>
    <row r="1104" spans="1:26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24</v>
      </c>
      <c r="Q1104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  <c r="U1104" s="9"/>
      <c r="V1104" s="9"/>
      <c r="W1104" s="9"/>
      <c r="X1104" s="9"/>
      <c r="Y1104" s="9"/>
      <c r="Z1104" s="9"/>
    </row>
    <row r="1105" spans="1:26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15</v>
      </c>
      <c r="Q1105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  <c r="U1105" s="9"/>
      <c r="V1105" s="9"/>
      <c r="W1105" s="9"/>
      <c r="X1105" s="9"/>
      <c r="Y1105" s="9"/>
      <c r="Z1105" s="9"/>
    </row>
    <row r="1106" spans="1:26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37</v>
      </c>
      <c r="Q1106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  <c r="U1106" s="9"/>
      <c r="V1106" s="9"/>
      <c r="W1106" s="9"/>
      <c r="X1106" s="9"/>
      <c r="Y1106" s="9"/>
      <c r="Z1106" s="9"/>
    </row>
    <row r="1107" spans="1:26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20</v>
      </c>
      <c r="Q1107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  <c r="U1107" s="9"/>
      <c r="V1107" s="9"/>
      <c r="W1107" s="9"/>
      <c r="X1107" s="9"/>
      <c r="Y1107" s="9"/>
      <c r="Z1107" s="9"/>
    </row>
    <row r="1108" spans="1:26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7</v>
      </c>
      <c r="Q1108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  <c r="U1108" s="9"/>
      <c r="V1108" s="9"/>
      <c r="W1108" s="9"/>
      <c r="X1108" s="9"/>
      <c r="Y1108" s="9"/>
      <c r="Z1108" s="9"/>
    </row>
    <row r="1109" spans="1:26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>
        <f t="shared" si="69"/>
        <v>0</v>
      </c>
      <c r="Q1109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  <c r="U1109" s="9"/>
      <c r="V1109" s="9"/>
      <c r="W1109" s="9"/>
      <c r="X1109" s="9"/>
      <c r="Y1109" s="9"/>
      <c r="Z1109" s="9"/>
    </row>
    <row r="1110" spans="1:26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21</v>
      </c>
      <c r="Q1110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  <c r="U1110" s="9"/>
      <c r="V1110" s="9"/>
      <c r="W1110" s="9"/>
      <c r="X1110" s="9"/>
      <c r="Y1110" s="9"/>
      <c r="Z1110" s="9"/>
    </row>
    <row r="1111" spans="1:26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3</v>
      </c>
      <c r="Q11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  <c r="U1111" s="9"/>
      <c r="V1111" s="9"/>
      <c r="W1111" s="9"/>
      <c r="X1111" s="9"/>
      <c r="Y1111" s="9"/>
      <c r="Z1111" s="9"/>
    </row>
    <row r="1112" spans="1:26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11</v>
      </c>
      <c r="Q1112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  <c r="U1112" s="9"/>
      <c r="V1112" s="9"/>
      <c r="W1112" s="9"/>
      <c r="X1112" s="9"/>
      <c r="Y1112" s="9"/>
      <c r="Z1112" s="9"/>
    </row>
    <row r="1113" spans="1:26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  <c r="U1113" s="9"/>
      <c r="V1113" s="9"/>
      <c r="W1113" s="9"/>
      <c r="X1113" s="9"/>
      <c r="Y1113" s="9"/>
      <c r="Z1113" s="9"/>
    </row>
    <row r="1114" spans="1:26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312</v>
      </c>
      <c r="Q1114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  <c r="U1114" s="9"/>
      <c r="V1114" s="9"/>
      <c r="W1114" s="9"/>
      <c r="X1114" s="9"/>
      <c r="Y1114" s="9"/>
      <c r="Z1114" s="9"/>
    </row>
    <row r="1115" spans="1:26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1</v>
      </c>
      <c r="Q1115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  <c r="U1115" s="9"/>
      <c r="V1115" s="9"/>
      <c r="W1115" s="9"/>
      <c r="X1115" s="9"/>
      <c r="Y1115" s="9"/>
      <c r="Z1115" s="9"/>
    </row>
    <row r="1116" spans="1:26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</v>
      </c>
      <c r="Q1116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  <c r="U1116" s="9"/>
      <c r="V1116" s="9"/>
      <c r="W1116" s="9"/>
      <c r="X1116" s="9"/>
      <c r="Y1116" s="9"/>
      <c r="Z1116" s="9"/>
    </row>
    <row r="1117" spans="1:26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4</v>
      </c>
      <c r="Q1117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  <c r="U1117" s="9"/>
      <c r="V1117" s="9"/>
      <c r="W1117" s="9"/>
      <c r="X1117" s="9"/>
      <c r="Y1117" s="9"/>
      <c r="Z1117" s="9"/>
    </row>
    <row r="1118" spans="1:26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10</v>
      </c>
      <c r="Q1118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  <c r="U1118" s="9"/>
      <c r="V1118" s="9"/>
      <c r="W1118" s="9"/>
      <c r="X1118" s="9"/>
      <c r="Y1118" s="9"/>
      <c r="Z1118" s="9"/>
    </row>
    <row r="1119" spans="1:26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8</v>
      </c>
      <c r="Q1119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  <c r="U1119" s="9"/>
      <c r="V1119" s="9"/>
      <c r="W1119" s="9"/>
      <c r="X1119" s="9"/>
      <c r="Y1119" s="9"/>
      <c r="Z1119" s="9"/>
    </row>
    <row r="1120" spans="1:26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</v>
      </c>
      <c r="Q1120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  <c r="U1120" s="9"/>
      <c r="V1120" s="9"/>
      <c r="W1120" s="9"/>
      <c r="X1120" s="9"/>
      <c r="Y1120" s="9"/>
      <c r="Z1120" s="9"/>
    </row>
    <row r="1121" spans="1:26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1</v>
      </c>
      <c r="Q112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  <c r="U1121" s="9"/>
      <c r="V1121" s="9"/>
      <c r="W1121" s="9"/>
      <c r="X1121" s="9"/>
      <c r="Y1121" s="9"/>
      <c r="Z1121" s="9"/>
    </row>
    <row r="1122" spans="1:26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>
        <f t="shared" si="69"/>
        <v>0</v>
      </c>
      <c r="Q1122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  <c r="U1122" s="9"/>
      <c r="V1122" s="9"/>
      <c r="W1122" s="9"/>
      <c r="X1122" s="9"/>
      <c r="Y1122" s="9"/>
      <c r="Z1122" s="9"/>
    </row>
    <row r="1123" spans="1:26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5</v>
      </c>
      <c r="Q1123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  <c r="U1123" s="9"/>
      <c r="V1123" s="9"/>
      <c r="W1123" s="9"/>
      <c r="X1123" s="9"/>
      <c r="Y1123" s="9"/>
      <c r="Z1123" s="9"/>
    </row>
    <row r="1124" spans="1:26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>
        <f t="shared" si="69"/>
        <v>0</v>
      </c>
      <c r="Q1124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  <c r="U1124" s="9"/>
      <c r="V1124" s="9"/>
      <c r="W1124" s="9"/>
      <c r="X1124" s="9"/>
      <c r="Y1124" s="9"/>
      <c r="Z1124" s="9"/>
    </row>
    <row r="1125" spans="1:26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3</v>
      </c>
      <c r="Q1125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  <c r="U1125" s="9"/>
      <c r="V1125" s="9"/>
      <c r="W1125" s="9"/>
      <c r="X1125" s="9"/>
      <c r="Y1125" s="9"/>
      <c r="Z1125" s="9"/>
    </row>
    <row r="1126" spans="1:26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7</v>
      </c>
      <c r="Q1126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  <c r="U1126" s="9"/>
      <c r="V1126" s="9"/>
      <c r="W1126" s="9"/>
      <c r="X1126" s="9"/>
      <c r="Y1126" s="9"/>
      <c r="Z1126" s="9"/>
    </row>
    <row r="1127" spans="1:26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>
        <f t="shared" si="69"/>
        <v>0</v>
      </c>
      <c r="Q1127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  <c r="U1127" s="9"/>
      <c r="V1127" s="9"/>
      <c r="W1127" s="9"/>
      <c r="X1127" s="9"/>
      <c r="Y1127" s="9"/>
      <c r="Z1127" s="9"/>
    </row>
    <row r="1128" spans="1:26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2</v>
      </c>
      <c r="Q1128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  <c r="U1128" s="9"/>
      <c r="V1128" s="9"/>
      <c r="W1128" s="9"/>
      <c r="X1128" s="9"/>
      <c r="Y1128" s="9"/>
      <c r="Z1128" s="9"/>
    </row>
    <row r="1129" spans="1:26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23</v>
      </c>
      <c r="Q1129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  <c r="U1129" s="9"/>
      <c r="V1129" s="9"/>
      <c r="W1129" s="9"/>
      <c r="X1129" s="9"/>
      <c r="Y1129" s="9"/>
      <c r="Z1129" s="9"/>
    </row>
    <row r="1130" spans="1:26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  <c r="U1130" s="9"/>
      <c r="V1130" s="9"/>
      <c r="W1130" s="9"/>
      <c r="X1130" s="9"/>
      <c r="Y1130" s="9"/>
      <c r="Z1130" s="9"/>
    </row>
    <row r="1131" spans="1:26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2</v>
      </c>
      <c r="Q113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  <c r="U1131" s="9"/>
      <c r="V1131" s="9"/>
      <c r="W1131" s="9"/>
      <c r="X1131" s="9"/>
      <c r="Y1131" s="9"/>
      <c r="Z1131" s="9"/>
    </row>
    <row r="1132" spans="1:26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3</v>
      </c>
      <c r="Q1132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  <c r="U1132" s="9"/>
      <c r="V1132" s="9"/>
      <c r="W1132" s="9"/>
      <c r="X1132" s="9"/>
      <c r="Y1132" s="9"/>
      <c r="Z1132" s="9"/>
    </row>
    <row r="1133" spans="1:26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>
        <f t="shared" si="69"/>
        <v>0</v>
      </c>
      <c r="Q1133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  <c r="U1133" s="9"/>
      <c r="V1133" s="9"/>
      <c r="W1133" s="9"/>
      <c r="X1133" s="9"/>
      <c r="Y1133" s="9"/>
      <c r="Z1133" s="9"/>
    </row>
    <row r="1134" spans="1:26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13</v>
      </c>
      <c r="Q1134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  <c r="U1134" s="9"/>
      <c r="V1134" s="9"/>
      <c r="W1134" s="9"/>
      <c r="X1134" s="9"/>
      <c r="Y1134" s="9"/>
      <c r="Z1134" s="9"/>
    </row>
    <row r="1135" spans="1:26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1</v>
      </c>
      <c r="Q1135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  <c r="U1135" s="9"/>
      <c r="V1135" s="9"/>
      <c r="W1135" s="9"/>
      <c r="X1135" s="9"/>
      <c r="Y1135" s="9"/>
      <c r="Z1135" s="9"/>
    </row>
    <row r="1136" spans="1:26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  <c r="U1136" s="9"/>
      <c r="V1136" s="9"/>
      <c r="W1136" s="9"/>
      <c r="X1136" s="9"/>
      <c r="Y1136" s="9"/>
      <c r="Z1136" s="9"/>
    </row>
    <row r="1137" spans="1:26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1</v>
      </c>
      <c r="Q1137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  <c r="U1137" s="9"/>
      <c r="V1137" s="9"/>
      <c r="W1137" s="9"/>
      <c r="X1137" s="9"/>
      <c r="Y1137" s="9"/>
      <c r="Z1137" s="9"/>
    </row>
    <row r="1138" spans="1:26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6</v>
      </c>
      <c r="Q1138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  <c r="U1138" s="9"/>
      <c r="V1138" s="9"/>
      <c r="W1138" s="9"/>
      <c r="X1138" s="9"/>
      <c r="Y1138" s="9"/>
      <c r="Z1138" s="9"/>
    </row>
    <row r="1139" spans="1:26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39</v>
      </c>
      <c r="Q1139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  <c r="U1139" s="9"/>
      <c r="V1139" s="9"/>
      <c r="W1139" s="9"/>
      <c r="X1139" s="9"/>
      <c r="Y1139" s="9"/>
      <c r="Z1139" s="9"/>
    </row>
    <row r="1140" spans="1:26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4</v>
      </c>
      <c r="Q1140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  <c r="U1140" s="9"/>
      <c r="V1140" s="9"/>
      <c r="W1140" s="9"/>
      <c r="X1140" s="9"/>
      <c r="Y1140" s="9"/>
      <c r="Z1140" s="9"/>
    </row>
    <row r="1141" spans="1:26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1</v>
      </c>
      <c r="Q1141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  <c r="U1141" s="9"/>
      <c r="V1141" s="9"/>
      <c r="W1141" s="9"/>
      <c r="X1141" s="9"/>
      <c r="Y1141" s="9"/>
      <c r="Z1141" s="9"/>
    </row>
    <row r="1142" spans="1:26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>
        <f t="shared" si="69"/>
        <v>0</v>
      </c>
      <c r="Q1142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  <c r="U1142" s="9"/>
      <c r="V1142" s="9"/>
      <c r="W1142" s="9"/>
      <c r="X1142" s="9"/>
      <c r="Y1142" s="9"/>
      <c r="Z1142" s="9"/>
    </row>
    <row r="1143" spans="1:26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>
        <f t="shared" si="69"/>
        <v>0</v>
      </c>
      <c r="Q1143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  <c r="U1143" s="9"/>
      <c r="V1143" s="9"/>
      <c r="W1143" s="9"/>
      <c r="X1143" s="9"/>
      <c r="Y1143" s="9"/>
      <c r="Z1143" s="9"/>
    </row>
    <row r="1144" spans="1:26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>
        <f t="shared" si="69"/>
        <v>0</v>
      </c>
      <c r="Q1144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  <c r="U1144" s="9"/>
      <c r="V1144" s="9"/>
      <c r="W1144" s="9"/>
      <c r="X1144" s="9"/>
      <c r="Y1144" s="9"/>
      <c r="Z1144" s="9"/>
    </row>
    <row r="1145" spans="1:26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8</v>
      </c>
      <c r="Q1145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  <c r="U1145" s="9"/>
      <c r="V1145" s="9"/>
      <c r="W1145" s="9"/>
      <c r="X1145" s="9"/>
      <c r="Y1145" s="9"/>
      <c r="Z1145" s="9"/>
    </row>
    <row r="1146" spans="1:26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>
        <f t="shared" si="69"/>
        <v>0</v>
      </c>
      <c r="Q1146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  <c r="U1146" s="9"/>
      <c r="V1146" s="9"/>
      <c r="W1146" s="9"/>
      <c r="X1146" s="9"/>
      <c r="Y1146" s="9"/>
      <c r="Z1146" s="9"/>
    </row>
    <row r="1147" spans="1:26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</v>
      </c>
      <c r="Q1147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  <c r="U1147" s="9"/>
      <c r="V1147" s="9"/>
      <c r="W1147" s="9"/>
      <c r="X1147" s="9"/>
      <c r="Y1147" s="9"/>
      <c r="Z1147" s="9"/>
    </row>
    <row r="1148" spans="1:26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12</v>
      </c>
      <c r="Q1148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  <c r="U1148" s="9"/>
      <c r="V1148" s="9"/>
      <c r="W1148" s="9"/>
      <c r="X1148" s="9"/>
      <c r="Y1148" s="9"/>
      <c r="Z1148" s="9"/>
    </row>
    <row r="1149" spans="1:26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>
        <f t="shared" si="69"/>
        <v>0</v>
      </c>
      <c r="Q1149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  <c r="U1149" s="9"/>
      <c r="V1149" s="9"/>
      <c r="W1149" s="9"/>
      <c r="X1149" s="9"/>
      <c r="Y1149" s="9"/>
      <c r="Z1149" s="9"/>
    </row>
    <row r="1150" spans="1:26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3</v>
      </c>
      <c r="Q1150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  <c r="U1150" s="9"/>
      <c r="V1150" s="9"/>
      <c r="W1150" s="9"/>
      <c r="X1150" s="9"/>
      <c r="Y1150" s="9"/>
      <c r="Z1150" s="9"/>
    </row>
    <row r="1151" spans="1:26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2</v>
      </c>
      <c r="Q115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  <c r="U1151" s="9"/>
      <c r="V1151" s="9"/>
      <c r="W1151" s="9"/>
      <c r="X1151" s="9"/>
      <c r="Y1151" s="9"/>
      <c r="Z1151" s="9"/>
    </row>
    <row r="1152" spans="1:26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6</v>
      </c>
      <c r="Q1152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  <c r="U1152" s="9"/>
      <c r="V1152" s="9"/>
      <c r="W1152" s="9"/>
      <c r="X1152" s="9"/>
      <c r="Y1152" s="9"/>
      <c r="Z1152" s="9"/>
    </row>
    <row r="1153" spans="1:26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>
        <f t="shared" si="69"/>
        <v>0</v>
      </c>
      <c r="Q1153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  <c r="U1153" s="9"/>
      <c r="V1153" s="9"/>
      <c r="W1153" s="9"/>
      <c r="X1153" s="9"/>
      <c r="Y1153" s="9"/>
      <c r="Z1153" s="9"/>
    </row>
    <row r="1154" spans="1:26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15</v>
      </c>
      <c r="Q1154" t="s">
        <v>8334</v>
      </c>
      <c r="R1154" t="s">
        <v>8335</v>
      </c>
      <c r="S1154" s="9">
        <f t="shared" si="70"/>
        <v>42109.709629629629</v>
      </c>
      <c r="T1154" s="9">
        <f t="shared" si="71"/>
        <v>42139.709629629629</v>
      </c>
      <c r="U1154" s="9"/>
      <c r="V1154" s="9"/>
      <c r="W1154" s="9"/>
      <c r="X1154" s="9"/>
      <c r="Y1154" s="9"/>
      <c r="Z1154" s="9"/>
    </row>
    <row r="1155" spans="1:26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 xml:space="preserve"> ROUND((E1155/D1155)*100,0)</f>
        <v>1</v>
      </c>
      <c r="P1155">
        <f t="shared" ref="P1155:P1218" si="73" xml:space="preserve"> AVERAGE(L1155)</f>
        <v>1</v>
      </c>
      <c r="Q1155" t="s">
        <v>8334</v>
      </c>
      <c r="R1155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  <c r="U1155" s="9"/>
      <c r="V1155" s="9"/>
      <c r="W1155" s="9"/>
      <c r="X1155" s="9"/>
      <c r="Y1155" s="9"/>
      <c r="Z1155" s="9"/>
    </row>
    <row r="1156" spans="1:26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3</v>
      </c>
      <c r="Q1156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  <c r="U1156" s="9"/>
      <c r="V1156" s="9"/>
      <c r="W1156" s="9"/>
      <c r="X1156" s="9"/>
      <c r="Y1156" s="9"/>
      <c r="Z1156" s="9"/>
    </row>
    <row r="1157" spans="1:26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8</v>
      </c>
      <c r="Q1157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  <c r="U1157" s="9"/>
      <c r="V1157" s="9"/>
      <c r="W1157" s="9"/>
      <c r="X1157" s="9"/>
      <c r="Y1157" s="9"/>
      <c r="Z1157" s="9"/>
    </row>
    <row r="1158" spans="1:26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>
        <f t="shared" si="73"/>
        <v>0</v>
      </c>
      <c r="Q1158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  <c r="U1158" s="9"/>
      <c r="V1158" s="9"/>
      <c r="W1158" s="9"/>
      <c r="X1158" s="9"/>
      <c r="Y1158" s="9"/>
      <c r="Z1158" s="9"/>
    </row>
    <row r="1159" spans="1:26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3</v>
      </c>
      <c r="Q1159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  <c r="U1159" s="9"/>
      <c r="V1159" s="9"/>
      <c r="W1159" s="9"/>
      <c r="X1159" s="9"/>
      <c r="Y1159" s="9"/>
      <c r="Z1159" s="9"/>
    </row>
    <row r="1160" spans="1:26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3</v>
      </c>
      <c r="Q1160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  <c r="U1160" s="9"/>
      <c r="V1160" s="9"/>
      <c r="W1160" s="9"/>
      <c r="X1160" s="9"/>
      <c r="Y1160" s="9"/>
      <c r="Z1160" s="9"/>
    </row>
    <row r="1161" spans="1:26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>
        <f t="shared" si="73"/>
        <v>0</v>
      </c>
      <c r="Q116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  <c r="U1161" s="9"/>
      <c r="V1161" s="9"/>
      <c r="W1161" s="9"/>
      <c r="X1161" s="9"/>
      <c r="Y1161" s="9"/>
      <c r="Z1161" s="9"/>
    </row>
    <row r="1162" spans="1:26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19</v>
      </c>
      <c r="Q1162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  <c r="U1162" s="9"/>
      <c r="V1162" s="9"/>
      <c r="W1162" s="9"/>
      <c r="X1162" s="9"/>
      <c r="Y1162" s="9"/>
      <c r="Z1162" s="9"/>
    </row>
    <row r="1163" spans="1:26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>
        <f t="shared" si="73"/>
        <v>0</v>
      </c>
      <c r="Q1163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  <c r="U1163" s="9"/>
      <c r="V1163" s="9"/>
      <c r="W1163" s="9"/>
      <c r="X1163" s="9"/>
      <c r="Y1163" s="9"/>
      <c r="Z1163" s="9"/>
    </row>
    <row r="1164" spans="1:26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2</v>
      </c>
      <c r="Q1164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  <c r="U1164" s="9"/>
      <c r="V1164" s="9"/>
      <c r="W1164" s="9"/>
      <c r="X1164" s="9"/>
      <c r="Y1164" s="9"/>
      <c r="Z1164" s="9"/>
    </row>
    <row r="1165" spans="1:26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>
        <f t="shared" si="73"/>
        <v>0</v>
      </c>
      <c r="Q1165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  <c r="U1165" s="9"/>
      <c r="V1165" s="9"/>
      <c r="W1165" s="9"/>
      <c r="X1165" s="9"/>
      <c r="Y1165" s="9"/>
      <c r="Z1165" s="9"/>
    </row>
    <row r="1166" spans="1:26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>
        <f t="shared" si="73"/>
        <v>0</v>
      </c>
      <c r="Q1166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  <c r="U1166" s="9"/>
      <c r="V1166" s="9"/>
      <c r="W1166" s="9"/>
      <c r="X1166" s="9"/>
      <c r="Y1166" s="9"/>
      <c r="Z1166" s="9"/>
    </row>
    <row r="1167" spans="1:26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25</v>
      </c>
      <c r="Q1167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  <c r="U1167" s="9"/>
      <c r="V1167" s="9"/>
      <c r="W1167" s="9"/>
      <c r="X1167" s="9"/>
      <c r="Y1167" s="9"/>
      <c r="Z1167" s="9"/>
    </row>
    <row r="1168" spans="1:26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8</v>
      </c>
      <c r="Q1168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  <c r="U1168" s="9"/>
      <c r="V1168" s="9"/>
      <c r="W1168" s="9"/>
      <c r="X1168" s="9"/>
      <c r="Y1168" s="9"/>
      <c r="Z1168" s="9"/>
    </row>
    <row r="1169" spans="1:26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16</v>
      </c>
      <c r="Q1169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  <c r="U1169" s="9"/>
      <c r="V1169" s="9"/>
      <c r="W1169" s="9"/>
      <c r="X1169" s="9"/>
      <c r="Y1169" s="9"/>
      <c r="Z1169" s="9"/>
    </row>
    <row r="1170" spans="1:26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</v>
      </c>
      <c r="Q1170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  <c r="U1170" s="9"/>
      <c r="V1170" s="9"/>
      <c r="W1170" s="9"/>
      <c r="X1170" s="9"/>
      <c r="Y1170" s="9"/>
      <c r="Z1170" s="9"/>
    </row>
    <row r="1171" spans="1:26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3</v>
      </c>
      <c r="Q117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  <c r="U1171" s="9"/>
      <c r="V1171" s="9"/>
      <c r="W1171" s="9"/>
      <c r="X1171" s="9"/>
      <c r="Y1171" s="9"/>
      <c r="Z1171" s="9"/>
    </row>
    <row r="1172" spans="1:26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2</v>
      </c>
      <c r="Q1172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  <c r="U1172" s="9"/>
      <c r="V1172" s="9"/>
      <c r="W1172" s="9"/>
      <c r="X1172" s="9"/>
      <c r="Y1172" s="9"/>
      <c r="Z1172" s="9"/>
    </row>
    <row r="1173" spans="1:26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1</v>
      </c>
      <c r="Q1173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  <c r="U1173" s="9"/>
      <c r="V1173" s="9"/>
      <c r="W1173" s="9"/>
      <c r="X1173" s="9"/>
      <c r="Y1173" s="9"/>
      <c r="Z1173" s="9"/>
    </row>
    <row r="1174" spans="1:26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>
        <f t="shared" si="73"/>
        <v>0</v>
      </c>
      <c r="Q1174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  <c r="U1174" s="9"/>
      <c r="V1174" s="9"/>
      <c r="W1174" s="9"/>
      <c r="X1174" s="9"/>
      <c r="Y1174" s="9"/>
      <c r="Z1174" s="9"/>
    </row>
    <row r="1175" spans="1:26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1</v>
      </c>
      <c r="Q1175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  <c r="U1175" s="9"/>
      <c r="V1175" s="9"/>
      <c r="W1175" s="9"/>
      <c r="X1175" s="9"/>
      <c r="Y1175" s="9"/>
      <c r="Z1175" s="9"/>
    </row>
    <row r="1176" spans="1:26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19</v>
      </c>
      <c r="Q1176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  <c r="U1176" s="9"/>
      <c r="V1176" s="9"/>
      <c r="W1176" s="9"/>
      <c r="X1176" s="9"/>
      <c r="Y1176" s="9"/>
      <c r="Z1176" s="9"/>
    </row>
    <row r="1177" spans="1:26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9</v>
      </c>
      <c r="Q1177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  <c r="U1177" s="9"/>
      <c r="V1177" s="9"/>
      <c r="W1177" s="9"/>
      <c r="X1177" s="9"/>
      <c r="Y1177" s="9"/>
      <c r="Z1177" s="9"/>
    </row>
    <row r="1178" spans="1:26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</v>
      </c>
      <c r="Q1178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  <c r="U1178" s="9"/>
      <c r="V1178" s="9"/>
      <c r="W1178" s="9"/>
      <c r="X1178" s="9"/>
      <c r="Y1178" s="9"/>
      <c r="Z1178" s="9"/>
    </row>
    <row r="1179" spans="1:26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>
        <f t="shared" si="73"/>
        <v>0</v>
      </c>
      <c r="Q1179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  <c r="U1179" s="9"/>
      <c r="V1179" s="9"/>
      <c r="W1179" s="9"/>
      <c r="X1179" s="9"/>
      <c r="Y1179" s="9"/>
      <c r="Z1179" s="9"/>
    </row>
    <row r="1180" spans="1:26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1</v>
      </c>
      <c r="Q1180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  <c r="U1180" s="9"/>
      <c r="V1180" s="9"/>
      <c r="W1180" s="9"/>
      <c r="X1180" s="9"/>
      <c r="Y1180" s="9"/>
      <c r="Z1180" s="9"/>
    </row>
    <row r="1181" spans="1:26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5</v>
      </c>
      <c r="Q118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  <c r="U1181" s="9"/>
      <c r="V1181" s="9"/>
      <c r="W1181" s="9"/>
      <c r="X1181" s="9"/>
      <c r="Y1181" s="9"/>
      <c r="Z1181" s="9"/>
    </row>
    <row r="1182" spans="1:26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85</v>
      </c>
      <c r="Q1182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  <c r="U1182" s="9"/>
      <c r="V1182" s="9"/>
      <c r="W1182" s="9"/>
      <c r="X1182" s="9"/>
      <c r="Y1182" s="9"/>
      <c r="Z1182" s="9"/>
    </row>
    <row r="1183" spans="1:26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3</v>
      </c>
      <c r="Q1183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  <c r="U1183" s="9"/>
      <c r="V1183" s="9"/>
      <c r="W1183" s="9"/>
      <c r="X1183" s="9"/>
      <c r="Y1183" s="9"/>
      <c r="Z1183" s="9"/>
    </row>
    <row r="1184" spans="1:26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4</v>
      </c>
      <c r="Q1184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  <c r="U1184" s="9"/>
      <c r="V1184" s="9"/>
      <c r="W1184" s="9"/>
      <c r="X1184" s="9"/>
      <c r="Y1184" s="9"/>
      <c r="Z1184" s="9"/>
    </row>
    <row r="1185" spans="1:26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</v>
      </c>
      <c r="Q1185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  <c r="U1185" s="9"/>
      <c r="V1185" s="9"/>
      <c r="W1185" s="9"/>
      <c r="X1185" s="9"/>
      <c r="Y1185" s="9"/>
      <c r="Z1185" s="9"/>
    </row>
    <row r="1186" spans="1:26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375</v>
      </c>
      <c r="Q1186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  <c r="U1186" s="9"/>
      <c r="V1186" s="9"/>
      <c r="W1186" s="9"/>
      <c r="X1186" s="9"/>
      <c r="Y1186" s="9"/>
      <c r="Z1186" s="9"/>
    </row>
    <row r="1187" spans="1:26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111</v>
      </c>
      <c r="Q1187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  <c r="U1187" s="9"/>
      <c r="V1187" s="9"/>
      <c r="W1187" s="9"/>
      <c r="X1187" s="9"/>
      <c r="Y1187" s="9"/>
      <c r="Z1187" s="9"/>
    </row>
    <row r="1188" spans="1:26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123</v>
      </c>
      <c r="Q1188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  <c r="U1188" s="9"/>
      <c r="V1188" s="9"/>
      <c r="W1188" s="9"/>
      <c r="X1188" s="9"/>
      <c r="Y1188" s="9"/>
      <c r="Z1188" s="9"/>
    </row>
    <row r="1189" spans="1:26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70</v>
      </c>
      <c r="Q1189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  <c r="U1189" s="9"/>
      <c r="V1189" s="9"/>
      <c r="W1189" s="9"/>
      <c r="X1189" s="9"/>
      <c r="Y1189" s="9"/>
      <c r="Z1189" s="9"/>
    </row>
    <row r="1190" spans="1:26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85</v>
      </c>
      <c r="Q1190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  <c r="U1190" s="9"/>
      <c r="V1190" s="9"/>
      <c r="W1190" s="9"/>
      <c r="X1190" s="9"/>
      <c r="Y1190" s="9"/>
      <c r="Z1190" s="9"/>
    </row>
    <row r="1191" spans="1:26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86</v>
      </c>
      <c r="Q119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  <c r="U1191" s="9"/>
      <c r="V1191" s="9"/>
      <c r="W1191" s="9"/>
      <c r="X1191" s="9"/>
      <c r="Y1191" s="9"/>
      <c r="Z1191" s="9"/>
    </row>
    <row r="1192" spans="1:26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13</v>
      </c>
      <c r="Q1192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  <c r="U1192" s="9"/>
      <c r="V1192" s="9"/>
      <c r="W1192" s="9"/>
      <c r="X1192" s="9"/>
      <c r="Y1192" s="9"/>
      <c r="Z1192" s="9"/>
    </row>
    <row r="1193" spans="1:26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33</v>
      </c>
      <c r="Q1193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  <c r="U1193" s="9"/>
      <c r="V1193" s="9"/>
      <c r="W1193" s="9"/>
      <c r="X1193" s="9"/>
      <c r="Y1193" s="9"/>
      <c r="Z1193" s="9"/>
    </row>
    <row r="1194" spans="1:26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15</v>
      </c>
      <c r="Q1194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  <c r="U1194" s="9"/>
      <c r="V1194" s="9"/>
      <c r="W1194" s="9"/>
      <c r="X1194" s="9"/>
      <c r="Y1194" s="9"/>
      <c r="Z1194" s="9"/>
    </row>
    <row r="1195" spans="1:26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273</v>
      </c>
      <c r="Q1195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  <c r="U1195" s="9"/>
      <c r="V1195" s="9"/>
      <c r="W1195" s="9"/>
      <c r="X1195" s="9"/>
      <c r="Y1195" s="9"/>
      <c r="Z1195" s="9"/>
    </row>
    <row r="1196" spans="1:26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714</v>
      </c>
      <c r="Q1196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  <c r="U1196" s="9"/>
      <c r="V1196" s="9"/>
      <c r="W1196" s="9"/>
      <c r="X1196" s="9"/>
      <c r="Y1196" s="9"/>
      <c r="Z1196" s="9"/>
    </row>
    <row r="1197" spans="1:26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170</v>
      </c>
      <c r="Q1197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  <c r="U1197" s="9"/>
      <c r="V1197" s="9"/>
      <c r="W1197" s="9"/>
      <c r="X1197" s="9"/>
      <c r="Y1197" s="9"/>
      <c r="Z1197" s="9"/>
    </row>
    <row r="1198" spans="1:26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512</v>
      </c>
      <c r="Q1198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  <c r="U1198" s="9"/>
      <c r="V1198" s="9"/>
      <c r="W1198" s="9"/>
      <c r="X1198" s="9"/>
      <c r="Y1198" s="9"/>
      <c r="Z1198" s="9"/>
    </row>
    <row r="1199" spans="1:26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314</v>
      </c>
      <c r="Q1199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  <c r="U1199" s="9"/>
      <c r="V1199" s="9"/>
      <c r="W1199" s="9"/>
      <c r="X1199" s="9"/>
      <c r="Y1199" s="9"/>
      <c r="Z1199" s="9"/>
    </row>
    <row r="1200" spans="1:26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167</v>
      </c>
      <c r="Q1200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  <c r="U1200" s="9"/>
      <c r="V1200" s="9"/>
      <c r="W1200" s="9"/>
      <c r="X1200" s="9"/>
      <c r="Y1200" s="9"/>
      <c r="Z1200" s="9"/>
    </row>
    <row r="1201" spans="1:26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9</v>
      </c>
      <c r="Q120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  <c r="U1201" s="9"/>
      <c r="V1201" s="9"/>
      <c r="W1201" s="9"/>
      <c r="X1201" s="9"/>
      <c r="Y1201" s="9"/>
      <c r="Z1201" s="9"/>
    </row>
    <row r="1202" spans="1:26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103</v>
      </c>
      <c r="Q1202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  <c r="U1202" s="9"/>
      <c r="V1202" s="9"/>
      <c r="W1202" s="9"/>
      <c r="X1202" s="9"/>
      <c r="Y1202" s="9"/>
      <c r="Z1202" s="9"/>
    </row>
    <row r="1203" spans="1:26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111</v>
      </c>
      <c r="Q1203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  <c r="U1203" s="9"/>
      <c r="V1203" s="9"/>
      <c r="W1203" s="9"/>
      <c r="X1203" s="9"/>
      <c r="Y1203" s="9"/>
      <c r="Z1203" s="9"/>
    </row>
    <row r="1204" spans="1:26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271</v>
      </c>
      <c r="Q1204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  <c r="U1204" s="9"/>
      <c r="V1204" s="9"/>
      <c r="W1204" s="9"/>
      <c r="X1204" s="9"/>
      <c r="Y1204" s="9"/>
      <c r="Z1204" s="9"/>
    </row>
    <row r="1205" spans="1:26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101</v>
      </c>
      <c r="Q1205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  <c r="U1205" s="9"/>
      <c r="V1205" s="9"/>
      <c r="W1205" s="9"/>
      <c r="X1205" s="9"/>
      <c r="Y1205" s="9"/>
      <c r="Z1205" s="9"/>
    </row>
    <row r="1206" spans="1:26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57</v>
      </c>
      <c r="Q1206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  <c r="U1206" s="9"/>
      <c r="V1206" s="9"/>
      <c r="W1206" s="9"/>
      <c r="X1206" s="9"/>
      <c r="Y1206" s="9"/>
      <c r="Z1206" s="9"/>
    </row>
    <row r="1207" spans="1:26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62</v>
      </c>
      <c r="Q1207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  <c r="U1207" s="9"/>
      <c r="V1207" s="9"/>
      <c r="W1207" s="9"/>
      <c r="X1207" s="9"/>
      <c r="Y1207" s="9"/>
      <c r="Z1207" s="9"/>
    </row>
    <row r="1208" spans="1:26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</v>
      </c>
      <c r="Q1208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  <c r="U1208" s="9"/>
      <c r="V1208" s="9"/>
      <c r="W1208" s="9"/>
      <c r="X1208" s="9"/>
      <c r="Y1208" s="9"/>
      <c r="Z1208" s="9"/>
    </row>
    <row r="1209" spans="1:26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141</v>
      </c>
      <c r="Q1209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  <c r="U1209" s="9"/>
      <c r="V1209" s="9"/>
      <c r="W1209" s="9"/>
      <c r="X1209" s="9"/>
      <c r="Y1209" s="9"/>
      <c r="Z1209" s="9"/>
    </row>
    <row r="1210" spans="1:26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75</v>
      </c>
      <c r="Q1210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  <c r="U1210" s="9"/>
      <c r="V1210" s="9"/>
      <c r="W1210" s="9"/>
      <c r="X1210" s="9"/>
      <c r="Y1210" s="9"/>
      <c r="Z1210" s="9"/>
    </row>
    <row r="1211" spans="1:26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46</v>
      </c>
      <c r="Q12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  <c r="U1211" s="9"/>
      <c r="V1211" s="9"/>
      <c r="W1211" s="9"/>
      <c r="X1211" s="9"/>
      <c r="Y1211" s="9"/>
      <c r="Z1211" s="9"/>
    </row>
    <row r="1212" spans="1:26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103</v>
      </c>
      <c r="Q1212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  <c r="U1212" s="9"/>
      <c r="V1212" s="9"/>
      <c r="W1212" s="9"/>
      <c r="X1212" s="9"/>
      <c r="Y1212" s="9"/>
      <c r="Z1212" s="9"/>
    </row>
    <row r="1213" spans="1:26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6</v>
      </c>
      <c r="Q1213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  <c r="U1213" s="9"/>
      <c r="V1213" s="9"/>
      <c r="W1213" s="9"/>
      <c r="X1213" s="9"/>
      <c r="Y1213" s="9"/>
      <c r="Z1213" s="9"/>
    </row>
    <row r="1214" spans="1:26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83</v>
      </c>
      <c r="Q1214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  <c r="U1214" s="9"/>
      <c r="V1214" s="9"/>
      <c r="W1214" s="9"/>
      <c r="X1214" s="9"/>
      <c r="Y1214" s="9"/>
      <c r="Z1214" s="9"/>
    </row>
    <row r="1215" spans="1:26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108</v>
      </c>
      <c r="Q1215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  <c r="U1215" s="9"/>
      <c r="V1215" s="9"/>
      <c r="W1215" s="9"/>
      <c r="X1215" s="9"/>
      <c r="Y1215" s="9"/>
      <c r="Z1215" s="9"/>
    </row>
    <row r="1216" spans="1:26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25</v>
      </c>
      <c r="Q1216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  <c r="U1216" s="9"/>
      <c r="V1216" s="9"/>
      <c r="W1216" s="9"/>
      <c r="X1216" s="9"/>
      <c r="Y1216" s="9"/>
      <c r="Z1216" s="9"/>
    </row>
    <row r="1217" spans="1:26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549</v>
      </c>
      <c r="Q1217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  <c r="U1217" s="9"/>
      <c r="V1217" s="9"/>
      <c r="W1217" s="9"/>
      <c r="X1217" s="9"/>
      <c r="Y1217" s="9"/>
      <c r="Z1217" s="9"/>
    </row>
    <row r="1218" spans="1:26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222</v>
      </c>
      <c r="Q1218" t="s">
        <v>8336</v>
      </c>
      <c r="R1218" t="s">
        <v>8337</v>
      </c>
      <c r="S1218" s="9">
        <f t="shared" si="74"/>
        <v>42247.616400462968</v>
      </c>
      <c r="T1218" s="9">
        <f t="shared" si="75"/>
        <v>42279.960416666669</v>
      </c>
      <c r="U1218" s="9"/>
      <c r="V1218" s="9"/>
      <c r="W1218" s="9"/>
      <c r="X1218" s="9"/>
      <c r="Y1218" s="9"/>
      <c r="Z1218" s="9"/>
    </row>
    <row r="1219" spans="1:26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 xml:space="preserve"> ROUND((E1219/D1219)*100,0)</f>
        <v>103</v>
      </c>
      <c r="P1219">
        <f t="shared" ref="P1219:P1282" si="77" xml:space="preserve"> AVERAGE(L1219)</f>
        <v>183</v>
      </c>
      <c r="Q1219" t="s">
        <v>8336</v>
      </c>
      <c r="R1219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  <c r="U1219" s="9"/>
      <c r="V1219" s="9"/>
      <c r="W1219" s="9"/>
      <c r="X1219" s="9"/>
      <c r="Y1219" s="9"/>
      <c r="Z1219" s="9"/>
    </row>
    <row r="1220" spans="1:26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89</v>
      </c>
      <c r="Q1220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  <c r="U1220" s="9"/>
      <c r="V1220" s="9"/>
      <c r="W1220" s="9"/>
      <c r="X1220" s="9"/>
      <c r="Y1220" s="9"/>
      <c r="Z1220" s="9"/>
    </row>
    <row r="1221" spans="1:26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253</v>
      </c>
      <c r="Q1221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  <c r="U1221" s="9"/>
      <c r="V1221" s="9"/>
      <c r="W1221" s="9"/>
      <c r="X1221" s="9"/>
      <c r="Y1221" s="9"/>
      <c r="Z1221" s="9"/>
    </row>
    <row r="1222" spans="1:26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140</v>
      </c>
      <c r="Q1222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  <c r="U1222" s="9"/>
      <c r="V1222" s="9"/>
      <c r="W1222" s="9"/>
      <c r="X1222" s="9"/>
      <c r="Y1222" s="9"/>
      <c r="Z1222" s="9"/>
    </row>
    <row r="1223" spans="1:26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103</v>
      </c>
      <c r="Q1223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  <c r="U1223" s="9"/>
      <c r="V1223" s="9"/>
      <c r="W1223" s="9"/>
      <c r="X1223" s="9"/>
      <c r="Y1223" s="9"/>
      <c r="Z1223" s="9"/>
    </row>
    <row r="1224" spans="1:26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138</v>
      </c>
      <c r="Q1224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  <c r="U1224" s="9"/>
      <c r="V1224" s="9"/>
      <c r="W1224" s="9"/>
      <c r="X1224" s="9"/>
      <c r="Y1224" s="9"/>
      <c r="Z1224" s="9"/>
    </row>
    <row r="1225" spans="1:26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191</v>
      </c>
      <c r="Q1225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  <c r="U1225" s="9"/>
      <c r="V1225" s="9"/>
      <c r="W1225" s="9"/>
      <c r="X1225" s="9"/>
      <c r="Y1225" s="9"/>
      <c r="Z1225" s="9"/>
    </row>
    <row r="1226" spans="1:26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18</v>
      </c>
      <c r="Q1226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  <c r="U1226" s="9"/>
      <c r="V1226" s="9"/>
      <c r="W1226" s="9"/>
      <c r="X1226" s="9"/>
      <c r="Y1226" s="9"/>
      <c r="Z1226" s="9"/>
    </row>
    <row r="1227" spans="1:26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3</v>
      </c>
      <c r="Q1227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  <c r="U1227" s="9"/>
      <c r="V1227" s="9"/>
      <c r="W1227" s="9"/>
      <c r="X1227" s="9"/>
      <c r="Y1227" s="9"/>
      <c r="Z1227" s="9"/>
    </row>
    <row r="1228" spans="1:26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40</v>
      </c>
      <c r="Q1228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  <c r="U1228" s="9"/>
      <c r="V1228" s="9"/>
      <c r="W1228" s="9"/>
      <c r="X1228" s="9"/>
      <c r="Y1228" s="9"/>
      <c r="Z1228" s="9"/>
    </row>
    <row r="1229" spans="1:26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>
        <f t="shared" si="77"/>
        <v>0</v>
      </c>
      <c r="Q1229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  <c r="U1229" s="9"/>
      <c r="V1229" s="9"/>
      <c r="W1229" s="9"/>
      <c r="X1229" s="9"/>
      <c r="Y1229" s="9"/>
      <c r="Z1229" s="9"/>
    </row>
    <row r="1230" spans="1:26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24</v>
      </c>
      <c r="Q1230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  <c r="U1230" s="9"/>
      <c r="V1230" s="9"/>
      <c r="W1230" s="9"/>
      <c r="X1230" s="9"/>
      <c r="Y1230" s="9"/>
      <c r="Z1230" s="9"/>
    </row>
    <row r="1231" spans="1:26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1</v>
      </c>
      <c r="Q123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  <c r="U1231" s="9"/>
      <c r="V1231" s="9"/>
      <c r="W1231" s="9"/>
      <c r="X1231" s="9"/>
      <c r="Y1231" s="9"/>
      <c r="Z1231" s="9"/>
    </row>
    <row r="1232" spans="1:26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>
        <f t="shared" si="77"/>
        <v>0</v>
      </c>
      <c r="Q1232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  <c r="U1232" s="9"/>
      <c r="V1232" s="9"/>
      <c r="W1232" s="9"/>
      <c r="X1232" s="9"/>
      <c r="Y1232" s="9"/>
      <c r="Z1232" s="9"/>
    </row>
    <row r="1233" spans="1:26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>
        <f t="shared" si="77"/>
        <v>0</v>
      </c>
      <c r="Q1233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  <c r="U1233" s="9"/>
      <c r="V1233" s="9"/>
      <c r="W1233" s="9"/>
      <c r="X1233" s="9"/>
      <c r="Y1233" s="9"/>
      <c r="Z1233" s="9"/>
    </row>
    <row r="1234" spans="1:26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1</v>
      </c>
      <c r="Q1234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  <c r="U1234" s="9"/>
      <c r="V1234" s="9"/>
      <c r="W1234" s="9"/>
      <c r="X1234" s="9"/>
      <c r="Y1234" s="9"/>
      <c r="Z1234" s="9"/>
    </row>
    <row r="1235" spans="1:26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6</v>
      </c>
      <c r="Q1235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  <c r="U1235" s="9"/>
      <c r="V1235" s="9"/>
      <c r="W1235" s="9"/>
      <c r="X1235" s="9"/>
      <c r="Y1235" s="9"/>
      <c r="Z1235" s="9"/>
    </row>
    <row r="1236" spans="1:26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>
        <f t="shared" si="77"/>
        <v>0</v>
      </c>
      <c r="Q1236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  <c r="U1236" s="9"/>
      <c r="V1236" s="9"/>
      <c r="W1236" s="9"/>
      <c r="X1236" s="9"/>
      <c r="Y1236" s="9"/>
      <c r="Z1236" s="9"/>
    </row>
    <row r="1237" spans="1:26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6</v>
      </c>
      <c r="Q1237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  <c r="U1237" s="9"/>
      <c r="V1237" s="9"/>
      <c r="W1237" s="9"/>
      <c r="X1237" s="9"/>
      <c r="Y1237" s="9"/>
      <c r="Z1237" s="9"/>
    </row>
    <row r="1238" spans="1:26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>
        <f t="shared" si="77"/>
        <v>0</v>
      </c>
      <c r="Q1238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  <c r="U1238" s="9"/>
      <c r="V1238" s="9"/>
      <c r="W1238" s="9"/>
      <c r="X1238" s="9"/>
      <c r="Y1238" s="9"/>
      <c r="Z1238" s="9"/>
    </row>
    <row r="1239" spans="1:26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>
        <f t="shared" si="77"/>
        <v>0</v>
      </c>
      <c r="Q1239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  <c r="U1239" s="9"/>
      <c r="V1239" s="9"/>
      <c r="W1239" s="9"/>
      <c r="X1239" s="9"/>
      <c r="Y1239" s="9"/>
      <c r="Z1239" s="9"/>
    </row>
    <row r="1240" spans="1:26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3</v>
      </c>
      <c r="Q1240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  <c r="U1240" s="9"/>
      <c r="V1240" s="9"/>
      <c r="W1240" s="9"/>
      <c r="X1240" s="9"/>
      <c r="Y1240" s="9"/>
      <c r="Z1240" s="9"/>
    </row>
    <row r="1241" spans="1:26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>
        <f t="shared" si="77"/>
        <v>0</v>
      </c>
      <c r="Q124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  <c r="U1241" s="9"/>
      <c r="V1241" s="9"/>
      <c r="W1241" s="9"/>
      <c r="X1241" s="9"/>
      <c r="Y1241" s="9"/>
      <c r="Z1241" s="9"/>
    </row>
    <row r="1242" spans="1:26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8</v>
      </c>
      <c r="Q1242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  <c r="U1242" s="9"/>
      <c r="V1242" s="9"/>
      <c r="W1242" s="9"/>
      <c r="X1242" s="9"/>
      <c r="Y1242" s="9"/>
      <c r="Z1242" s="9"/>
    </row>
    <row r="1243" spans="1:26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34</v>
      </c>
      <c r="Q1243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  <c r="U1243" s="9"/>
      <c r="V1243" s="9"/>
      <c r="W1243" s="9"/>
      <c r="X1243" s="9"/>
      <c r="Y1243" s="9"/>
      <c r="Z1243" s="9"/>
    </row>
    <row r="1244" spans="1:26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1</v>
      </c>
      <c r="Q1244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  <c r="U1244" s="9"/>
      <c r="V1244" s="9"/>
      <c r="W1244" s="9"/>
      <c r="X1244" s="9"/>
      <c r="Y1244" s="9"/>
      <c r="Z1244" s="9"/>
    </row>
    <row r="1245" spans="1:26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38</v>
      </c>
      <c r="Q1245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  <c r="U1245" s="9"/>
      <c r="V1245" s="9"/>
      <c r="W1245" s="9"/>
      <c r="X1245" s="9"/>
      <c r="Y1245" s="9"/>
      <c r="Z1245" s="9"/>
    </row>
    <row r="1246" spans="1:26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45</v>
      </c>
      <c r="Q1246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  <c r="U1246" s="9"/>
      <c r="V1246" s="9"/>
      <c r="W1246" s="9"/>
      <c r="X1246" s="9"/>
      <c r="Y1246" s="9"/>
      <c r="Z1246" s="9"/>
    </row>
    <row r="1247" spans="1:26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17</v>
      </c>
      <c r="Q1247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  <c r="U1247" s="9"/>
      <c r="V1247" s="9"/>
      <c r="W1247" s="9"/>
      <c r="X1247" s="9"/>
      <c r="Y1247" s="9"/>
      <c r="Z1247" s="9"/>
    </row>
    <row r="1248" spans="1:26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31</v>
      </c>
      <c r="Q1248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  <c r="U1248" s="9"/>
      <c r="V1248" s="9"/>
      <c r="W1248" s="9"/>
      <c r="X1248" s="9"/>
      <c r="Y1248" s="9"/>
      <c r="Z1248" s="9"/>
    </row>
    <row r="1249" spans="1:26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50</v>
      </c>
      <c r="Q1249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  <c r="U1249" s="9"/>
      <c r="V1249" s="9"/>
      <c r="W1249" s="9"/>
      <c r="X1249" s="9"/>
      <c r="Y1249" s="9"/>
      <c r="Z1249" s="9"/>
    </row>
    <row r="1250" spans="1:26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59</v>
      </c>
      <c r="Q1250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  <c r="U1250" s="9"/>
      <c r="V1250" s="9"/>
      <c r="W1250" s="9"/>
      <c r="X1250" s="9"/>
      <c r="Y1250" s="9"/>
      <c r="Z1250" s="9"/>
    </row>
    <row r="1251" spans="1:26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81</v>
      </c>
      <c r="Q1251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  <c r="U1251" s="9"/>
      <c r="V1251" s="9"/>
      <c r="W1251" s="9"/>
      <c r="X1251" s="9"/>
      <c r="Y1251" s="9"/>
      <c r="Z1251" s="9"/>
    </row>
    <row r="1252" spans="1:26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508</v>
      </c>
      <c r="Q1252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  <c r="U1252" s="9"/>
      <c r="V1252" s="9"/>
      <c r="W1252" s="9"/>
      <c r="X1252" s="9"/>
      <c r="Y1252" s="9"/>
      <c r="Z1252" s="9"/>
    </row>
    <row r="1253" spans="1:26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74</v>
      </c>
      <c r="Q1253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  <c r="U1253" s="9"/>
      <c r="V1253" s="9"/>
      <c r="W1253" s="9"/>
      <c r="X1253" s="9"/>
      <c r="Y1253" s="9"/>
      <c r="Z1253" s="9"/>
    </row>
    <row r="1254" spans="1:26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141</v>
      </c>
      <c r="Q1254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  <c r="U1254" s="9"/>
      <c r="V1254" s="9"/>
      <c r="W1254" s="9"/>
      <c r="X1254" s="9"/>
      <c r="Y1254" s="9"/>
      <c r="Z1254" s="9"/>
    </row>
    <row r="1255" spans="1:26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711</v>
      </c>
      <c r="Q1255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  <c r="U1255" s="9"/>
      <c r="V1255" s="9"/>
      <c r="W1255" s="9"/>
      <c r="X1255" s="9"/>
      <c r="Y1255" s="9"/>
      <c r="Z1255" s="9"/>
    </row>
    <row r="1256" spans="1:26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141</v>
      </c>
      <c r="Q1256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  <c r="U1256" s="9"/>
      <c r="V1256" s="9"/>
      <c r="W1256" s="9"/>
      <c r="X1256" s="9"/>
      <c r="Y1256" s="9"/>
      <c r="Z1256" s="9"/>
    </row>
    <row r="1257" spans="1:26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109</v>
      </c>
      <c r="Q1257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  <c r="U1257" s="9"/>
      <c r="V1257" s="9"/>
      <c r="W1257" s="9"/>
      <c r="X1257" s="9"/>
      <c r="Y1257" s="9"/>
      <c r="Z1257" s="9"/>
    </row>
    <row r="1258" spans="1:26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361</v>
      </c>
      <c r="Q1258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  <c r="U1258" s="9"/>
      <c r="V1258" s="9"/>
      <c r="W1258" s="9"/>
      <c r="X1258" s="9"/>
      <c r="Y1258" s="9"/>
      <c r="Z1258" s="9"/>
    </row>
    <row r="1259" spans="1:26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176</v>
      </c>
      <c r="Q1259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  <c r="U1259" s="9"/>
      <c r="V1259" s="9"/>
      <c r="W1259" s="9"/>
      <c r="X1259" s="9"/>
      <c r="Y1259" s="9"/>
      <c r="Z1259" s="9"/>
    </row>
    <row r="1260" spans="1:26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670</v>
      </c>
      <c r="Q1260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  <c r="U1260" s="9"/>
      <c r="V1260" s="9"/>
      <c r="W1260" s="9"/>
      <c r="X1260" s="9"/>
      <c r="Y1260" s="9"/>
      <c r="Z1260" s="9"/>
    </row>
    <row r="1261" spans="1:26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96</v>
      </c>
      <c r="Q126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  <c r="U1261" s="9"/>
      <c r="V1261" s="9"/>
      <c r="W1261" s="9"/>
      <c r="X1261" s="9"/>
      <c r="Y1261" s="9"/>
      <c r="Z1261" s="9"/>
    </row>
    <row r="1262" spans="1:26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74</v>
      </c>
      <c r="Q1262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  <c r="U1262" s="9"/>
      <c r="V1262" s="9"/>
      <c r="W1262" s="9"/>
      <c r="X1262" s="9"/>
      <c r="Y1262" s="9"/>
      <c r="Z1262" s="9"/>
    </row>
    <row r="1263" spans="1:26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52</v>
      </c>
      <c r="Q1263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  <c r="U1263" s="9"/>
      <c r="V1263" s="9"/>
      <c r="W1263" s="9"/>
      <c r="X1263" s="9"/>
      <c r="Y1263" s="9"/>
      <c r="Z1263" s="9"/>
    </row>
    <row r="1264" spans="1:26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105</v>
      </c>
      <c r="Q1264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  <c r="U1264" s="9"/>
      <c r="V1264" s="9"/>
      <c r="W1264" s="9"/>
      <c r="X1264" s="9"/>
      <c r="Y1264" s="9"/>
      <c r="Z1264" s="9"/>
    </row>
    <row r="1265" spans="1:26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41</v>
      </c>
      <c r="Q1265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  <c r="U1265" s="9"/>
      <c r="V1265" s="9"/>
      <c r="W1265" s="9"/>
      <c r="X1265" s="9"/>
      <c r="Y1265" s="9"/>
      <c r="Z1265" s="9"/>
    </row>
    <row r="1266" spans="1:26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34</v>
      </c>
      <c r="Q1266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  <c r="U1266" s="9"/>
      <c r="V1266" s="9"/>
      <c r="W1266" s="9"/>
      <c r="X1266" s="9"/>
      <c r="Y1266" s="9"/>
      <c r="Z1266" s="9"/>
    </row>
    <row r="1267" spans="1:26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66</v>
      </c>
      <c r="Q1267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  <c r="U1267" s="9"/>
      <c r="V1267" s="9"/>
      <c r="W1267" s="9"/>
      <c r="X1267" s="9"/>
      <c r="Y1267" s="9"/>
      <c r="Z1267" s="9"/>
    </row>
    <row r="1268" spans="1:26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50</v>
      </c>
      <c r="Q1268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  <c r="U1268" s="9"/>
      <c r="V1268" s="9"/>
      <c r="W1268" s="9"/>
      <c r="X1268" s="9"/>
      <c r="Y1268" s="9"/>
      <c r="Z1268" s="9"/>
    </row>
    <row r="1269" spans="1:26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159</v>
      </c>
      <c r="Q1269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  <c r="U1269" s="9"/>
      <c r="V1269" s="9"/>
      <c r="W1269" s="9"/>
      <c r="X1269" s="9"/>
      <c r="Y1269" s="9"/>
      <c r="Z1269" s="9"/>
    </row>
    <row r="1270" spans="1:26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182</v>
      </c>
      <c r="Q1270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  <c r="U1270" s="9"/>
      <c r="V1270" s="9"/>
      <c r="W1270" s="9"/>
      <c r="X1270" s="9"/>
      <c r="Y1270" s="9"/>
      <c r="Z1270" s="9"/>
    </row>
    <row r="1271" spans="1:26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206</v>
      </c>
      <c r="Q1271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  <c r="U1271" s="9"/>
      <c r="V1271" s="9"/>
      <c r="W1271" s="9"/>
      <c r="X1271" s="9"/>
      <c r="Y1271" s="9"/>
      <c r="Z1271" s="9"/>
    </row>
    <row r="1272" spans="1:26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169</v>
      </c>
      <c r="Q1272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  <c r="U1272" s="9"/>
      <c r="V1272" s="9"/>
      <c r="W1272" s="9"/>
      <c r="X1272" s="9"/>
      <c r="Y1272" s="9"/>
      <c r="Z1272" s="9"/>
    </row>
    <row r="1273" spans="1:26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31</v>
      </c>
      <c r="Q1273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  <c r="U1273" s="9"/>
      <c r="V1273" s="9"/>
      <c r="W1273" s="9"/>
      <c r="X1273" s="9"/>
      <c r="Y1273" s="9"/>
      <c r="Z1273" s="9"/>
    </row>
    <row r="1274" spans="1:26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28</v>
      </c>
      <c r="Q1274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  <c r="U1274" s="9"/>
      <c r="V1274" s="9"/>
      <c r="W1274" s="9"/>
      <c r="X1274" s="9"/>
      <c r="Y1274" s="9"/>
      <c r="Z1274" s="9"/>
    </row>
    <row r="1275" spans="1:26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54</v>
      </c>
      <c r="Q1275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  <c r="U1275" s="9"/>
      <c r="V1275" s="9"/>
      <c r="W1275" s="9"/>
      <c r="X1275" s="9"/>
      <c r="Y1275" s="9"/>
      <c r="Z1275" s="9"/>
    </row>
    <row r="1276" spans="1:26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467</v>
      </c>
      <c r="Q1276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  <c r="U1276" s="9"/>
      <c r="V1276" s="9"/>
      <c r="W1276" s="9"/>
      <c r="X1276" s="9"/>
      <c r="Y1276" s="9"/>
      <c r="Z1276" s="9"/>
    </row>
    <row r="1277" spans="1:26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389</v>
      </c>
      <c r="Q1277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  <c r="U1277" s="9"/>
      <c r="V1277" s="9"/>
      <c r="W1277" s="9"/>
      <c r="X1277" s="9"/>
      <c r="Y1277" s="9"/>
      <c r="Z1277" s="9"/>
    </row>
    <row r="1278" spans="1:26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68</v>
      </c>
      <c r="Q1278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  <c r="U1278" s="9"/>
      <c r="V1278" s="9"/>
      <c r="W1278" s="9"/>
      <c r="X1278" s="9"/>
      <c r="Y1278" s="9"/>
      <c r="Z1278" s="9"/>
    </row>
    <row r="1279" spans="1:26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413</v>
      </c>
      <c r="Q1279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  <c r="U1279" s="9"/>
      <c r="V1279" s="9"/>
      <c r="W1279" s="9"/>
      <c r="X1279" s="9"/>
      <c r="Y1279" s="9"/>
      <c r="Z1279" s="9"/>
    </row>
    <row r="1280" spans="1:26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190</v>
      </c>
      <c r="Q1280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  <c r="U1280" s="9"/>
      <c r="V1280" s="9"/>
      <c r="W1280" s="9"/>
      <c r="X1280" s="9"/>
      <c r="Y1280" s="9"/>
      <c r="Z1280" s="9"/>
    </row>
    <row r="1281" spans="1:26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189</v>
      </c>
      <c r="Q128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  <c r="U1281" s="9"/>
      <c r="V1281" s="9"/>
      <c r="W1281" s="9"/>
      <c r="X1281" s="9"/>
      <c r="Y1281" s="9"/>
      <c r="Z1281" s="9"/>
    </row>
    <row r="1282" spans="1:26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130</v>
      </c>
      <c r="Q1282" t="s">
        <v>8323</v>
      </c>
      <c r="R1282" t="s">
        <v>8324</v>
      </c>
      <c r="S1282" s="9">
        <f t="shared" si="78"/>
        <v>40513.757569444446</v>
      </c>
      <c r="T1282" s="9">
        <f t="shared" si="79"/>
        <v>40603.757569444446</v>
      </c>
      <c r="U1282" s="9"/>
      <c r="V1282" s="9"/>
      <c r="W1282" s="9"/>
      <c r="X1282" s="9"/>
      <c r="Y1282" s="9"/>
      <c r="Z1282" s="9"/>
    </row>
    <row r="1283" spans="1:26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 xml:space="preserve"> ROUND((E1283/D1283)*100,0)</f>
        <v>111</v>
      </c>
      <c r="P1283">
        <f t="shared" ref="P1283:P1346" si="81" xml:space="preserve"> AVERAGE(L1283)</f>
        <v>74</v>
      </c>
      <c r="Q1283" t="s">
        <v>8323</v>
      </c>
      <c r="R1283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  <c r="U1283" s="9"/>
      <c r="V1283" s="9"/>
      <c r="W1283" s="9"/>
      <c r="X1283" s="9"/>
      <c r="Y1283" s="9"/>
      <c r="Z1283" s="9"/>
    </row>
    <row r="1284" spans="1:26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274</v>
      </c>
      <c r="Q1284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  <c r="U1284" s="9"/>
      <c r="V1284" s="9"/>
      <c r="W1284" s="9"/>
      <c r="X1284" s="9"/>
      <c r="Y1284" s="9"/>
      <c r="Z1284" s="9"/>
    </row>
    <row r="1285" spans="1:26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22</v>
      </c>
      <c r="Q1285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  <c r="U1285" s="9"/>
      <c r="V1285" s="9"/>
      <c r="W1285" s="9"/>
      <c r="X1285" s="9"/>
      <c r="Y1285" s="9"/>
      <c r="Z1285" s="9"/>
    </row>
    <row r="1286" spans="1:26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31</v>
      </c>
      <c r="Q1286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  <c r="U1286" s="9"/>
      <c r="V1286" s="9"/>
      <c r="W1286" s="9"/>
      <c r="X1286" s="9"/>
      <c r="Y1286" s="9"/>
      <c r="Z1286" s="9"/>
    </row>
    <row r="1287" spans="1:26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63</v>
      </c>
      <c r="Q1287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  <c r="U1287" s="9"/>
      <c r="V1287" s="9"/>
      <c r="W1287" s="9"/>
      <c r="X1287" s="9"/>
      <c r="Y1287" s="9"/>
      <c r="Z1287" s="9"/>
    </row>
    <row r="1288" spans="1:26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20</v>
      </c>
      <c r="Q1288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  <c r="U1288" s="9"/>
      <c r="V1288" s="9"/>
      <c r="W1288" s="9"/>
      <c r="X1288" s="9"/>
      <c r="Y1288" s="9"/>
      <c r="Z1288" s="9"/>
    </row>
    <row r="1289" spans="1:26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25</v>
      </c>
      <c r="Q1289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  <c r="U1289" s="9"/>
      <c r="V1289" s="9"/>
      <c r="W1289" s="9"/>
      <c r="X1289" s="9"/>
      <c r="Y1289" s="9"/>
      <c r="Z1289" s="9"/>
    </row>
    <row r="1290" spans="1:26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61</v>
      </c>
      <c r="Q1290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  <c r="U1290" s="9"/>
      <c r="V1290" s="9"/>
      <c r="W1290" s="9"/>
      <c r="X1290" s="9"/>
      <c r="Y1290" s="9"/>
      <c r="Z1290" s="9"/>
    </row>
    <row r="1291" spans="1:26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52</v>
      </c>
      <c r="Q1291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  <c r="U1291" s="9"/>
      <c r="V1291" s="9"/>
      <c r="W1291" s="9"/>
      <c r="X1291" s="9"/>
      <c r="Y1291" s="9"/>
      <c r="Z1291" s="9"/>
    </row>
    <row r="1292" spans="1:26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86</v>
      </c>
      <c r="Q1292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  <c r="U1292" s="9"/>
      <c r="V1292" s="9"/>
      <c r="W1292" s="9"/>
      <c r="X1292" s="9"/>
      <c r="Y1292" s="9"/>
      <c r="Z1292" s="9"/>
    </row>
    <row r="1293" spans="1:26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42</v>
      </c>
      <c r="Q1293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  <c r="U1293" s="9"/>
      <c r="V1293" s="9"/>
      <c r="W1293" s="9"/>
      <c r="X1293" s="9"/>
      <c r="Y1293" s="9"/>
      <c r="Z1293" s="9"/>
    </row>
    <row r="1294" spans="1:26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52</v>
      </c>
      <c r="Q1294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  <c r="U1294" s="9"/>
      <c r="V1294" s="9"/>
      <c r="W1294" s="9"/>
      <c r="X1294" s="9"/>
      <c r="Y1294" s="9"/>
      <c r="Z1294" s="9"/>
    </row>
    <row r="1295" spans="1:26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120</v>
      </c>
      <c r="Q1295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  <c r="U1295" s="9"/>
      <c r="V1295" s="9"/>
      <c r="W1295" s="9"/>
      <c r="X1295" s="9"/>
      <c r="Y1295" s="9"/>
      <c r="Z1295" s="9"/>
    </row>
    <row r="1296" spans="1:26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22</v>
      </c>
      <c r="Q1296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  <c r="U1296" s="9"/>
      <c r="V1296" s="9"/>
      <c r="W1296" s="9"/>
      <c r="X1296" s="9"/>
      <c r="Y1296" s="9"/>
      <c r="Z1296" s="9"/>
    </row>
    <row r="1297" spans="1:26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64</v>
      </c>
      <c r="Q1297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  <c r="U1297" s="9"/>
      <c r="V1297" s="9"/>
      <c r="W1297" s="9"/>
      <c r="X1297" s="9"/>
      <c r="Y1297" s="9"/>
      <c r="Z1297" s="9"/>
    </row>
    <row r="1298" spans="1:26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23</v>
      </c>
      <c r="Q1298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  <c r="U1298" s="9"/>
      <c r="V1298" s="9"/>
      <c r="W1298" s="9"/>
      <c r="X1298" s="9"/>
      <c r="Y1298" s="9"/>
      <c r="Z1298" s="9"/>
    </row>
    <row r="1299" spans="1:26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238</v>
      </c>
      <c r="Q1299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  <c r="U1299" s="9"/>
      <c r="V1299" s="9"/>
      <c r="W1299" s="9"/>
      <c r="X1299" s="9"/>
      <c r="Y1299" s="9"/>
      <c r="Z1299" s="9"/>
    </row>
    <row r="1300" spans="1:26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33</v>
      </c>
      <c r="Q1300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  <c r="U1300" s="9"/>
      <c r="V1300" s="9"/>
      <c r="W1300" s="9"/>
      <c r="X1300" s="9"/>
      <c r="Y1300" s="9"/>
      <c r="Z1300" s="9"/>
    </row>
    <row r="1301" spans="1:26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32</v>
      </c>
      <c r="Q130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  <c r="U1301" s="9"/>
      <c r="V1301" s="9"/>
      <c r="W1301" s="9"/>
      <c r="X1301" s="9"/>
      <c r="Y1301" s="9"/>
      <c r="Z1301" s="9"/>
    </row>
    <row r="1302" spans="1:26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24</v>
      </c>
      <c r="Q1302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  <c r="U1302" s="9"/>
      <c r="V1302" s="9"/>
      <c r="W1302" s="9"/>
      <c r="X1302" s="9"/>
      <c r="Y1302" s="9"/>
      <c r="Z1302" s="9"/>
    </row>
    <row r="1303" spans="1:26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29</v>
      </c>
      <c r="Q1303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  <c r="U1303" s="9"/>
      <c r="V1303" s="9"/>
      <c r="W1303" s="9"/>
      <c r="X1303" s="9"/>
      <c r="Y1303" s="9"/>
      <c r="Z1303" s="9"/>
    </row>
    <row r="1304" spans="1:26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  <c r="U1304" s="9"/>
      <c r="V1304" s="9"/>
      <c r="W1304" s="9"/>
      <c r="X1304" s="9"/>
      <c r="Y1304" s="9"/>
      <c r="Z1304" s="9"/>
    </row>
    <row r="1305" spans="1:26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108</v>
      </c>
      <c r="Q1305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  <c r="U1305" s="9"/>
      <c r="V1305" s="9"/>
      <c r="W1305" s="9"/>
      <c r="X1305" s="9"/>
      <c r="Y1305" s="9"/>
      <c r="Z1305" s="9"/>
    </row>
    <row r="1306" spans="1:26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104</v>
      </c>
      <c r="Q1306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  <c r="U1306" s="9"/>
      <c r="V1306" s="9"/>
      <c r="W1306" s="9"/>
      <c r="X1306" s="9"/>
      <c r="Y1306" s="9"/>
      <c r="Z1306" s="9"/>
    </row>
    <row r="1307" spans="1:26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86</v>
      </c>
      <c r="Q1307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  <c r="U1307" s="9"/>
      <c r="V1307" s="9"/>
      <c r="W1307" s="9"/>
      <c r="X1307" s="9"/>
      <c r="Y1307" s="9"/>
      <c r="Z1307" s="9"/>
    </row>
    <row r="1308" spans="1:26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356</v>
      </c>
      <c r="Q1308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  <c r="U1308" s="9"/>
      <c r="V1308" s="9"/>
      <c r="W1308" s="9"/>
      <c r="X1308" s="9"/>
      <c r="Y1308" s="9"/>
      <c r="Z1308" s="9"/>
    </row>
    <row r="1309" spans="1:26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45</v>
      </c>
      <c r="Q1309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  <c r="U1309" s="9"/>
      <c r="V1309" s="9"/>
      <c r="W1309" s="9"/>
      <c r="X1309" s="9"/>
      <c r="Y1309" s="9"/>
      <c r="Z1309" s="9"/>
    </row>
    <row r="1310" spans="1:26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38</v>
      </c>
      <c r="Q1310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  <c r="U1310" s="9"/>
      <c r="V1310" s="9"/>
      <c r="W1310" s="9"/>
      <c r="X1310" s="9"/>
      <c r="Y1310" s="9"/>
      <c r="Z1310" s="9"/>
    </row>
    <row r="1311" spans="1:26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35</v>
      </c>
      <c r="Q13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  <c r="U1311" s="9"/>
      <c r="V1311" s="9"/>
      <c r="W1311" s="9"/>
      <c r="X1311" s="9"/>
      <c r="Y1311" s="9"/>
      <c r="Z1311" s="9"/>
    </row>
    <row r="1312" spans="1:26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24</v>
      </c>
      <c r="Q1312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  <c r="U1312" s="9"/>
      <c r="V1312" s="9"/>
      <c r="W1312" s="9"/>
      <c r="X1312" s="9"/>
      <c r="Y1312" s="9"/>
      <c r="Z1312" s="9"/>
    </row>
    <row r="1313" spans="1:26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100</v>
      </c>
      <c r="Q1313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  <c r="U1313" s="9"/>
      <c r="V1313" s="9"/>
      <c r="W1313" s="9"/>
      <c r="X1313" s="9"/>
      <c r="Y1313" s="9"/>
      <c r="Z1313" s="9"/>
    </row>
    <row r="1314" spans="1:26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1</v>
      </c>
      <c r="Q1314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  <c r="U1314" s="9"/>
      <c r="V1314" s="9"/>
      <c r="W1314" s="9"/>
      <c r="X1314" s="9"/>
      <c r="Y1314" s="9"/>
      <c r="Z1314" s="9"/>
    </row>
    <row r="1315" spans="1:26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122</v>
      </c>
      <c r="Q1315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  <c r="U1315" s="9"/>
      <c r="V1315" s="9"/>
      <c r="W1315" s="9"/>
      <c r="X1315" s="9"/>
      <c r="Y1315" s="9"/>
      <c r="Z1315" s="9"/>
    </row>
    <row r="1316" spans="1:26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11</v>
      </c>
      <c r="Q1316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  <c r="U1316" s="9"/>
      <c r="V1316" s="9"/>
      <c r="W1316" s="9"/>
      <c r="X1316" s="9"/>
      <c r="Y1316" s="9"/>
      <c r="Z1316" s="9"/>
    </row>
    <row r="1317" spans="1:26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248</v>
      </c>
      <c r="Q1317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  <c r="U1317" s="9"/>
      <c r="V1317" s="9"/>
      <c r="W1317" s="9"/>
      <c r="X1317" s="9"/>
      <c r="Y1317" s="9"/>
      <c r="Z1317" s="9"/>
    </row>
    <row r="1318" spans="1:26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  <c r="U1318" s="9"/>
      <c r="V1318" s="9"/>
      <c r="W1318" s="9"/>
      <c r="X1318" s="9"/>
      <c r="Y1318" s="9"/>
      <c r="Z1318" s="9"/>
    </row>
    <row r="1319" spans="1:26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19</v>
      </c>
      <c r="Q1319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  <c r="U1319" s="9"/>
      <c r="V1319" s="9"/>
      <c r="W1319" s="9"/>
      <c r="X1319" s="9"/>
      <c r="Y1319" s="9"/>
      <c r="Z1319" s="9"/>
    </row>
    <row r="1320" spans="1:26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135</v>
      </c>
      <c r="Q1320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  <c r="U1320" s="9"/>
      <c r="V1320" s="9"/>
      <c r="W1320" s="9"/>
      <c r="X1320" s="9"/>
      <c r="Y1320" s="9"/>
      <c r="Z1320" s="9"/>
    </row>
    <row r="1321" spans="1:26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</v>
      </c>
      <c r="Q132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  <c r="U1321" s="9"/>
      <c r="V1321" s="9"/>
      <c r="W1321" s="9"/>
      <c r="X1321" s="9"/>
      <c r="Y1321" s="9"/>
      <c r="Z1321" s="9"/>
    </row>
    <row r="1322" spans="1:26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3</v>
      </c>
      <c r="Q1322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  <c r="U1322" s="9"/>
      <c r="V1322" s="9"/>
      <c r="W1322" s="9"/>
      <c r="X1322" s="9"/>
      <c r="Y1322" s="9"/>
      <c r="Z1322" s="9"/>
    </row>
    <row r="1323" spans="1:26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7</v>
      </c>
      <c r="Q1323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  <c r="U1323" s="9"/>
      <c r="V1323" s="9"/>
      <c r="W1323" s="9"/>
      <c r="X1323" s="9"/>
      <c r="Y1323" s="9"/>
      <c r="Z1323" s="9"/>
    </row>
    <row r="1324" spans="1:26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4</v>
      </c>
      <c r="Q1324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  <c r="U1324" s="9"/>
      <c r="V1324" s="9"/>
      <c r="W1324" s="9"/>
      <c r="X1324" s="9"/>
      <c r="Y1324" s="9"/>
      <c r="Z1324" s="9"/>
    </row>
    <row r="1325" spans="1:26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44</v>
      </c>
      <c r="Q1325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  <c r="U1325" s="9"/>
      <c r="V1325" s="9"/>
      <c r="W1325" s="9"/>
      <c r="X1325" s="9"/>
      <c r="Y1325" s="9"/>
      <c r="Z1325" s="9"/>
    </row>
    <row r="1326" spans="1:26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90</v>
      </c>
      <c r="Q1326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  <c r="U1326" s="9"/>
      <c r="V1326" s="9"/>
      <c r="W1326" s="9"/>
      <c r="X1326" s="9"/>
      <c r="Y1326" s="9"/>
      <c r="Z1326" s="9"/>
    </row>
    <row r="1327" spans="1:26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8</v>
      </c>
      <c r="Q1327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  <c r="U1327" s="9"/>
      <c r="V1327" s="9"/>
      <c r="W1327" s="9"/>
      <c r="X1327" s="9"/>
      <c r="Y1327" s="9"/>
      <c r="Z1327" s="9"/>
    </row>
    <row r="1328" spans="1:26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11</v>
      </c>
      <c r="Q1328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  <c r="U1328" s="9"/>
      <c r="V1328" s="9"/>
      <c r="W1328" s="9"/>
      <c r="X1328" s="9"/>
      <c r="Y1328" s="9"/>
      <c r="Z1328" s="9"/>
    </row>
    <row r="1329" spans="1:26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41</v>
      </c>
      <c r="Q1329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  <c r="U1329" s="9"/>
      <c r="V1329" s="9"/>
      <c r="W1329" s="9"/>
      <c r="X1329" s="9"/>
      <c r="Y1329" s="9"/>
      <c r="Z1329" s="9"/>
    </row>
    <row r="1330" spans="1:26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15</v>
      </c>
      <c r="Q1330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  <c r="U1330" s="9"/>
      <c r="V1330" s="9"/>
      <c r="W1330" s="9"/>
      <c r="X1330" s="9"/>
      <c r="Y1330" s="9"/>
      <c r="Z1330" s="9"/>
    </row>
    <row r="1331" spans="1:26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9</v>
      </c>
      <c r="Q133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  <c r="U1331" s="9"/>
      <c r="V1331" s="9"/>
      <c r="W1331" s="9"/>
      <c r="X1331" s="9"/>
      <c r="Y1331" s="9"/>
      <c r="Z1331" s="9"/>
    </row>
    <row r="1332" spans="1:26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50</v>
      </c>
      <c r="Q1332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  <c r="U1332" s="9"/>
      <c r="V1332" s="9"/>
      <c r="W1332" s="9"/>
      <c r="X1332" s="9"/>
      <c r="Y1332" s="9"/>
      <c r="Z1332" s="9"/>
    </row>
    <row r="1333" spans="1:26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34</v>
      </c>
      <c r="Q1333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  <c r="U1333" s="9"/>
      <c r="V1333" s="9"/>
      <c r="W1333" s="9"/>
      <c r="X1333" s="9"/>
      <c r="Y1333" s="9"/>
      <c r="Z1333" s="9"/>
    </row>
    <row r="1334" spans="1:26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>
        <f t="shared" si="81"/>
        <v>0</v>
      </c>
      <c r="Q1334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  <c r="U1334" s="9"/>
      <c r="V1334" s="9"/>
      <c r="W1334" s="9"/>
      <c r="X1334" s="9"/>
      <c r="Y1334" s="9"/>
      <c r="Z1334" s="9"/>
    </row>
    <row r="1335" spans="1:26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>
        <f t="shared" si="81"/>
        <v>0</v>
      </c>
      <c r="Q1335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  <c r="U1335" s="9"/>
      <c r="V1335" s="9"/>
      <c r="W1335" s="9"/>
      <c r="X1335" s="9"/>
      <c r="Y1335" s="9"/>
      <c r="Z1335" s="9"/>
    </row>
    <row r="1336" spans="1:26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276</v>
      </c>
      <c r="Q1336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  <c r="U1336" s="9"/>
      <c r="V1336" s="9"/>
      <c r="W1336" s="9"/>
      <c r="X1336" s="9"/>
      <c r="Y1336" s="9"/>
      <c r="Z1336" s="9"/>
    </row>
    <row r="1337" spans="1:26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16</v>
      </c>
      <c r="Q1337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  <c r="U1337" s="9"/>
      <c r="V1337" s="9"/>
      <c r="W1337" s="9"/>
      <c r="X1337" s="9"/>
      <c r="Y1337" s="9"/>
      <c r="Z1337" s="9"/>
    </row>
    <row r="1338" spans="1:26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224</v>
      </c>
      <c r="Q1338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  <c r="U1338" s="9"/>
      <c r="V1338" s="9"/>
      <c r="W1338" s="9"/>
      <c r="X1338" s="9"/>
      <c r="Y1338" s="9"/>
      <c r="Z1338" s="9"/>
    </row>
    <row r="1339" spans="1:26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140</v>
      </c>
      <c r="Q1339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  <c r="U1339" s="9"/>
      <c r="V1339" s="9"/>
      <c r="W1339" s="9"/>
      <c r="X1339" s="9"/>
      <c r="Y1339" s="9"/>
      <c r="Z1339" s="9"/>
    </row>
    <row r="1340" spans="1:26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15</v>
      </c>
      <c r="Q1340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  <c r="U1340" s="9"/>
      <c r="V1340" s="9"/>
      <c r="W1340" s="9"/>
      <c r="X1340" s="9"/>
      <c r="Y1340" s="9"/>
      <c r="Z1340" s="9"/>
    </row>
    <row r="1341" spans="1:26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37</v>
      </c>
      <c r="Q134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  <c r="U1341" s="9"/>
      <c r="V1341" s="9"/>
      <c r="W1341" s="9"/>
      <c r="X1341" s="9"/>
      <c r="Y1341" s="9"/>
      <c r="Z1341" s="9"/>
    </row>
    <row r="1342" spans="1:26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>
        <f t="shared" si="81"/>
        <v>0</v>
      </c>
      <c r="Q1342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  <c r="U1342" s="9"/>
      <c r="V1342" s="9"/>
      <c r="W1342" s="9"/>
      <c r="X1342" s="9"/>
      <c r="Y1342" s="9"/>
      <c r="Z1342" s="9"/>
    </row>
    <row r="1343" spans="1:26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46</v>
      </c>
      <c r="Q1343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  <c r="U1343" s="9"/>
      <c r="V1343" s="9"/>
      <c r="W1343" s="9"/>
      <c r="X1343" s="9"/>
      <c r="Y1343" s="9"/>
      <c r="Z1343" s="9"/>
    </row>
    <row r="1344" spans="1:26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</v>
      </c>
      <c r="Q1344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  <c r="U1344" s="9"/>
      <c r="V1344" s="9"/>
      <c r="W1344" s="9"/>
      <c r="X1344" s="9"/>
      <c r="Y1344" s="9"/>
      <c r="Z1344" s="9"/>
    </row>
    <row r="1345" spans="1:26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323</v>
      </c>
      <c r="Q1345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  <c r="U1345" s="9"/>
      <c r="V1345" s="9"/>
      <c r="W1345" s="9"/>
      <c r="X1345" s="9"/>
      <c r="Y1345" s="9"/>
      <c r="Z1345" s="9"/>
    </row>
    <row r="1346" spans="1:26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139</v>
      </c>
      <c r="Q1346" t="s">
        <v>8320</v>
      </c>
      <c r="R1346" t="s">
        <v>8321</v>
      </c>
      <c r="S1346" s="9">
        <f t="shared" si="82"/>
        <v>42522.789803240739</v>
      </c>
      <c r="T1346" s="9">
        <f t="shared" si="83"/>
        <v>42551.789803240739</v>
      </c>
      <c r="U1346" s="9"/>
      <c r="V1346" s="9"/>
      <c r="W1346" s="9"/>
      <c r="X1346" s="9"/>
      <c r="Y1346" s="9"/>
      <c r="Z1346" s="9"/>
    </row>
    <row r="1347" spans="1:26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 xml:space="preserve"> ROUND((E1347/D1347)*100,0)</f>
        <v>125</v>
      </c>
      <c r="P1347">
        <f t="shared" ref="P1347:P1410" si="85" xml:space="preserve"> AVERAGE(L1347)</f>
        <v>7</v>
      </c>
      <c r="Q1347" t="s">
        <v>8320</v>
      </c>
      <c r="R1347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  <c r="U1347" s="9"/>
      <c r="V1347" s="9"/>
      <c r="W1347" s="9"/>
      <c r="X1347" s="9"/>
      <c r="Y1347" s="9"/>
      <c r="Z1347" s="9"/>
    </row>
    <row r="1348" spans="1:26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149</v>
      </c>
      <c r="Q1348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  <c r="U1348" s="9"/>
      <c r="V1348" s="9"/>
      <c r="W1348" s="9"/>
      <c r="X1348" s="9"/>
      <c r="Y1348" s="9"/>
      <c r="Z1348" s="9"/>
    </row>
    <row r="1349" spans="1:26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31</v>
      </c>
      <c r="Q1349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  <c r="U1349" s="9"/>
      <c r="V1349" s="9"/>
      <c r="W1349" s="9"/>
      <c r="X1349" s="9"/>
      <c r="Y1349" s="9"/>
      <c r="Z1349" s="9"/>
    </row>
    <row r="1350" spans="1:26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26</v>
      </c>
      <c r="Q1350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  <c r="U1350" s="9"/>
      <c r="V1350" s="9"/>
      <c r="W1350" s="9"/>
      <c r="X1350" s="9"/>
      <c r="Y1350" s="9"/>
      <c r="Z1350" s="9"/>
    </row>
    <row r="1351" spans="1:26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172</v>
      </c>
      <c r="Q135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  <c r="U1351" s="9"/>
      <c r="V1351" s="9"/>
      <c r="W1351" s="9"/>
      <c r="X1351" s="9"/>
      <c r="Y1351" s="9"/>
      <c r="Z1351" s="9"/>
    </row>
    <row r="1352" spans="1:26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78</v>
      </c>
      <c r="Q1352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  <c r="U1352" s="9"/>
      <c r="V1352" s="9"/>
      <c r="W1352" s="9"/>
      <c r="X1352" s="9"/>
      <c r="Y1352" s="9"/>
      <c r="Z1352" s="9"/>
    </row>
    <row r="1353" spans="1:26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120</v>
      </c>
      <c r="Q1353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  <c r="U1353" s="9"/>
      <c r="V1353" s="9"/>
      <c r="W1353" s="9"/>
      <c r="X1353" s="9"/>
      <c r="Y1353" s="9"/>
      <c r="Z1353" s="9"/>
    </row>
    <row r="1354" spans="1:26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227</v>
      </c>
      <c r="Q1354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  <c r="U1354" s="9"/>
      <c r="V1354" s="9"/>
      <c r="W1354" s="9"/>
      <c r="X1354" s="9"/>
      <c r="Y1354" s="9"/>
      <c r="Z1354" s="9"/>
    </row>
    <row r="1355" spans="1:26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42</v>
      </c>
      <c r="Q1355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  <c r="U1355" s="9"/>
      <c r="V1355" s="9"/>
      <c r="W1355" s="9"/>
      <c r="X1355" s="9"/>
      <c r="Y1355" s="9"/>
      <c r="Z1355" s="9"/>
    </row>
    <row r="1356" spans="1:26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64</v>
      </c>
      <c r="Q1356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  <c r="U1356" s="9"/>
      <c r="V1356" s="9"/>
      <c r="W1356" s="9"/>
      <c r="X1356" s="9"/>
      <c r="Y1356" s="9"/>
      <c r="Z1356" s="9"/>
    </row>
    <row r="1357" spans="1:26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121</v>
      </c>
      <c r="Q1357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  <c r="U1357" s="9"/>
      <c r="V1357" s="9"/>
      <c r="W1357" s="9"/>
      <c r="X1357" s="9"/>
      <c r="Y1357" s="9"/>
      <c r="Z1357" s="9"/>
    </row>
    <row r="1358" spans="1:26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87</v>
      </c>
      <c r="Q1358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  <c r="U1358" s="9"/>
      <c r="V1358" s="9"/>
      <c r="W1358" s="9"/>
      <c r="X1358" s="9"/>
      <c r="Y1358" s="9"/>
      <c r="Z1358" s="9"/>
    </row>
    <row r="1359" spans="1:26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65</v>
      </c>
      <c r="Q1359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  <c r="U1359" s="9"/>
      <c r="V1359" s="9"/>
      <c r="W1359" s="9"/>
      <c r="X1359" s="9"/>
      <c r="Y1359" s="9"/>
      <c r="Z1359" s="9"/>
    </row>
    <row r="1360" spans="1:26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49</v>
      </c>
      <c r="Q1360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  <c r="U1360" s="9"/>
      <c r="V1360" s="9"/>
      <c r="W1360" s="9"/>
      <c r="X1360" s="9"/>
      <c r="Y1360" s="9"/>
      <c r="Z1360" s="9"/>
    </row>
    <row r="1361" spans="1:26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19</v>
      </c>
      <c r="Q136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  <c r="U1361" s="9"/>
      <c r="V1361" s="9"/>
      <c r="W1361" s="9"/>
      <c r="X1361" s="9"/>
      <c r="Y1361" s="9"/>
      <c r="Z1361" s="9"/>
    </row>
    <row r="1362" spans="1:26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81</v>
      </c>
      <c r="Q1362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  <c r="U1362" s="9"/>
      <c r="V1362" s="9"/>
      <c r="W1362" s="9"/>
      <c r="X1362" s="9"/>
      <c r="Y1362" s="9"/>
      <c r="Z1362" s="9"/>
    </row>
    <row r="1363" spans="1:26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264</v>
      </c>
      <c r="Q1363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  <c r="U1363" s="9"/>
      <c r="V1363" s="9"/>
      <c r="W1363" s="9"/>
      <c r="X1363" s="9"/>
      <c r="Y1363" s="9"/>
      <c r="Z1363" s="9"/>
    </row>
    <row r="1364" spans="1:26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25</v>
      </c>
      <c r="Q1364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  <c r="U1364" s="9"/>
      <c r="V1364" s="9"/>
      <c r="W1364" s="9"/>
      <c r="X1364" s="9"/>
      <c r="Y1364" s="9"/>
      <c r="Z1364" s="9"/>
    </row>
    <row r="1365" spans="1:26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5</v>
      </c>
      <c r="Q1365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  <c r="U1365" s="9"/>
      <c r="V1365" s="9"/>
      <c r="W1365" s="9"/>
      <c r="X1365" s="9"/>
      <c r="Y1365" s="9"/>
      <c r="Z1365" s="9"/>
    </row>
    <row r="1366" spans="1:26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144</v>
      </c>
      <c r="Q1366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  <c r="U1366" s="9"/>
      <c r="V1366" s="9"/>
      <c r="W1366" s="9"/>
      <c r="X1366" s="9"/>
      <c r="Y1366" s="9"/>
      <c r="Z1366" s="9"/>
    </row>
    <row r="1367" spans="1:26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92</v>
      </c>
      <c r="Q1367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  <c r="U1367" s="9"/>
      <c r="V1367" s="9"/>
      <c r="W1367" s="9"/>
      <c r="X1367" s="9"/>
      <c r="Y1367" s="9"/>
      <c r="Z1367" s="9"/>
    </row>
    <row r="1368" spans="1:26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147</v>
      </c>
      <c r="Q1368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  <c r="U1368" s="9"/>
      <c r="V1368" s="9"/>
      <c r="W1368" s="9"/>
      <c r="X1368" s="9"/>
      <c r="Y1368" s="9"/>
      <c r="Z1368" s="9"/>
    </row>
    <row r="1369" spans="1:26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90</v>
      </c>
      <c r="Q1369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  <c r="U1369" s="9"/>
      <c r="V1369" s="9"/>
      <c r="W1369" s="9"/>
      <c r="X1369" s="9"/>
      <c r="Y1369" s="9"/>
      <c r="Z1369" s="9"/>
    </row>
    <row r="1370" spans="1:26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87</v>
      </c>
      <c r="Q1370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  <c r="U1370" s="9"/>
      <c r="V1370" s="9"/>
      <c r="W1370" s="9"/>
      <c r="X1370" s="9"/>
      <c r="Y1370" s="9"/>
      <c r="Z1370" s="9"/>
    </row>
    <row r="1371" spans="1:26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406</v>
      </c>
      <c r="Q137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  <c r="U1371" s="9"/>
      <c r="V1371" s="9"/>
      <c r="W1371" s="9"/>
      <c r="X1371" s="9"/>
      <c r="Y1371" s="9"/>
      <c r="Z1371" s="9"/>
    </row>
    <row r="1372" spans="1:26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20</v>
      </c>
      <c r="Q1372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  <c r="U1372" s="9"/>
      <c r="V1372" s="9"/>
      <c r="W1372" s="9"/>
      <c r="X1372" s="9"/>
      <c r="Y1372" s="9"/>
      <c r="Z1372" s="9"/>
    </row>
    <row r="1373" spans="1:26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70</v>
      </c>
      <c r="Q1373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  <c r="U1373" s="9"/>
      <c r="V1373" s="9"/>
      <c r="W1373" s="9"/>
      <c r="X1373" s="9"/>
      <c r="Y1373" s="9"/>
      <c r="Z1373" s="9"/>
    </row>
    <row r="1374" spans="1:26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16</v>
      </c>
      <c r="Q1374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  <c r="U1374" s="9"/>
      <c r="V1374" s="9"/>
      <c r="W1374" s="9"/>
      <c r="X1374" s="9"/>
      <c r="Y1374" s="9"/>
      <c r="Z1374" s="9"/>
    </row>
    <row r="1375" spans="1:26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52</v>
      </c>
      <c r="Q1375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  <c r="U1375" s="9"/>
      <c r="V1375" s="9"/>
      <c r="W1375" s="9"/>
      <c r="X1375" s="9"/>
      <c r="Y1375" s="9"/>
      <c r="Z1375" s="9"/>
    </row>
    <row r="1376" spans="1:26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66</v>
      </c>
      <c r="Q1376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  <c r="U1376" s="9"/>
      <c r="V1376" s="9"/>
      <c r="W1376" s="9"/>
      <c r="X1376" s="9"/>
      <c r="Y1376" s="9"/>
      <c r="Z1376" s="9"/>
    </row>
    <row r="1377" spans="1:26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109</v>
      </c>
      <c r="Q1377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  <c r="U1377" s="9"/>
      <c r="V1377" s="9"/>
      <c r="W1377" s="9"/>
      <c r="X1377" s="9"/>
      <c r="Y1377" s="9"/>
      <c r="Z1377" s="9"/>
    </row>
    <row r="1378" spans="1:26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168</v>
      </c>
      <c r="Q1378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  <c r="U1378" s="9"/>
      <c r="V1378" s="9"/>
      <c r="W1378" s="9"/>
      <c r="X1378" s="9"/>
      <c r="Y1378" s="9"/>
      <c r="Z1378" s="9"/>
    </row>
    <row r="1379" spans="1:26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31</v>
      </c>
      <c r="Q1379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  <c r="U1379" s="9"/>
      <c r="V1379" s="9"/>
      <c r="W1379" s="9"/>
      <c r="X1379" s="9"/>
      <c r="Y1379" s="9"/>
      <c r="Z1379" s="9"/>
    </row>
    <row r="1380" spans="1:26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133</v>
      </c>
      <c r="Q1380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  <c r="U1380" s="9"/>
      <c r="V1380" s="9"/>
      <c r="W1380" s="9"/>
      <c r="X1380" s="9"/>
      <c r="Y1380" s="9"/>
      <c r="Z1380" s="9"/>
    </row>
    <row r="1381" spans="1:26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151</v>
      </c>
      <c r="Q1381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  <c r="U1381" s="9"/>
      <c r="V1381" s="9"/>
      <c r="W1381" s="9"/>
      <c r="X1381" s="9"/>
      <c r="Y1381" s="9"/>
      <c r="Z1381" s="9"/>
    </row>
    <row r="1382" spans="1:26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5</v>
      </c>
      <c r="Q1382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  <c r="U1382" s="9"/>
      <c r="V1382" s="9"/>
      <c r="W1382" s="9"/>
      <c r="X1382" s="9"/>
      <c r="Y1382" s="9"/>
      <c r="Z1382" s="9"/>
    </row>
    <row r="1383" spans="1:26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</v>
      </c>
      <c r="Q1383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  <c r="U1383" s="9"/>
      <c r="V1383" s="9"/>
      <c r="W1383" s="9"/>
      <c r="X1383" s="9"/>
      <c r="Y1383" s="9"/>
      <c r="Z1383" s="9"/>
    </row>
    <row r="1384" spans="1:26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148</v>
      </c>
      <c r="Q1384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  <c r="U1384" s="9"/>
      <c r="V1384" s="9"/>
      <c r="W1384" s="9"/>
      <c r="X1384" s="9"/>
      <c r="Y1384" s="9"/>
      <c r="Z1384" s="9"/>
    </row>
    <row r="1385" spans="1:26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93</v>
      </c>
      <c r="Q1385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  <c r="U1385" s="9"/>
      <c r="V1385" s="9"/>
      <c r="W1385" s="9"/>
      <c r="X1385" s="9"/>
      <c r="Y1385" s="9"/>
      <c r="Z1385" s="9"/>
    </row>
    <row r="1386" spans="1:26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63</v>
      </c>
      <c r="Q1386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  <c r="U1386" s="9"/>
      <c r="V1386" s="9"/>
      <c r="W1386" s="9"/>
      <c r="X1386" s="9"/>
      <c r="Y1386" s="9"/>
      <c r="Z1386" s="9"/>
    </row>
    <row r="1387" spans="1:26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134</v>
      </c>
      <c r="Q1387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  <c r="U1387" s="9"/>
      <c r="V1387" s="9"/>
      <c r="W1387" s="9"/>
      <c r="X1387" s="9"/>
      <c r="Y1387" s="9"/>
      <c r="Z1387" s="9"/>
    </row>
    <row r="1388" spans="1:26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14</v>
      </c>
      <c r="Q1388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  <c r="U1388" s="9"/>
      <c r="V1388" s="9"/>
      <c r="W1388" s="9"/>
      <c r="X1388" s="9"/>
      <c r="Y1388" s="9"/>
      <c r="Z1388" s="9"/>
    </row>
    <row r="1389" spans="1:26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78</v>
      </c>
      <c r="Q1389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  <c r="U1389" s="9"/>
      <c r="V1389" s="9"/>
      <c r="W1389" s="9"/>
      <c r="X1389" s="9"/>
      <c r="Y1389" s="9"/>
      <c r="Z1389" s="9"/>
    </row>
    <row r="1390" spans="1:26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112</v>
      </c>
      <c r="Q1390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  <c r="U1390" s="9"/>
      <c r="V1390" s="9"/>
      <c r="W1390" s="9"/>
      <c r="X1390" s="9"/>
      <c r="Y1390" s="9"/>
      <c r="Z1390" s="9"/>
    </row>
    <row r="1391" spans="1:26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34</v>
      </c>
      <c r="Q139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  <c r="U1391" s="9"/>
      <c r="V1391" s="9"/>
      <c r="W1391" s="9"/>
      <c r="X1391" s="9"/>
      <c r="Y1391" s="9"/>
      <c r="Z1391" s="9"/>
    </row>
    <row r="1392" spans="1:26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19</v>
      </c>
      <c r="Q1392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  <c r="U1392" s="9"/>
      <c r="V1392" s="9"/>
      <c r="W1392" s="9"/>
      <c r="X1392" s="9"/>
      <c r="Y1392" s="9"/>
      <c r="Z1392" s="9"/>
    </row>
    <row r="1393" spans="1:26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13</v>
      </c>
      <c r="Q1393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  <c r="U1393" s="9"/>
      <c r="V1393" s="9"/>
      <c r="W1393" s="9"/>
      <c r="X1393" s="9"/>
      <c r="Y1393" s="9"/>
      <c r="Z1393" s="9"/>
    </row>
    <row r="1394" spans="1:26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104</v>
      </c>
      <c r="Q1394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  <c r="U1394" s="9"/>
      <c r="V1394" s="9"/>
      <c r="W1394" s="9"/>
      <c r="X1394" s="9"/>
      <c r="Y1394" s="9"/>
      <c r="Z1394" s="9"/>
    </row>
    <row r="1395" spans="1:26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52</v>
      </c>
      <c r="Q1395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  <c r="U1395" s="9"/>
      <c r="V1395" s="9"/>
      <c r="W1395" s="9"/>
      <c r="X1395" s="9"/>
      <c r="Y1395" s="9"/>
      <c r="Z1395" s="9"/>
    </row>
    <row r="1396" spans="1:26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17</v>
      </c>
      <c r="Q1396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  <c r="U1396" s="9"/>
      <c r="V1396" s="9"/>
      <c r="W1396" s="9"/>
      <c r="X1396" s="9"/>
      <c r="Y1396" s="9"/>
      <c r="Z1396" s="9"/>
    </row>
    <row r="1397" spans="1:26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82</v>
      </c>
      <c r="Q1397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  <c r="U1397" s="9"/>
      <c r="V1397" s="9"/>
      <c r="W1397" s="9"/>
      <c r="X1397" s="9"/>
      <c r="Y1397" s="9"/>
      <c r="Z1397" s="9"/>
    </row>
    <row r="1398" spans="1:26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73</v>
      </c>
      <c r="Q1398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  <c r="U1398" s="9"/>
      <c r="V1398" s="9"/>
      <c r="W1398" s="9"/>
      <c r="X1398" s="9"/>
      <c r="Y1398" s="9"/>
      <c r="Z1398" s="9"/>
    </row>
    <row r="1399" spans="1:26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158</v>
      </c>
      <c r="Q1399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  <c r="U1399" s="9"/>
      <c r="V1399" s="9"/>
      <c r="W1399" s="9"/>
      <c r="X1399" s="9"/>
      <c r="Y1399" s="9"/>
      <c r="Z1399" s="9"/>
    </row>
    <row r="1400" spans="1:26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65</v>
      </c>
      <c r="Q1400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  <c r="U1400" s="9"/>
      <c r="V1400" s="9"/>
      <c r="W1400" s="9"/>
      <c r="X1400" s="9"/>
      <c r="Y1400" s="9"/>
      <c r="Z1400" s="9"/>
    </row>
    <row r="1401" spans="1:26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184</v>
      </c>
      <c r="Q140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  <c r="U1401" s="9"/>
      <c r="V1401" s="9"/>
      <c r="W1401" s="9"/>
      <c r="X1401" s="9"/>
      <c r="Y1401" s="9"/>
      <c r="Z1401" s="9"/>
    </row>
    <row r="1402" spans="1:26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34</v>
      </c>
      <c r="Q1402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  <c r="U1402" s="9"/>
      <c r="V1402" s="9"/>
      <c r="W1402" s="9"/>
      <c r="X1402" s="9"/>
      <c r="Y1402" s="9"/>
      <c r="Z1402" s="9"/>
    </row>
    <row r="1403" spans="1:26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240</v>
      </c>
      <c r="Q1403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  <c r="U1403" s="9"/>
      <c r="V1403" s="9"/>
      <c r="W1403" s="9"/>
      <c r="X1403" s="9"/>
      <c r="Y1403" s="9"/>
      <c r="Z1403" s="9"/>
    </row>
    <row r="1404" spans="1:26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113</v>
      </c>
      <c r="Q1404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  <c r="U1404" s="9"/>
      <c r="V1404" s="9"/>
      <c r="W1404" s="9"/>
      <c r="X1404" s="9"/>
      <c r="Y1404" s="9"/>
      <c r="Z1404" s="9"/>
    </row>
    <row r="1405" spans="1:26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66</v>
      </c>
      <c r="Q1405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  <c r="U1405" s="9"/>
      <c r="V1405" s="9"/>
      <c r="W1405" s="9"/>
      <c r="X1405" s="9"/>
      <c r="Y1405" s="9"/>
      <c r="Z1405" s="9"/>
    </row>
    <row r="1406" spans="1:26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5</v>
      </c>
      <c r="Q1406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  <c r="U1406" s="9"/>
      <c r="V1406" s="9"/>
      <c r="W1406" s="9"/>
      <c r="X1406" s="9"/>
      <c r="Y1406" s="9"/>
      <c r="Z1406" s="9"/>
    </row>
    <row r="1407" spans="1:26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17</v>
      </c>
      <c r="Q1407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  <c r="U1407" s="9"/>
      <c r="V1407" s="9"/>
      <c r="W1407" s="9"/>
      <c r="X1407" s="9"/>
      <c r="Y1407" s="9"/>
      <c r="Z1407" s="9"/>
    </row>
    <row r="1408" spans="1:26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3</v>
      </c>
      <c r="Q1408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  <c r="U1408" s="9"/>
      <c r="V1408" s="9"/>
      <c r="W1408" s="9"/>
      <c r="X1408" s="9"/>
      <c r="Y1408" s="9"/>
      <c r="Z1408" s="9"/>
    </row>
    <row r="1409" spans="1:26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2</v>
      </c>
      <c r="Q1409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  <c r="U1409" s="9"/>
      <c r="V1409" s="9"/>
      <c r="W1409" s="9"/>
      <c r="X1409" s="9"/>
      <c r="Y1409" s="9"/>
      <c r="Z1409" s="9"/>
    </row>
    <row r="1410" spans="1:26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6</v>
      </c>
      <c r="Q1410" t="s">
        <v>8320</v>
      </c>
      <c r="R1410" t="s">
        <v>8339</v>
      </c>
      <c r="S1410" s="9">
        <f t="shared" si="86"/>
        <v>42291.872175925921</v>
      </c>
      <c r="T1410" s="9">
        <f t="shared" si="87"/>
        <v>42321.913842592592</v>
      </c>
      <c r="U1410" s="9"/>
      <c r="V1410" s="9"/>
      <c r="W1410" s="9"/>
      <c r="X1410" s="9"/>
      <c r="Y1410" s="9"/>
      <c r="Z1410" s="9"/>
    </row>
    <row r="1411" spans="1:26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 xml:space="preserve"> ROUND((E1411/D1411)*100,0)</f>
        <v>0</v>
      </c>
      <c r="P1411">
        <f t="shared" ref="P1411:P1474" si="89" xml:space="preserve"> AVERAGE(L1411)</f>
        <v>0</v>
      </c>
      <c r="Q1411" t="s">
        <v>8320</v>
      </c>
      <c r="R1411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  <c r="U1411" s="9"/>
      <c r="V1411" s="9"/>
      <c r="W1411" s="9"/>
      <c r="X1411" s="9"/>
      <c r="Y1411" s="9"/>
      <c r="Z1411" s="9"/>
    </row>
    <row r="1412" spans="1:26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  <c r="U1412" s="9"/>
      <c r="V1412" s="9"/>
      <c r="W1412" s="9"/>
      <c r="X1412" s="9"/>
      <c r="Y1412" s="9"/>
      <c r="Z1412" s="9"/>
    </row>
    <row r="1413" spans="1:26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3</v>
      </c>
      <c r="Q1413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  <c r="U1413" s="9"/>
      <c r="V1413" s="9"/>
      <c r="W1413" s="9"/>
      <c r="X1413" s="9"/>
      <c r="Y1413" s="9"/>
      <c r="Z1413" s="9"/>
    </row>
    <row r="1414" spans="1:26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13</v>
      </c>
      <c r="Q1414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  <c r="U1414" s="9"/>
      <c r="V1414" s="9"/>
      <c r="W1414" s="9"/>
      <c r="X1414" s="9"/>
      <c r="Y1414" s="9"/>
      <c r="Z1414" s="9"/>
    </row>
    <row r="1415" spans="1:26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</v>
      </c>
      <c r="Q1415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  <c r="U1415" s="9"/>
      <c r="V1415" s="9"/>
      <c r="W1415" s="9"/>
      <c r="X1415" s="9"/>
      <c r="Y1415" s="9"/>
      <c r="Z1415" s="9"/>
    </row>
    <row r="1416" spans="1:26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  <c r="U1416" s="9"/>
      <c r="V1416" s="9"/>
      <c r="W1416" s="9"/>
      <c r="X1416" s="9"/>
      <c r="Y1416" s="9"/>
      <c r="Z1416" s="9"/>
    </row>
    <row r="1417" spans="1:26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9</v>
      </c>
      <c r="Q1417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  <c r="U1417" s="9"/>
      <c r="V1417" s="9"/>
      <c r="W1417" s="9"/>
      <c r="X1417" s="9"/>
      <c r="Y1417" s="9"/>
      <c r="Z1417" s="9"/>
    </row>
    <row r="1418" spans="1:26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>
        <f t="shared" si="89"/>
        <v>0</v>
      </c>
      <c r="Q1418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  <c r="U1418" s="9"/>
      <c r="V1418" s="9"/>
      <c r="W1418" s="9"/>
      <c r="X1418" s="9"/>
      <c r="Y1418" s="9"/>
      <c r="Z1418" s="9"/>
    </row>
    <row r="1419" spans="1:26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</v>
      </c>
      <c r="Q1419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  <c r="U1419" s="9"/>
      <c r="V1419" s="9"/>
      <c r="W1419" s="9"/>
      <c r="X1419" s="9"/>
      <c r="Y1419" s="9"/>
      <c r="Z1419" s="9"/>
    </row>
    <row r="1420" spans="1:26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1</v>
      </c>
      <c r="Q1420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  <c r="U1420" s="9"/>
      <c r="V1420" s="9"/>
      <c r="W1420" s="9"/>
      <c r="X1420" s="9"/>
      <c r="Y1420" s="9"/>
      <c r="Z1420" s="9"/>
    </row>
    <row r="1421" spans="1:26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10</v>
      </c>
      <c r="Q142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  <c r="U1421" s="9"/>
      <c r="V1421" s="9"/>
      <c r="W1421" s="9"/>
      <c r="X1421" s="9"/>
      <c r="Y1421" s="9"/>
      <c r="Z1421" s="9"/>
    </row>
    <row r="1422" spans="1:26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3</v>
      </c>
      <c r="Q1422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  <c r="U1422" s="9"/>
      <c r="V1422" s="9"/>
      <c r="W1422" s="9"/>
      <c r="X1422" s="9"/>
      <c r="Y1422" s="9"/>
      <c r="Z1422" s="9"/>
    </row>
    <row r="1423" spans="1:26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2</v>
      </c>
      <c r="Q1423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  <c r="U1423" s="9"/>
      <c r="V1423" s="9"/>
      <c r="W1423" s="9"/>
      <c r="X1423" s="9"/>
      <c r="Y1423" s="9"/>
      <c r="Z1423" s="9"/>
    </row>
    <row r="1424" spans="1:26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2</v>
      </c>
      <c r="Q1424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  <c r="U1424" s="9"/>
      <c r="V1424" s="9"/>
      <c r="W1424" s="9"/>
      <c r="X1424" s="9"/>
      <c r="Y1424" s="9"/>
      <c r="Z1424" s="9"/>
    </row>
    <row r="1425" spans="1:26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</v>
      </c>
      <c r="Q1425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  <c r="U1425" s="9"/>
      <c r="V1425" s="9"/>
      <c r="W1425" s="9"/>
      <c r="X1425" s="9"/>
      <c r="Y1425" s="9"/>
      <c r="Z1425" s="9"/>
    </row>
    <row r="1426" spans="1:26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14</v>
      </c>
      <c r="Q1426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  <c r="U1426" s="9"/>
      <c r="V1426" s="9"/>
      <c r="W1426" s="9"/>
      <c r="X1426" s="9"/>
      <c r="Y1426" s="9"/>
      <c r="Z1426" s="9"/>
    </row>
    <row r="1427" spans="1:26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>
        <f t="shared" si="89"/>
        <v>0</v>
      </c>
      <c r="Q1427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  <c r="U1427" s="9"/>
      <c r="V1427" s="9"/>
      <c r="W1427" s="9"/>
      <c r="X1427" s="9"/>
      <c r="Y1427" s="9"/>
      <c r="Z1427" s="9"/>
    </row>
    <row r="1428" spans="1:26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>
        <f t="shared" si="89"/>
        <v>0</v>
      </c>
      <c r="Q1428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  <c r="U1428" s="9"/>
      <c r="V1428" s="9"/>
      <c r="W1428" s="9"/>
      <c r="X1428" s="9"/>
      <c r="Y1428" s="9"/>
      <c r="Z1428" s="9"/>
    </row>
    <row r="1429" spans="1:26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4</v>
      </c>
      <c r="Q1429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  <c r="U1429" s="9"/>
      <c r="V1429" s="9"/>
      <c r="W1429" s="9"/>
      <c r="X1429" s="9"/>
      <c r="Y1429" s="9"/>
      <c r="Z1429" s="9"/>
    </row>
    <row r="1430" spans="1:26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3</v>
      </c>
      <c r="Q1430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  <c r="U1430" s="9"/>
      <c r="V1430" s="9"/>
      <c r="W1430" s="9"/>
      <c r="X1430" s="9"/>
      <c r="Y1430" s="9"/>
      <c r="Z1430" s="9"/>
    </row>
    <row r="1431" spans="1:26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>
        <f t="shared" si="89"/>
        <v>0</v>
      </c>
      <c r="Q1431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  <c r="U1431" s="9"/>
      <c r="V1431" s="9"/>
      <c r="W1431" s="9"/>
      <c r="X1431" s="9"/>
      <c r="Y1431" s="9"/>
      <c r="Z1431" s="9"/>
    </row>
    <row r="1432" spans="1:26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5</v>
      </c>
      <c r="Q1432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  <c r="U1432" s="9"/>
      <c r="V1432" s="9"/>
      <c r="W1432" s="9"/>
      <c r="X1432" s="9"/>
      <c r="Y1432" s="9"/>
      <c r="Z1432" s="9"/>
    </row>
    <row r="1433" spans="1:26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47</v>
      </c>
      <c r="Q1433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  <c r="U1433" s="9"/>
      <c r="V1433" s="9"/>
      <c r="W1433" s="9"/>
      <c r="X1433" s="9"/>
      <c r="Y1433" s="9"/>
      <c r="Z1433" s="9"/>
    </row>
    <row r="1434" spans="1:26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>
        <f t="shared" si="89"/>
        <v>0</v>
      </c>
      <c r="Q1434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  <c r="U1434" s="9"/>
      <c r="V1434" s="9"/>
      <c r="W1434" s="9"/>
      <c r="X1434" s="9"/>
      <c r="Y1434" s="9"/>
      <c r="Z1434" s="9"/>
    </row>
    <row r="1435" spans="1:26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10</v>
      </c>
      <c r="Q1435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  <c r="U1435" s="9"/>
      <c r="V1435" s="9"/>
      <c r="W1435" s="9"/>
      <c r="X1435" s="9"/>
      <c r="Y1435" s="9"/>
      <c r="Z1435" s="9"/>
    </row>
    <row r="1436" spans="1:26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11</v>
      </c>
      <c r="Q1436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  <c r="U1436" s="9"/>
      <c r="V1436" s="9"/>
      <c r="W1436" s="9"/>
      <c r="X1436" s="9"/>
      <c r="Y1436" s="9"/>
      <c r="Z1436" s="9"/>
    </row>
    <row r="1437" spans="1:26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2</v>
      </c>
      <c r="Q1437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  <c r="U1437" s="9"/>
      <c r="V1437" s="9"/>
      <c r="W1437" s="9"/>
      <c r="X1437" s="9"/>
      <c r="Y1437" s="9"/>
      <c r="Z1437" s="9"/>
    </row>
    <row r="1438" spans="1:26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2</v>
      </c>
      <c r="Q1438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  <c r="U1438" s="9"/>
      <c r="V1438" s="9"/>
      <c r="W1438" s="9"/>
      <c r="X1438" s="9"/>
      <c r="Y1438" s="9"/>
      <c r="Z1438" s="9"/>
    </row>
    <row r="1439" spans="1:26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22</v>
      </c>
      <c r="Q1439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  <c r="U1439" s="9"/>
      <c r="V1439" s="9"/>
      <c r="W1439" s="9"/>
      <c r="X1439" s="9"/>
      <c r="Y1439" s="9"/>
      <c r="Z1439" s="9"/>
    </row>
    <row r="1440" spans="1:26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8</v>
      </c>
      <c r="Q1440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  <c r="U1440" s="9"/>
      <c r="V1440" s="9"/>
      <c r="W1440" s="9"/>
      <c r="X1440" s="9"/>
      <c r="Y1440" s="9"/>
      <c r="Z1440" s="9"/>
    </row>
    <row r="1441" spans="1:26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6</v>
      </c>
      <c r="Q1441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  <c r="U1441" s="9"/>
      <c r="V1441" s="9"/>
      <c r="W1441" s="9"/>
      <c r="X1441" s="9"/>
      <c r="Y1441" s="9"/>
      <c r="Z1441" s="9"/>
    </row>
    <row r="1442" spans="1:26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  <c r="U1442" s="9"/>
      <c r="V1442" s="9"/>
      <c r="W1442" s="9"/>
      <c r="X1442" s="9"/>
      <c r="Y1442" s="9"/>
      <c r="Z1442" s="9"/>
    </row>
    <row r="1443" spans="1:26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3</v>
      </c>
      <c r="Q1443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  <c r="U1443" s="9"/>
      <c r="V1443" s="9"/>
      <c r="W1443" s="9"/>
      <c r="X1443" s="9"/>
      <c r="Y1443" s="9"/>
      <c r="Z1443" s="9"/>
    </row>
    <row r="1444" spans="1:26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>
        <f t="shared" si="89"/>
        <v>0</v>
      </c>
      <c r="Q1444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  <c r="U1444" s="9"/>
      <c r="V1444" s="9"/>
      <c r="W1444" s="9"/>
      <c r="X1444" s="9"/>
      <c r="Y1444" s="9"/>
      <c r="Z1444" s="9"/>
    </row>
    <row r="1445" spans="1:26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>
        <f t="shared" si="89"/>
        <v>0</v>
      </c>
      <c r="Q1445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  <c r="U1445" s="9"/>
      <c r="V1445" s="9"/>
      <c r="W1445" s="9"/>
      <c r="X1445" s="9"/>
      <c r="Y1445" s="9"/>
      <c r="Z1445" s="9"/>
    </row>
    <row r="1446" spans="1:26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>
        <f t="shared" si="89"/>
        <v>0</v>
      </c>
      <c r="Q1446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  <c r="U1446" s="9"/>
      <c r="V1446" s="9"/>
      <c r="W1446" s="9"/>
      <c r="X1446" s="9"/>
      <c r="Y1446" s="9"/>
      <c r="Z1446" s="9"/>
    </row>
    <row r="1447" spans="1:26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>
        <f t="shared" si="89"/>
        <v>0</v>
      </c>
      <c r="Q1447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  <c r="U1447" s="9"/>
      <c r="V1447" s="9"/>
      <c r="W1447" s="9"/>
      <c r="X1447" s="9"/>
      <c r="Y1447" s="9"/>
      <c r="Z1447" s="9"/>
    </row>
    <row r="1448" spans="1:26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>
        <f t="shared" si="89"/>
        <v>0</v>
      </c>
      <c r="Q1448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  <c r="U1448" s="9"/>
      <c r="V1448" s="9"/>
      <c r="W1448" s="9"/>
      <c r="X1448" s="9"/>
      <c r="Y1448" s="9"/>
      <c r="Z1448" s="9"/>
    </row>
    <row r="1449" spans="1:26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3</v>
      </c>
      <c r="Q1449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  <c r="U1449" s="9"/>
      <c r="V1449" s="9"/>
      <c r="W1449" s="9"/>
      <c r="X1449" s="9"/>
      <c r="Y1449" s="9"/>
      <c r="Z1449" s="9"/>
    </row>
    <row r="1450" spans="1:26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>
        <f t="shared" si="89"/>
        <v>0</v>
      </c>
      <c r="Q1450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  <c r="U1450" s="9"/>
      <c r="V1450" s="9"/>
      <c r="W1450" s="9"/>
      <c r="X1450" s="9"/>
      <c r="Y1450" s="9"/>
      <c r="Z1450" s="9"/>
    </row>
    <row r="1451" spans="1:26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>
        <f t="shared" si="89"/>
        <v>0</v>
      </c>
      <c r="Q145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  <c r="U1451" s="9"/>
      <c r="V1451" s="9"/>
      <c r="W1451" s="9"/>
      <c r="X1451" s="9"/>
      <c r="Y1451" s="9"/>
      <c r="Z1451" s="9"/>
    </row>
    <row r="1452" spans="1:26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  <c r="U1452" s="9"/>
      <c r="V1452" s="9"/>
      <c r="W1452" s="9"/>
      <c r="X1452" s="9"/>
      <c r="Y1452" s="9"/>
      <c r="Z1452" s="9"/>
    </row>
    <row r="1453" spans="1:26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2</v>
      </c>
      <c r="Q1453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  <c r="U1453" s="9"/>
      <c r="V1453" s="9"/>
      <c r="W1453" s="9"/>
      <c r="X1453" s="9"/>
      <c r="Y1453" s="9"/>
      <c r="Z1453" s="9"/>
    </row>
    <row r="1454" spans="1:26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>
        <f t="shared" si="89"/>
        <v>0</v>
      </c>
      <c r="Q1454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  <c r="U1454" s="9"/>
      <c r="V1454" s="9"/>
      <c r="W1454" s="9"/>
      <c r="X1454" s="9"/>
      <c r="Y1454" s="9"/>
      <c r="Z1454" s="9"/>
    </row>
    <row r="1455" spans="1:26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>
        <f t="shared" si="89"/>
        <v>0</v>
      </c>
      <c r="Q1455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  <c r="U1455" s="9"/>
      <c r="V1455" s="9"/>
      <c r="W1455" s="9"/>
      <c r="X1455" s="9"/>
      <c r="Y1455" s="9"/>
      <c r="Z1455" s="9"/>
    </row>
    <row r="1456" spans="1:26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</v>
      </c>
      <c r="Q1456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  <c r="U1456" s="9"/>
      <c r="V1456" s="9"/>
      <c r="W1456" s="9"/>
      <c r="X1456" s="9"/>
      <c r="Y1456" s="9"/>
      <c r="Z1456" s="9"/>
    </row>
    <row r="1457" spans="1:26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7</v>
      </c>
      <c r="Q1457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  <c r="U1457" s="9"/>
      <c r="V1457" s="9"/>
      <c r="W1457" s="9"/>
      <c r="X1457" s="9"/>
      <c r="Y1457" s="9"/>
      <c r="Z1457" s="9"/>
    </row>
    <row r="1458" spans="1:26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3</v>
      </c>
      <c r="Q1458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  <c r="U1458" s="9"/>
      <c r="V1458" s="9"/>
      <c r="W1458" s="9"/>
      <c r="X1458" s="9"/>
      <c r="Y1458" s="9"/>
      <c r="Z1458" s="9"/>
    </row>
    <row r="1459" spans="1:26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>
        <f t="shared" si="89"/>
        <v>0</v>
      </c>
      <c r="Q1459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  <c r="U1459" s="9"/>
      <c r="V1459" s="9"/>
      <c r="W1459" s="9"/>
      <c r="X1459" s="9"/>
      <c r="Y1459" s="9"/>
      <c r="Z1459" s="9"/>
    </row>
    <row r="1460" spans="1:26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>
        <f t="shared" si="89"/>
        <v>0</v>
      </c>
      <c r="Q1460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  <c r="U1460" s="9"/>
      <c r="V1460" s="9"/>
      <c r="W1460" s="9"/>
      <c r="X1460" s="9"/>
      <c r="Y1460" s="9"/>
      <c r="Z1460" s="9"/>
    </row>
    <row r="1461" spans="1:26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>
        <f t="shared" si="89"/>
        <v>0</v>
      </c>
      <c r="Q146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  <c r="U1461" s="9"/>
      <c r="V1461" s="9"/>
      <c r="W1461" s="9"/>
      <c r="X1461" s="9"/>
      <c r="Y1461" s="9"/>
      <c r="Z1461" s="9"/>
    </row>
    <row r="1462" spans="1:26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>
        <f t="shared" si="89"/>
        <v>0</v>
      </c>
      <c r="Q1462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  <c r="U1462" s="9"/>
      <c r="V1462" s="9"/>
      <c r="W1462" s="9"/>
      <c r="X1462" s="9"/>
      <c r="Y1462" s="9"/>
      <c r="Z1462" s="9"/>
    </row>
    <row r="1463" spans="1:26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340</v>
      </c>
      <c r="Q1463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  <c r="U1463" s="9"/>
      <c r="V1463" s="9"/>
      <c r="W1463" s="9"/>
      <c r="X1463" s="9"/>
      <c r="Y1463" s="9"/>
      <c r="Z1463" s="9"/>
    </row>
    <row r="1464" spans="1:26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150</v>
      </c>
      <c r="Q1464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  <c r="U1464" s="9"/>
      <c r="V1464" s="9"/>
      <c r="W1464" s="9"/>
      <c r="X1464" s="9"/>
      <c r="Y1464" s="9"/>
      <c r="Z1464" s="9"/>
    </row>
    <row r="1465" spans="1:26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25</v>
      </c>
      <c r="Q1465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  <c r="U1465" s="9"/>
      <c r="V1465" s="9"/>
      <c r="W1465" s="9"/>
      <c r="X1465" s="9"/>
      <c r="Y1465" s="9"/>
      <c r="Z1465" s="9"/>
    </row>
    <row r="1466" spans="1:26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234</v>
      </c>
      <c r="Q1466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  <c r="U1466" s="9"/>
      <c r="V1466" s="9"/>
      <c r="W1466" s="9"/>
      <c r="X1466" s="9"/>
      <c r="Y1466" s="9"/>
      <c r="Z1466" s="9"/>
    </row>
    <row r="1467" spans="1:26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2602</v>
      </c>
      <c r="Q1467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  <c r="U1467" s="9"/>
      <c r="V1467" s="9"/>
      <c r="W1467" s="9"/>
      <c r="X1467" s="9"/>
      <c r="Y1467" s="9"/>
      <c r="Z1467" s="9"/>
    </row>
    <row r="1468" spans="1:26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248</v>
      </c>
      <c r="Q1468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  <c r="U1468" s="9"/>
      <c r="V1468" s="9"/>
      <c r="W1468" s="9"/>
      <c r="X1468" s="9"/>
      <c r="Y1468" s="9"/>
      <c r="Z1468" s="9"/>
    </row>
    <row r="1469" spans="1:26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600</v>
      </c>
      <c r="Q1469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  <c r="U1469" s="9"/>
      <c r="V1469" s="9"/>
      <c r="W1469" s="9"/>
      <c r="X1469" s="9"/>
      <c r="Y1469" s="9"/>
      <c r="Z1469" s="9"/>
    </row>
    <row r="1470" spans="1:26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293</v>
      </c>
      <c r="Q1470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  <c r="U1470" s="9"/>
      <c r="V1470" s="9"/>
      <c r="W1470" s="9"/>
      <c r="X1470" s="9"/>
      <c r="Y1470" s="9"/>
      <c r="Z1470" s="9"/>
    </row>
    <row r="1471" spans="1:26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321</v>
      </c>
      <c r="Q147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  <c r="U1471" s="9"/>
      <c r="V1471" s="9"/>
      <c r="W1471" s="9"/>
      <c r="X1471" s="9"/>
      <c r="Y1471" s="9"/>
      <c r="Z1471" s="9"/>
    </row>
    <row r="1472" spans="1:26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81</v>
      </c>
      <c r="Q1472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  <c r="U1472" s="9"/>
      <c r="V1472" s="9"/>
      <c r="W1472" s="9"/>
      <c r="X1472" s="9"/>
      <c r="Y1472" s="9"/>
      <c r="Z1472" s="9"/>
    </row>
    <row r="1473" spans="1:26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343</v>
      </c>
      <c r="Q1473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  <c r="U1473" s="9"/>
      <c r="V1473" s="9"/>
      <c r="W1473" s="9"/>
      <c r="X1473" s="9"/>
      <c r="Y1473" s="9"/>
      <c r="Z1473" s="9"/>
    </row>
    <row r="1474" spans="1:26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336</v>
      </c>
      <c r="Q1474" t="s">
        <v>8320</v>
      </c>
      <c r="R1474" t="s">
        <v>8340</v>
      </c>
      <c r="S1474" s="9">
        <f t="shared" si="90"/>
        <v>41533.542858796296</v>
      </c>
      <c r="T1474" s="9">
        <f t="shared" si="91"/>
        <v>41563.542858796296</v>
      </c>
      <c r="U1474" s="9"/>
      <c r="V1474" s="9"/>
      <c r="W1474" s="9"/>
      <c r="X1474" s="9"/>
      <c r="Y1474" s="9"/>
      <c r="Z1474" s="9"/>
    </row>
    <row r="1475" spans="1:26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 xml:space="preserve"> ROUND((E1475/D1475)*100,0)</f>
        <v>121</v>
      </c>
      <c r="P1475">
        <f t="shared" ref="P1475:P1538" si="93" xml:space="preserve"> AVERAGE(L1475)</f>
        <v>47</v>
      </c>
      <c r="Q1475" t="s">
        <v>8320</v>
      </c>
      <c r="R1475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  <c r="U1475" s="9"/>
      <c r="V1475" s="9"/>
      <c r="W1475" s="9"/>
      <c r="X1475" s="9"/>
      <c r="Y1475" s="9"/>
      <c r="Z1475" s="9"/>
    </row>
    <row r="1476" spans="1:26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76</v>
      </c>
      <c r="Q1476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  <c r="U1476" s="9"/>
      <c r="V1476" s="9"/>
      <c r="W1476" s="9"/>
      <c r="X1476" s="9"/>
      <c r="Y1476" s="9"/>
      <c r="Z1476" s="9"/>
    </row>
    <row r="1477" spans="1:26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441</v>
      </c>
      <c r="Q1477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  <c r="U1477" s="9"/>
      <c r="V1477" s="9"/>
      <c r="W1477" s="9"/>
      <c r="X1477" s="9"/>
      <c r="Y1477" s="9"/>
      <c r="Z1477" s="9"/>
    </row>
    <row r="1478" spans="1:26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916</v>
      </c>
      <c r="Q1478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  <c r="U1478" s="9"/>
      <c r="V1478" s="9"/>
      <c r="W1478" s="9"/>
      <c r="X1478" s="9"/>
      <c r="Y1478" s="9"/>
      <c r="Z1478" s="9"/>
    </row>
    <row r="1479" spans="1:26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369</v>
      </c>
      <c r="Q1479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  <c r="U1479" s="9"/>
      <c r="V1479" s="9"/>
      <c r="W1479" s="9"/>
      <c r="X1479" s="9"/>
      <c r="Y1479" s="9"/>
      <c r="Z1479" s="9"/>
    </row>
    <row r="1480" spans="1:26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20242</v>
      </c>
      <c r="Q1480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  <c r="U1480" s="9"/>
      <c r="V1480" s="9"/>
      <c r="W1480" s="9"/>
      <c r="X1480" s="9"/>
      <c r="Y1480" s="9"/>
      <c r="Z1480" s="9"/>
    </row>
    <row r="1481" spans="1:26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71</v>
      </c>
      <c r="Q148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  <c r="U1481" s="9"/>
      <c r="V1481" s="9"/>
      <c r="W1481" s="9"/>
      <c r="X1481" s="9"/>
      <c r="Y1481" s="9"/>
      <c r="Z1481" s="9"/>
    </row>
    <row r="1482" spans="1:26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635</v>
      </c>
      <c r="Q1482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  <c r="U1482" s="9"/>
      <c r="V1482" s="9"/>
      <c r="W1482" s="9"/>
      <c r="X1482" s="9"/>
      <c r="Y1482" s="9"/>
      <c r="Z1482" s="9"/>
    </row>
    <row r="1483" spans="1:26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6</v>
      </c>
      <c r="Q1483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  <c r="U1483" s="9"/>
      <c r="V1483" s="9"/>
      <c r="W1483" s="9"/>
      <c r="X1483" s="9"/>
      <c r="Y1483" s="9"/>
      <c r="Z1483" s="9"/>
    </row>
    <row r="1484" spans="1:26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1</v>
      </c>
      <c r="Q1484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  <c r="U1484" s="9"/>
      <c r="V1484" s="9"/>
      <c r="W1484" s="9"/>
      <c r="X1484" s="9"/>
      <c r="Y1484" s="9"/>
      <c r="Z1484" s="9"/>
    </row>
    <row r="1485" spans="1:26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</v>
      </c>
      <c r="Q1485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  <c r="U1485" s="9"/>
      <c r="V1485" s="9"/>
      <c r="W1485" s="9"/>
      <c r="X1485" s="9"/>
      <c r="Y1485" s="9"/>
      <c r="Z1485" s="9"/>
    </row>
    <row r="1486" spans="1:26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>
        <f t="shared" si="93"/>
        <v>0</v>
      </c>
      <c r="Q1486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  <c r="U1486" s="9"/>
      <c r="V1486" s="9"/>
      <c r="W1486" s="9"/>
      <c r="X1486" s="9"/>
      <c r="Y1486" s="9"/>
      <c r="Z1486" s="9"/>
    </row>
    <row r="1487" spans="1:26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3</v>
      </c>
      <c r="Q1487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  <c r="U1487" s="9"/>
      <c r="V1487" s="9"/>
      <c r="W1487" s="9"/>
      <c r="X1487" s="9"/>
      <c r="Y1487" s="9"/>
      <c r="Z1487" s="9"/>
    </row>
    <row r="1488" spans="1:26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3</v>
      </c>
      <c r="Q1488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  <c r="U1488" s="9"/>
      <c r="V1488" s="9"/>
      <c r="W1488" s="9"/>
      <c r="X1488" s="9"/>
      <c r="Y1488" s="9"/>
      <c r="Z1488" s="9"/>
    </row>
    <row r="1489" spans="1:26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>
        <f t="shared" si="93"/>
        <v>0</v>
      </c>
      <c r="Q1489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  <c r="U1489" s="9"/>
      <c r="V1489" s="9"/>
      <c r="W1489" s="9"/>
      <c r="X1489" s="9"/>
      <c r="Y1489" s="9"/>
      <c r="Z1489" s="9"/>
    </row>
    <row r="1490" spans="1:26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</v>
      </c>
      <c r="Q1490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  <c r="U1490" s="9"/>
      <c r="V1490" s="9"/>
      <c r="W1490" s="9"/>
      <c r="X1490" s="9"/>
      <c r="Y1490" s="9"/>
      <c r="Z1490" s="9"/>
    </row>
    <row r="1491" spans="1:26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>
        <f t="shared" si="93"/>
        <v>0</v>
      </c>
      <c r="Q149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  <c r="U1491" s="9"/>
      <c r="V1491" s="9"/>
      <c r="W1491" s="9"/>
      <c r="X1491" s="9"/>
      <c r="Y1491" s="9"/>
      <c r="Z1491" s="9"/>
    </row>
    <row r="1492" spans="1:26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19</v>
      </c>
      <c r="Q1492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  <c r="U1492" s="9"/>
      <c r="V1492" s="9"/>
      <c r="W1492" s="9"/>
      <c r="X1492" s="9"/>
      <c r="Y1492" s="9"/>
      <c r="Z1492" s="9"/>
    </row>
    <row r="1493" spans="1:26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</v>
      </c>
      <c r="Q1493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  <c r="U1493" s="9"/>
      <c r="V1493" s="9"/>
      <c r="W1493" s="9"/>
      <c r="X1493" s="9"/>
      <c r="Y1493" s="9"/>
      <c r="Z1493" s="9"/>
    </row>
    <row r="1494" spans="1:26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2</v>
      </c>
      <c r="Q1494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  <c r="U1494" s="9"/>
      <c r="V1494" s="9"/>
      <c r="W1494" s="9"/>
      <c r="X1494" s="9"/>
      <c r="Y1494" s="9"/>
      <c r="Z1494" s="9"/>
    </row>
    <row r="1495" spans="1:26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>
        <f t="shared" si="93"/>
        <v>0</v>
      </c>
      <c r="Q1495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  <c r="U1495" s="9"/>
      <c r="V1495" s="9"/>
      <c r="W1495" s="9"/>
      <c r="X1495" s="9"/>
      <c r="Y1495" s="9"/>
      <c r="Z1495" s="9"/>
    </row>
    <row r="1496" spans="1:26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11</v>
      </c>
      <c r="Q1496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  <c r="U1496" s="9"/>
      <c r="V1496" s="9"/>
      <c r="W1496" s="9"/>
      <c r="X1496" s="9"/>
      <c r="Y1496" s="9"/>
      <c r="Z1496" s="9"/>
    </row>
    <row r="1497" spans="1:26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>
        <f t="shared" si="93"/>
        <v>0</v>
      </c>
      <c r="Q1497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  <c r="U1497" s="9"/>
      <c r="V1497" s="9"/>
      <c r="W1497" s="9"/>
      <c r="X1497" s="9"/>
      <c r="Y1497" s="9"/>
      <c r="Z1497" s="9"/>
    </row>
    <row r="1498" spans="1:26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>
        <f t="shared" si="93"/>
        <v>0</v>
      </c>
      <c r="Q1498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  <c r="U1498" s="9"/>
      <c r="V1498" s="9"/>
      <c r="W1498" s="9"/>
      <c r="X1498" s="9"/>
      <c r="Y1498" s="9"/>
      <c r="Z1498" s="9"/>
    </row>
    <row r="1499" spans="1:26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  <c r="U1499" s="9"/>
      <c r="V1499" s="9"/>
      <c r="W1499" s="9"/>
      <c r="X1499" s="9"/>
      <c r="Y1499" s="9"/>
      <c r="Z1499" s="9"/>
    </row>
    <row r="1500" spans="1:26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3</v>
      </c>
      <c r="Q1500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  <c r="U1500" s="9"/>
      <c r="V1500" s="9"/>
      <c r="W1500" s="9"/>
      <c r="X1500" s="9"/>
      <c r="Y1500" s="9"/>
      <c r="Z1500" s="9"/>
    </row>
    <row r="1501" spans="1:26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1</v>
      </c>
      <c r="Q150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  <c r="U1501" s="9"/>
      <c r="V1501" s="9"/>
      <c r="W1501" s="9"/>
      <c r="X1501" s="9"/>
      <c r="Y1501" s="9"/>
      <c r="Z1501" s="9"/>
    </row>
    <row r="1502" spans="1:26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15</v>
      </c>
      <c r="Q1502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  <c r="U1502" s="9"/>
      <c r="V1502" s="9"/>
      <c r="W1502" s="9"/>
      <c r="X1502" s="9"/>
      <c r="Y1502" s="9"/>
      <c r="Z1502" s="9"/>
    </row>
    <row r="1503" spans="1:26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885</v>
      </c>
      <c r="Q1503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  <c r="U1503" s="9"/>
      <c r="V1503" s="9"/>
      <c r="W1503" s="9"/>
      <c r="X1503" s="9"/>
      <c r="Y1503" s="9"/>
      <c r="Z1503" s="9"/>
    </row>
    <row r="1504" spans="1:26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329</v>
      </c>
      <c r="Q1504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  <c r="U1504" s="9"/>
      <c r="V1504" s="9"/>
      <c r="W1504" s="9"/>
      <c r="X1504" s="9"/>
      <c r="Y1504" s="9"/>
      <c r="Z1504" s="9"/>
    </row>
    <row r="1505" spans="1:26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71</v>
      </c>
      <c r="Q1505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  <c r="U1505" s="9"/>
      <c r="V1505" s="9"/>
      <c r="W1505" s="9"/>
      <c r="X1505" s="9"/>
      <c r="Y1505" s="9"/>
      <c r="Z1505" s="9"/>
    </row>
    <row r="1506" spans="1:26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269</v>
      </c>
      <c r="Q1506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  <c r="U1506" s="9"/>
      <c r="V1506" s="9"/>
      <c r="W1506" s="9"/>
      <c r="X1506" s="9"/>
      <c r="Y1506" s="9"/>
      <c r="Z1506" s="9"/>
    </row>
    <row r="1507" spans="1:26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345</v>
      </c>
      <c r="Q1507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  <c r="U1507" s="9"/>
      <c r="V1507" s="9"/>
      <c r="W1507" s="9"/>
      <c r="X1507" s="9"/>
      <c r="Y1507" s="9"/>
      <c r="Z1507" s="9"/>
    </row>
    <row r="1508" spans="1:26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43</v>
      </c>
      <c r="Q1508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  <c r="U1508" s="9"/>
      <c r="V1508" s="9"/>
      <c r="W1508" s="9"/>
      <c r="X1508" s="9"/>
      <c r="Y1508" s="9"/>
      <c r="Z1508" s="9"/>
    </row>
    <row r="1509" spans="1:26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33</v>
      </c>
      <c r="Q1509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  <c r="U1509" s="9"/>
      <c r="V1509" s="9"/>
      <c r="W1509" s="9"/>
      <c r="X1509" s="9"/>
      <c r="Y1509" s="9"/>
      <c r="Z1509" s="9"/>
    </row>
    <row r="1510" spans="1:26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211</v>
      </c>
      <c r="Q1510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  <c r="U1510" s="9"/>
      <c r="V1510" s="9"/>
      <c r="W1510" s="9"/>
      <c r="X1510" s="9"/>
      <c r="Y1510" s="9"/>
      <c r="Z1510" s="9"/>
    </row>
    <row r="1511" spans="1:26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196</v>
      </c>
      <c r="Q15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  <c r="U1511" s="9"/>
      <c r="V1511" s="9"/>
      <c r="W1511" s="9"/>
      <c r="X1511" s="9"/>
      <c r="Y1511" s="9"/>
      <c r="Z1511" s="9"/>
    </row>
    <row r="1512" spans="1:26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405</v>
      </c>
      <c r="Q1512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  <c r="U1512" s="9"/>
      <c r="V1512" s="9"/>
      <c r="W1512" s="9"/>
      <c r="X1512" s="9"/>
      <c r="Y1512" s="9"/>
      <c r="Z1512" s="9"/>
    </row>
    <row r="1513" spans="1:26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206</v>
      </c>
      <c r="Q1513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  <c r="U1513" s="9"/>
      <c r="V1513" s="9"/>
      <c r="W1513" s="9"/>
      <c r="X1513" s="9"/>
      <c r="Y1513" s="9"/>
      <c r="Z1513" s="9"/>
    </row>
    <row r="1514" spans="1:26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335</v>
      </c>
      <c r="Q1514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  <c r="U1514" s="9"/>
      <c r="V1514" s="9"/>
      <c r="W1514" s="9"/>
      <c r="X1514" s="9"/>
      <c r="Y1514" s="9"/>
      <c r="Z1514" s="9"/>
    </row>
    <row r="1515" spans="1:26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215</v>
      </c>
      <c r="Q1515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  <c r="U1515" s="9"/>
      <c r="V1515" s="9"/>
      <c r="W1515" s="9"/>
      <c r="X1515" s="9"/>
      <c r="Y1515" s="9"/>
      <c r="Z1515" s="9"/>
    </row>
    <row r="1516" spans="1:26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176</v>
      </c>
      <c r="Q1516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  <c r="U1516" s="9"/>
      <c r="V1516" s="9"/>
      <c r="W1516" s="9"/>
      <c r="X1516" s="9"/>
      <c r="Y1516" s="9"/>
      <c r="Z1516" s="9"/>
    </row>
    <row r="1517" spans="1:26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555</v>
      </c>
      <c r="Q1517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  <c r="U1517" s="9"/>
      <c r="V1517" s="9"/>
      <c r="W1517" s="9"/>
      <c r="X1517" s="9"/>
      <c r="Y1517" s="9"/>
      <c r="Z1517" s="9"/>
    </row>
    <row r="1518" spans="1:26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116</v>
      </c>
      <c r="Q1518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  <c r="U1518" s="9"/>
      <c r="V1518" s="9"/>
      <c r="W1518" s="9"/>
      <c r="X1518" s="9"/>
      <c r="Y1518" s="9"/>
      <c r="Z1518" s="9"/>
    </row>
    <row r="1519" spans="1:26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615</v>
      </c>
      <c r="Q1519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  <c r="U1519" s="9"/>
      <c r="V1519" s="9"/>
      <c r="W1519" s="9"/>
      <c r="X1519" s="9"/>
      <c r="Y1519" s="9"/>
      <c r="Z1519" s="9"/>
    </row>
    <row r="1520" spans="1:26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236</v>
      </c>
      <c r="Q1520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  <c r="U1520" s="9"/>
      <c r="V1520" s="9"/>
      <c r="W1520" s="9"/>
      <c r="X1520" s="9"/>
      <c r="Y1520" s="9"/>
      <c r="Z1520" s="9"/>
    </row>
    <row r="1521" spans="1:26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145</v>
      </c>
      <c r="Q152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  <c r="U1521" s="9"/>
      <c r="V1521" s="9"/>
      <c r="W1521" s="9"/>
      <c r="X1521" s="9"/>
      <c r="Y1521" s="9"/>
      <c r="Z1521" s="9"/>
    </row>
    <row r="1522" spans="1:26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167</v>
      </c>
      <c r="Q1522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  <c r="U1522" s="9"/>
      <c r="V1522" s="9"/>
      <c r="W1522" s="9"/>
      <c r="X1522" s="9"/>
      <c r="Y1522" s="9"/>
      <c r="Z1522" s="9"/>
    </row>
    <row r="1523" spans="1:26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235</v>
      </c>
      <c r="Q1523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  <c r="U1523" s="9"/>
      <c r="V1523" s="9"/>
      <c r="W1523" s="9"/>
      <c r="X1523" s="9"/>
      <c r="Y1523" s="9"/>
      <c r="Z1523" s="9"/>
    </row>
    <row r="1524" spans="1:26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452</v>
      </c>
      <c r="Q1524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  <c r="U1524" s="9"/>
      <c r="V1524" s="9"/>
      <c r="W1524" s="9"/>
      <c r="X1524" s="9"/>
      <c r="Y1524" s="9"/>
      <c r="Z1524" s="9"/>
    </row>
    <row r="1525" spans="1:26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241</v>
      </c>
      <c r="Q1525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  <c r="U1525" s="9"/>
      <c r="V1525" s="9"/>
      <c r="W1525" s="9"/>
      <c r="X1525" s="9"/>
      <c r="Y1525" s="9"/>
      <c r="Z1525" s="9"/>
    </row>
    <row r="1526" spans="1:26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28</v>
      </c>
      <c r="Q1526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  <c r="U1526" s="9"/>
      <c r="V1526" s="9"/>
      <c r="W1526" s="9"/>
      <c r="X1526" s="9"/>
      <c r="Y1526" s="9"/>
      <c r="Z1526" s="9"/>
    </row>
    <row r="1527" spans="1:26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140</v>
      </c>
      <c r="Q1527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  <c r="U1527" s="9"/>
      <c r="V1527" s="9"/>
      <c r="W1527" s="9"/>
      <c r="X1527" s="9"/>
      <c r="Y1527" s="9"/>
      <c r="Z1527" s="9"/>
    </row>
    <row r="1528" spans="1:26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280</v>
      </c>
      <c r="Q1528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  <c r="U1528" s="9"/>
      <c r="V1528" s="9"/>
      <c r="W1528" s="9"/>
      <c r="X1528" s="9"/>
      <c r="Y1528" s="9"/>
      <c r="Z1528" s="9"/>
    </row>
    <row r="1529" spans="1:26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70</v>
      </c>
      <c r="Q1529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  <c r="U1529" s="9"/>
      <c r="V1529" s="9"/>
      <c r="W1529" s="9"/>
      <c r="X1529" s="9"/>
      <c r="Y1529" s="9"/>
      <c r="Z1529" s="9"/>
    </row>
    <row r="1530" spans="1:26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160</v>
      </c>
      <c r="Q1530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  <c r="U1530" s="9"/>
      <c r="V1530" s="9"/>
      <c r="W1530" s="9"/>
      <c r="X1530" s="9"/>
      <c r="Y1530" s="9"/>
      <c r="Z1530" s="9"/>
    </row>
    <row r="1531" spans="1:26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141</v>
      </c>
      <c r="Q153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  <c r="U1531" s="9"/>
      <c r="V1531" s="9"/>
      <c r="W1531" s="9"/>
      <c r="X1531" s="9"/>
      <c r="Y1531" s="9"/>
      <c r="Z1531" s="9"/>
    </row>
    <row r="1532" spans="1:26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874</v>
      </c>
      <c r="Q1532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  <c r="U1532" s="9"/>
      <c r="V1532" s="9"/>
      <c r="W1532" s="9"/>
      <c r="X1532" s="9"/>
      <c r="Y1532" s="9"/>
      <c r="Z1532" s="9"/>
    </row>
    <row r="1533" spans="1:26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73</v>
      </c>
      <c r="Q1533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  <c r="U1533" s="9"/>
      <c r="V1533" s="9"/>
      <c r="W1533" s="9"/>
      <c r="X1533" s="9"/>
      <c r="Y1533" s="9"/>
      <c r="Z1533" s="9"/>
    </row>
    <row r="1534" spans="1:26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294</v>
      </c>
      <c r="Q1534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  <c r="U1534" s="9"/>
      <c r="V1534" s="9"/>
      <c r="W1534" s="9"/>
      <c r="X1534" s="9"/>
      <c r="Y1534" s="9"/>
      <c r="Z1534" s="9"/>
    </row>
    <row r="1535" spans="1:26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740</v>
      </c>
      <c r="Q1535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  <c r="U1535" s="9"/>
      <c r="V1535" s="9"/>
      <c r="W1535" s="9"/>
      <c r="X1535" s="9"/>
      <c r="Y1535" s="9"/>
      <c r="Z1535" s="9"/>
    </row>
    <row r="1536" spans="1:26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369</v>
      </c>
      <c r="Q1536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  <c r="U1536" s="9"/>
      <c r="V1536" s="9"/>
      <c r="W1536" s="9"/>
      <c r="X1536" s="9"/>
      <c r="Y1536" s="9"/>
      <c r="Z1536" s="9"/>
    </row>
    <row r="1537" spans="1:26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110</v>
      </c>
      <c r="Q1537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  <c r="U1537" s="9"/>
      <c r="V1537" s="9"/>
      <c r="W1537" s="9"/>
      <c r="X1537" s="9"/>
      <c r="Y1537" s="9"/>
      <c r="Z1537" s="9"/>
    </row>
    <row r="1538" spans="1:26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455</v>
      </c>
      <c r="Q1538" t="s">
        <v>8336</v>
      </c>
      <c r="R1538" t="s">
        <v>8337</v>
      </c>
      <c r="S1538" s="9">
        <f t="shared" si="94"/>
        <v>42213.802199074074</v>
      </c>
      <c r="T1538" s="9">
        <f t="shared" si="95"/>
        <v>42243.802199074074</v>
      </c>
      <c r="U1538" s="9"/>
      <c r="V1538" s="9"/>
      <c r="W1538" s="9"/>
      <c r="X1538" s="9"/>
      <c r="Y1538" s="9"/>
      <c r="Z1538" s="9"/>
    </row>
    <row r="1539" spans="1:26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 xml:space="preserve"> ROUND((E1539/D1539)*100,0)</f>
        <v>180</v>
      </c>
      <c r="P1539">
        <f t="shared" ref="P1539:P1602" si="97" xml:space="preserve"> AVERAGE(L1539)</f>
        <v>224</v>
      </c>
      <c r="Q1539" t="s">
        <v>8336</v>
      </c>
      <c r="R1539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  <c r="U1539" s="9"/>
      <c r="V1539" s="9"/>
      <c r="W1539" s="9"/>
      <c r="X1539" s="9"/>
      <c r="Y1539" s="9"/>
      <c r="Z1539" s="9"/>
    </row>
    <row r="1540" spans="1:26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46</v>
      </c>
      <c r="Q1540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  <c r="U1540" s="9"/>
      <c r="V1540" s="9"/>
      <c r="W1540" s="9"/>
      <c r="X1540" s="9"/>
      <c r="Y1540" s="9"/>
      <c r="Z1540" s="9"/>
    </row>
    <row r="1541" spans="1:26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284</v>
      </c>
      <c r="Q1541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  <c r="U1541" s="9"/>
      <c r="V1541" s="9"/>
      <c r="W1541" s="9"/>
      <c r="X1541" s="9"/>
      <c r="Y1541" s="9"/>
      <c r="Z1541" s="9"/>
    </row>
    <row r="1542" spans="1:26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98</v>
      </c>
      <c r="Q1542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  <c r="U1542" s="9"/>
      <c r="V1542" s="9"/>
      <c r="W1542" s="9"/>
      <c r="X1542" s="9"/>
      <c r="Y1542" s="9"/>
      <c r="Z1542" s="9"/>
    </row>
    <row r="1543" spans="1:26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2</v>
      </c>
      <c r="Q1543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  <c r="U1543" s="9"/>
      <c r="V1543" s="9"/>
      <c r="W1543" s="9"/>
      <c r="X1543" s="9"/>
      <c r="Y1543" s="9"/>
      <c r="Z1543" s="9"/>
    </row>
    <row r="1544" spans="1:26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1</v>
      </c>
      <c r="Q1544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  <c r="U1544" s="9"/>
      <c r="V1544" s="9"/>
      <c r="W1544" s="9"/>
      <c r="X1544" s="9"/>
      <c r="Y1544" s="9"/>
      <c r="Z1544" s="9"/>
    </row>
    <row r="1545" spans="1:26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</v>
      </c>
      <c r="Q1545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  <c r="U1545" s="9"/>
      <c r="V1545" s="9"/>
      <c r="W1545" s="9"/>
      <c r="X1545" s="9"/>
      <c r="Y1545" s="9"/>
      <c r="Z1545" s="9"/>
    </row>
    <row r="1546" spans="1:26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>
        <f t="shared" si="97"/>
        <v>0</v>
      </c>
      <c r="Q1546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  <c r="U1546" s="9"/>
      <c r="V1546" s="9"/>
      <c r="W1546" s="9"/>
      <c r="X1546" s="9"/>
      <c r="Y1546" s="9"/>
      <c r="Z1546" s="9"/>
    </row>
    <row r="1547" spans="1:26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  <c r="U1547" s="9"/>
      <c r="V1547" s="9"/>
      <c r="W1547" s="9"/>
      <c r="X1547" s="9"/>
      <c r="Y1547" s="9"/>
      <c r="Z1547" s="9"/>
    </row>
    <row r="1548" spans="1:26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11</v>
      </c>
      <c r="Q1548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  <c r="U1548" s="9"/>
      <c r="V1548" s="9"/>
      <c r="W1548" s="9"/>
      <c r="X1548" s="9"/>
      <c r="Y1548" s="9"/>
      <c r="Z1548" s="9"/>
    </row>
    <row r="1549" spans="1:26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>
        <f t="shared" si="97"/>
        <v>0</v>
      </c>
      <c r="Q1549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  <c r="U1549" s="9"/>
      <c r="V1549" s="9"/>
      <c r="W1549" s="9"/>
      <c r="X1549" s="9"/>
      <c r="Y1549" s="9"/>
      <c r="Z1549" s="9"/>
    </row>
    <row r="1550" spans="1:26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1</v>
      </c>
      <c r="Q1550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  <c r="U1550" s="9"/>
      <c r="V1550" s="9"/>
      <c r="W1550" s="9"/>
      <c r="X1550" s="9"/>
      <c r="Y1550" s="9"/>
      <c r="Z1550" s="9"/>
    </row>
    <row r="1551" spans="1:26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6</v>
      </c>
      <c r="Q155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  <c r="U1551" s="9"/>
      <c r="V1551" s="9"/>
      <c r="W1551" s="9"/>
      <c r="X1551" s="9"/>
      <c r="Y1551" s="9"/>
      <c r="Z1551" s="9"/>
    </row>
    <row r="1552" spans="1:26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7</v>
      </c>
      <c r="Q1552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  <c r="U1552" s="9"/>
      <c r="V1552" s="9"/>
      <c r="W1552" s="9"/>
      <c r="X1552" s="9"/>
      <c r="Y1552" s="9"/>
      <c r="Z1552" s="9"/>
    </row>
    <row r="1553" spans="1:26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>
        <f t="shared" si="97"/>
        <v>0</v>
      </c>
      <c r="Q1553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  <c r="U1553" s="9"/>
      <c r="V1553" s="9"/>
      <c r="W1553" s="9"/>
      <c r="X1553" s="9"/>
      <c r="Y1553" s="9"/>
      <c r="Z1553" s="9"/>
    </row>
    <row r="1554" spans="1:26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16</v>
      </c>
      <c r="Q1554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  <c r="U1554" s="9"/>
      <c r="V1554" s="9"/>
      <c r="W1554" s="9"/>
      <c r="X1554" s="9"/>
      <c r="Y1554" s="9"/>
      <c r="Z1554" s="9"/>
    </row>
    <row r="1555" spans="1:26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>
        <f t="shared" si="97"/>
        <v>0</v>
      </c>
      <c r="Q1555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  <c r="U1555" s="9"/>
      <c r="V1555" s="9"/>
      <c r="W1555" s="9"/>
      <c r="X1555" s="9"/>
      <c r="Y1555" s="9"/>
      <c r="Z1555" s="9"/>
    </row>
    <row r="1556" spans="1:26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>
        <f t="shared" si="97"/>
        <v>0</v>
      </c>
      <c r="Q1556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  <c r="U1556" s="9"/>
      <c r="V1556" s="9"/>
      <c r="W1556" s="9"/>
      <c r="X1556" s="9"/>
      <c r="Y1556" s="9"/>
      <c r="Z1556" s="9"/>
    </row>
    <row r="1557" spans="1:26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>
        <f t="shared" si="97"/>
        <v>0</v>
      </c>
      <c r="Q1557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  <c r="U1557" s="9"/>
      <c r="V1557" s="9"/>
      <c r="W1557" s="9"/>
      <c r="X1557" s="9"/>
      <c r="Y1557" s="9"/>
      <c r="Z1557" s="9"/>
    </row>
    <row r="1558" spans="1:26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12</v>
      </c>
      <c r="Q1558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  <c r="U1558" s="9"/>
      <c r="V1558" s="9"/>
      <c r="W1558" s="9"/>
      <c r="X1558" s="9"/>
      <c r="Y1558" s="9"/>
      <c r="Z1558" s="9"/>
    </row>
    <row r="1559" spans="1:26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</v>
      </c>
      <c r="Q1559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  <c r="U1559" s="9"/>
      <c r="V1559" s="9"/>
      <c r="W1559" s="9"/>
      <c r="X1559" s="9"/>
      <c r="Y1559" s="9"/>
      <c r="Z1559" s="9"/>
    </row>
    <row r="1560" spans="1:26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3</v>
      </c>
      <c r="Q1560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  <c r="U1560" s="9"/>
      <c r="V1560" s="9"/>
      <c r="W1560" s="9"/>
      <c r="X1560" s="9"/>
      <c r="Y1560" s="9"/>
      <c r="Z1560" s="9"/>
    </row>
    <row r="1561" spans="1:26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1</v>
      </c>
      <c r="Q1561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  <c r="U1561" s="9"/>
      <c r="V1561" s="9"/>
      <c r="W1561" s="9"/>
      <c r="X1561" s="9"/>
      <c r="Y1561" s="9"/>
      <c r="Z1561" s="9"/>
    </row>
    <row r="1562" spans="1:26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4</v>
      </c>
      <c r="Q1562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  <c r="U1562" s="9"/>
      <c r="V1562" s="9"/>
      <c r="W1562" s="9"/>
      <c r="X1562" s="9"/>
      <c r="Y1562" s="9"/>
      <c r="Z1562" s="9"/>
    </row>
    <row r="1563" spans="1:26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1</v>
      </c>
      <c r="Q1563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  <c r="U1563" s="9"/>
      <c r="V1563" s="9"/>
      <c r="W1563" s="9"/>
      <c r="X1563" s="9"/>
      <c r="Y1563" s="9"/>
      <c r="Z1563" s="9"/>
    </row>
    <row r="1564" spans="1:26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>
        <f t="shared" si="97"/>
        <v>0</v>
      </c>
      <c r="Q1564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  <c r="U1564" s="9"/>
      <c r="V1564" s="9"/>
      <c r="W1564" s="9"/>
      <c r="X1564" s="9"/>
      <c r="Y1564" s="9"/>
      <c r="Z1564" s="9"/>
    </row>
    <row r="1565" spans="1:26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2</v>
      </c>
      <c r="Q1565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  <c r="U1565" s="9"/>
      <c r="V1565" s="9"/>
      <c r="W1565" s="9"/>
      <c r="X1565" s="9"/>
      <c r="Y1565" s="9"/>
      <c r="Z1565" s="9"/>
    </row>
    <row r="1566" spans="1:26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</v>
      </c>
      <c r="Q1566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  <c r="U1566" s="9"/>
      <c r="V1566" s="9"/>
      <c r="W1566" s="9"/>
      <c r="X1566" s="9"/>
      <c r="Y1566" s="9"/>
      <c r="Z1566" s="9"/>
    </row>
    <row r="1567" spans="1:26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</v>
      </c>
      <c r="Q1567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  <c r="U1567" s="9"/>
      <c r="V1567" s="9"/>
      <c r="W1567" s="9"/>
      <c r="X1567" s="9"/>
      <c r="Y1567" s="9"/>
      <c r="Z1567" s="9"/>
    </row>
    <row r="1568" spans="1:26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59</v>
      </c>
      <c r="Q1568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  <c r="U1568" s="9"/>
      <c r="V1568" s="9"/>
      <c r="W1568" s="9"/>
      <c r="X1568" s="9"/>
      <c r="Y1568" s="9"/>
      <c r="Z1568" s="9"/>
    </row>
    <row r="1569" spans="1:26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13</v>
      </c>
      <c r="Q1569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  <c r="U1569" s="9"/>
      <c r="V1569" s="9"/>
      <c r="W1569" s="9"/>
      <c r="X1569" s="9"/>
      <c r="Y1569" s="9"/>
      <c r="Z1569" s="9"/>
    </row>
    <row r="1570" spans="1:26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22</v>
      </c>
      <c r="Q1570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  <c r="U1570" s="9"/>
      <c r="V1570" s="9"/>
      <c r="W1570" s="9"/>
      <c r="X1570" s="9"/>
      <c r="Y1570" s="9"/>
      <c r="Z1570" s="9"/>
    </row>
    <row r="1571" spans="1:26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>
        <f t="shared" si="97"/>
        <v>0</v>
      </c>
      <c r="Q157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  <c r="U1571" s="9"/>
      <c r="V1571" s="9"/>
      <c r="W1571" s="9"/>
      <c r="X1571" s="9"/>
      <c r="Y1571" s="9"/>
      <c r="Z1571" s="9"/>
    </row>
    <row r="1572" spans="1:26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52</v>
      </c>
      <c r="Q1572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  <c r="U1572" s="9"/>
      <c r="V1572" s="9"/>
      <c r="W1572" s="9"/>
      <c r="X1572" s="9"/>
      <c r="Y1572" s="9"/>
      <c r="Z1572" s="9"/>
    </row>
    <row r="1573" spans="1:26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4</v>
      </c>
      <c r="Q1573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  <c r="U1573" s="9"/>
      <c r="V1573" s="9"/>
      <c r="W1573" s="9"/>
      <c r="X1573" s="9"/>
      <c r="Y1573" s="9"/>
      <c r="Z1573" s="9"/>
    </row>
    <row r="1574" spans="1:26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3</v>
      </c>
      <c r="Q1574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  <c r="U1574" s="9"/>
      <c r="V1574" s="9"/>
      <c r="W1574" s="9"/>
      <c r="X1574" s="9"/>
      <c r="Y1574" s="9"/>
      <c r="Z1574" s="9"/>
    </row>
    <row r="1575" spans="1:26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3</v>
      </c>
      <c r="Q1575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  <c r="U1575" s="9"/>
      <c r="V1575" s="9"/>
      <c r="W1575" s="9"/>
      <c r="X1575" s="9"/>
      <c r="Y1575" s="9"/>
      <c r="Z1575" s="9"/>
    </row>
    <row r="1576" spans="1:26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6</v>
      </c>
      <c r="Q1576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  <c r="U1576" s="9"/>
      <c r="V1576" s="9"/>
      <c r="W1576" s="9"/>
      <c r="X1576" s="9"/>
      <c r="Y1576" s="9"/>
      <c r="Z1576" s="9"/>
    </row>
    <row r="1577" spans="1:26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35</v>
      </c>
      <c r="Q1577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  <c r="U1577" s="9"/>
      <c r="V1577" s="9"/>
      <c r="W1577" s="9"/>
      <c r="X1577" s="9"/>
      <c r="Y1577" s="9"/>
      <c r="Z1577" s="9"/>
    </row>
    <row r="1578" spans="1:26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10</v>
      </c>
      <c r="Q1578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  <c r="U1578" s="9"/>
      <c r="V1578" s="9"/>
      <c r="W1578" s="9"/>
      <c r="X1578" s="9"/>
      <c r="Y1578" s="9"/>
      <c r="Z1578" s="9"/>
    </row>
    <row r="1579" spans="1:26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</v>
      </c>
      <c r="Q1579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  <c r="U1579" s="9"/>
      <c r="V1579" s="9"/>
      <c r="W1579" s="9"/>
      <c r="X1579" s="9"/>
      <c r="Y1579" s="9"/>
      <c r="Z1579" s="9"/>
    </row>
    <row r="1580" spans="1:26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4</v>
      </c>
      <c r="Q1580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  <c r="U1580" s="9"/>
      <c r="V1580" s="9"/>
      <c r="W1580" s="9"/>
      <c r="X1580" s="9"/>
      <c r="Y1580" s="9"/>
      <c r="Z1580" s="9"/>
    </row>
    <row r="1581" spans="1:26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2</v>
      </c>
      <c r="Q158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  <c r="U1581" s="9"/>
      <c r="V1581" s="9"/>
      <c r="W1581" s="9"/>
      <c r="X1581" s="9"/>
      <c r="Y1581" s="9"/>
      <c r="Z1581" s="9"/>
    </row>
    <row r="1582" spans="1:26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>
        <f t="shared" si="97"/>
        <v>0</v>
      </c>
      <c r="Q1582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  <c r="U1582" s="9"/>
      <c r="V1582" s="9"/>
      <c r="W1582" s="9"/>
      <c r="X1582" s="9"/>
      <c r="Y1582" s="9"/>
      <c r="Z1582" s="9"/>
    </row>
    <row r="1583" spans="1:26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1</v>
      </c>
      <c r="Q1583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  <c r="U1583" s="9"/>
      <c r="V1583" s="9"/>
      <c r="W1583" s="9"/>
      <c r="X1583" s="9"/>
      <c r="Y1583" s="9"/>
      <c r="Z1583" s="9"/>
    </row>
    <row r="1584" spans="1:26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</v>
      </c>
      <c r="Q1584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  <c r="U1584" s="9"/>
      <c r="V1584" s="9"/>
      <c r="W1584" s="9"/>
      <c r="X1584" s="9"/>
      <c r="Y1584" s="9"/>
      <c r="Z1584" s="9"/>
    </row>
    <row r="1585" spans="1:26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</v>
      </c>
      <c r="Q1585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  <c r="U1585" s="9"/>
      <c r="V1585" s="9"/>
      <c r="W1585" s="9"/>
      <c r="X1585" s="9"/>
      <c r="Y1585" s="9"/>
      <c r="Z1585" s="9"/>
    </row>
    <row r="1586" spans="1:26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>
        <f t="shared" si="97"/>
        <v>0</v>
      </c>
      <c r="Q1586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  <c r="U1586" s="9"/>
      <c r="V1586" s="9"/>
      <c r="W1586" s="9"/>
      <c r="X1586" s="9"/>
      <c r="Y1586" s="9"/>
      <c r="Z1586" s="9"/>
    </row>
    <row r="1587" spans="1:26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12</v>
      </c>
      <c r="Q1587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  <c r="U1587" s="9"/>
      <c r="V1587" s="9"/>
      <c r="W1587" s="9"/>
      <c r="X1587" s="9"/>
      <c r="Y1587" s="9"/>
      <c r="Z1587" s="9"/>
    </row>
    <row r="1588" spans="1:26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>
        <f t="shared" si="97"/>
        <v>0</v>
      </c>
      <c r="Q1588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  <c r="U1588" s="9"/>
      <c r="V1588" s="9"/>
      <c r="W1588" s="9"/>
      <c r="X1588" s="9"/>
      <c r="Y1588" s="9"/>
      <c r="Z1588" s="9"/>
    </row>
    <row r="1589" spans="1:26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  <c r="U1589" s="9"/>
      <c r="V1589" s="9"/>
      <c r="W1589" s="9"/>
      <c r="X1589" s="9"/>
      <c r="Y1589" s="9"/>
      <c r="Z1589" s="9"/>
    </row>
    <row r="1590" spans="1:26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>
        <f t="shared" si="97"/>
        <v>0</v>
      </c>
      <c r="Q1590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  <c r="U1590" s="9"/>
      <c r="V1590" s="9"/>
      <c r="W1590" s="9"/>
      <c r="X1590" s="9"/>
      <c r="Y1590" s="9"/>
      <c r="Z1590" s="9"/>
    </row>
    <row r="1591" spans="1:26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>
        <f t="shared" si="97"/>
        <v>0</v>
      </c>
      <c r="Q159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  <c r="U1591" s="9"/>
      <c r="V1591" s="9"/>
      <c r="W1591" s="9"/>
      <c r="X1591" s="9"/>
      <c r="Y1591" s="9"/>
      <c r="Z1591" s="9"/>
    </row>
    <row r="1592" spans="1:26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2</v>
      </c>
      <c r="Q1592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  <c r="U1592" s="9"/>
      <c r="V1592" s="9"/>
      <c r="W1592" s="9"/>
      <c r="X1592" s="9"/>
      <c r="Y1592" s="9"/>
      <c r="Z1592" s="9"/>
    </row>
    <row r="1593" spans="1:26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92</v>
      </c>
      <c r="Q1593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  <c r="U1593" s="9"/>
      <c r="V1593" s="9"/>
      <c r="W1593" s="9"/>
      <c r="X1593" s="9"/>
      <c r="Y1593" s="9"/>
      <c r="Z1593" s="9"/>
    </row>
    <row r="1594" spans="1:26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>
        <f t="shared" si="97"/>
        <v>0</v>
      </c>
      <c r="Q1594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  <c r="U1594" s="9"/>
      <c r="V1594" s="9"/>
      <c r="W1594" s="9"/>
      <c r="X1594" s="9"/>
      <c r="Y1594" s="9"/>
      <c r="Z1594" s="9"/>
    </row>
    <row r="1595" spans="1:26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3</v>
      </c>
      <c r="Q1595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  <c r="U1595" s="9"/>
      <c r="V1595" s="9"/>
      <c r="W1595" s="9"/>
      <c r="X1595" s="9"/>
      <c r="Y1595" s="9"/>
      <c r="Z1595" s="9"/>
    </row>
    <row r="1596" spans="1:26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10</v>
      </c>
      <c r="Q1596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  <c r="U1596" s="9"/>
      <c r="V1596" s="9"/>
      <c r="W1596" s="9"/>
      <c r="X1596" s="9"/>
      <c r="Y1596" s="9"/>
      <c r="Z1596" s="9"/>
    </row>
    <row r="1597" spans="1:26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7</v>
      </c>
      <c r="Q1597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  <c r="U1597" s="9"/>
      <c r="V1597" s="9"/>
      <c r="W1597" s="9"/>
      <c r="X1597" s="9"/>
      <c r="Y1597" s="9"/>
      <c r="Z1597" s="9"/>
    </row>
    <row r="1598" spans="1:26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3</v>
      </c>
      <c r="Q1598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  <c r="U1598" s="9"/>
      <c r="V1598" s="9"/>
      <c r="W1598" s="9"/>
      <c r="X1598" s="9"/>
      <c r="Y1598" s="9"/>
      <c r="Z1598" s="9"/>
    </row>
    <row r="1599" spans="1:26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>
        <f t="shared" si="97"/>
        <v>0</v>
      </c>
      <c r="Q1599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  <c r="U1599" s="9"/>
      <c r="V1599" s="9"/>
      <c r="W1599" s="9"/>
      <c r="X1599" s="9"/>
      <c r="Y1599" s="9"/>
      <c r="Z1599" s="9"/>
    </row>
    <row r="1600" spans="1:26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  <c r="U1600" s="9"/>
      <c r="V1600" s="9"/>
      <c r="W1600" s="9"/>
      <c r="X1600" s="9"/>
      <c r="Y1600" s="9"/>
      <c r="Z1600" s="9"/>
    </row>
    <row r="1601" spans="1:26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>
        <f t="shared" si="97"/>
        <v>0</v>
      </c>
      <c r="Q160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  <c r="U1601" s="9"/>
      <c r="V1601" s="9"/>
      <c r="W1601" s="9"/>
      <c r="X1601" s="9"/>
      <c r="Y1601" s="9"/>
      <c r="Z1601" s="9"/>
    </row>
    <row r="1602" spans="1:26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9</v>
      </c>
      <c r="Q1602" t="s">
        <v>8336</v>
      </c>
      <c r="R1602" t="s">
        <v>8343</v>
      </c>
      <c r="S1602" s="9">
        <f t="shared" si="98"/>
        <v>41791.057314814818</v>
      </c>
      <c r="T1602" s="9">
        <f t="shared" si="99"/>
        <v>41835.21597222222</v>
      </c>
      <c r="U1602" s="9"/>
      <c r="V1602" s="9"/>
      <c r="W1602" s="9"/>
      <c r="X1602" s="9"/>
      <c r="Y1602" s="9"/>
      <c r="Z1602" s="9"/>
    </row>
    <row r="1603" spans="1:26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 xml:space="preserve"> ROUND((E1603/D1603)*100,0)</f>
        <v>108</v>
      </c>
      <c r="P1603">
        <f t="shared" ref="P1603:P1666" si="101" xml:space="preserve"> AVERAGE(L1603)</f>
        <v>56</v>
      </c>
      <c r="Q1603" t="s">
        <v>8323</v>
      </c>
      <c r="R1603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  <c r="U1603" s="9"/>
      <c r="V1603" s="9"/>
      <c r="W1603" s="9"/>
      <c r="X1603" s="9"/>
      <c r="Y1603" s="9"/>
      <c r="Z1603" s="9"/>
    </row>
    <row r="1604" spans="1:26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32</v>
      </c>
      <c r="Q1604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  <c r="U1604" s="9"/>
      <c r="V1604" s="9"/>
      <c r="W1604" s="9"/>
      <c r="X1604" s="9"/>
      <c r="Y1604" s="9"/>
      <c r="Z1604" s="9"/>
    </row>
    <row r="1605" spans="1:26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30</v>
      </c>
      <c r="Q1605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  <c r="U1605" s="9"/>
      <c r="V1605" s="9"/>
      <c r="W1605" s="9"/>
      <c r="X1605" s="9"/>
      <c r="Y1605" s="9"/>
      <c r="Z1605" s="9"/>
    </row>
    <row r="1606" spans="1:26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70</v>
      </c>
      <c r="Q1606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  <c r="U1606" s="9"/>
      <c r="V1606" s="9"/>
      <c r="W1606" s="9"/>
      <c r="X1606" s="9"/>
      <c r="Y1606" s="9"/>
      <c r="Z1606" s="9"/>
    </row>
    <row r="1607" spans="1:26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44</v>
      </c>
      <c r="Q1607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  <c r="U1607" s="9"/>
      <c r="V1607" s="9"/>
      <c r="W1607" s="9"/>
      <c r="X1607" s="9"/>
      <c r="Y1607" s="9"/>
      <c r="Z1607" s="9"/>
    </row>
    <row r="1608" spans="1:26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92</v>
      </c>
      <c r="Q1608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  <c r="U1608" s="9"/>
      <c r="V1608" s="9"/>
      <c r="W1608" s="9"/>
      <c r="X1608" s="9"/>
      <c r="Y1608" s="9"/>
      <c r="Z1608" s="9"/>
    </row>
    <row r="1609" spans="1:26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205</v>
      </c>
      <c r="Q1609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  <c r="U1609" s="9"/>
      <c r="V1609" s="9"/>
      <c r="W1609" s="9"/>
      <c r="X1609" s="9"/>
      <c r="Y1609" s="9"/>
      <c r="Z1609" s="9"/>
    </row>
    <row r="1610" spans="1:26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23</v>
      </c>
      <c r="Q1610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  <c r="U1610" s="9"/>
      <c r="V1610" s="9"/>
      <c r="W1610" s="9"/>
      <c r="X1610" s="9"/>
      <c r="Y1610" s="9"/>
      <c r="Z1610" s="9"/>
    </row>
    <row r="1611" spans="1:26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</v>
      </c>
      <c r="Q16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  <c r="U1611" s="9"/>
      <c r="V1611" s="9"/>
      <c r="W1611" s="9"/>
      <c r="X1611" s="9"/>
      <c r="Y1611" s="9"/>
      <c r="Z1611" s="9"/>
    </row>
    <row r="1612" spans="1:26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112</v>
      </c>
      <c r="Q1612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  <c r="U1612" s="9"/>
      <c r="V1612" s="9"/>
      <c r="W1612" s="9"/>
      <c r="X1612" s="9"/>
      <c r="Y1612" s="9"/>
      <c r="Z1612" s="9"/>
    </row>
    <row r="1613" spans="1:26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27</v>
      </c>
      <c r="Q1613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  <c r="U1613" s="9"/>
      <c r="V1613" s="9"/>
      <c r="W1613" s="9"/>
      <c r="X1613" s="9"/>
      <c r="Y1613" s="9"/>
      <c r="Z1613" s="9"/>
    </row>
    <row r="1614" spans="1:26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11</v>
      </c>
      <c r="Q1614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  <c r="U1614" s="9"/>
      <c r="V1614" s="9"/>
      <c r="W1614" s="9"/>
      <c r="X1614" s="9"/>
      <c r="Y1614" s="9"/>
      <c r="Z1614" s="9"/>
    </row>
    <row r="1615" spans="1:26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26</v>
      </c>
      <c r="Q1615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  <c r="U1615" s="9"/>
      <c r="V1615" s="9"/>
      <c r="W1615" s="9"/>
      <c r="X1615" s="9"/>
      <c r="Y1615" s="9"/>
      <c r="Z1615" s="9"/>
    </row>
    <row r="1616" spans="1:26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77</v>
      </c>
      <c r="Q1616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  <c r="U1616" s="9"/>
      <c r="V1616" s="9"/>
      <c r="W1616" s="9"/>
      <c r="X1616" s="9"/>
      <c r="Y1616" s="9"/>
      <c r="Z1616" s="9"/>
    </row>
    <row r="1617" spans="1:26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136</v>
      </c>
      <c r="Q1617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  <c r="U1617" s="9"/>
      <c r="V1617" s="9"/>
      <c r="W1617" s="9"/>
      <c r="X1617" s="9"/>
      <c r="Y1617" s="9"/>
      <c r="Z1617" s="9"/>
    </row>
    <row r="1618" spans="1:26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157</v>
      </c>
      <c r="Q1618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  <c r="U1618" s="9"/>
      <c r="V1618" s="9"/>
      <c r="W1618" s="9"/>
      <c r="X1618" s="9"/>
      <c r="Y1618" s="9"/>
      <c r="Z1618" s="9"/>
    </row>
    <row r="1619" spans="1:26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158</v>
      </c>
      <c r="Q1619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  <c r="U1619" s="9"/>
      <c r="V1619" s="9"/>
      <c r="W1619" s="9"/>
      <c r="X1619" s="9"/>
      <c r="Y1619" s="9"/>
      <c r="Z1619" s="9"/>
    </row>
    <row r="1620" spans="1:26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27</v>
      </c>
      <c r="Q1620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  <c r="U1620" s="9"/>
      <c r="V1620" s="9"/>
      <c r="W1620" s="9"/>
      <c r="X1620" s="9"/>
      <c r="Y1620" s="9"/>
      <c r="Z1620" s="9"/>
    </row>
    <row r="1621" spans="1:26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23</v>
      </c>
      <c r="Q1621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  <c r="U1621" s="9"/>
      <c r="V1621" s="9"/>
      <c r="W1621" s="9"/>
      <c r="X1621" s="9"/>
      <c r="Y1621" s="9"/>
      <c r="Z1621" s="9"/>
    </row>
    <row r="1622" spans="1:26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17</v>
      </c>
      <c r="Q1622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  <c r="U1622" s="9"/>
      <c r="V1622" s="9"/>
      <c r="W1622" s="9"/>
      <c r="X1622" s="9"/>
      <c r="Y1622" s="9"/>
      <c r="Z1622" s="9"/>
    </row>
    <row r="1623" spans="1:26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37</v>
      </c>
      <c r="Q1623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  <c r="U1623" s="9"/>
      <c r="V1623" s="9"/>
      <c r="W1623" s="9"/>
      <c r="X1623" s="9"/>
      <c r="Y1623" s="9"/>
      <c r="Z1623" s="9"/>
    </row>
    <row r="1624" spans="1:26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65</v>
      </c>
      <c r="Q1624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  <c r="U1624" s="9"/>
      <c r="V1624" s="9"/>
      <c r="W1624" s="9"/>
      <c r="X1624" s="9"/>
      <c r="Y1624" s="9"/>
      <c r="Z1624" s="9"/>
    </row>
    <row r="1625" spans="1:26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18</v>
      </c>
      <c r="Q1625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  <c r="U1625" s="9"/>
      <c r="V1625" s="9"/>
      <c r="W1625" s="9"/>
      <c r="X1625" s="9"/>
      <c r="Y1625" s="9"/>
      <c r="Z1625" s="9"/>
    </row>
    <row r="1626" spans="1:26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25</v>
      </c>
      <c r="Q1626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  <c r="U1626" s="9"/>
      <c r="V1626" s="9"/>
      <c r="W1626" s="9"/>
      <c r="X1626" s="9"/>
      <c r="Y1626" s="9"/>
      <c r="Z1626" s="9"/>
    </row>
    <row r="1627" spans="1:26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104</v>
      </c>
      <c r="Q1627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  <c r="U1627" s="9"/>
      <c r="V1627" s="9"/>
      <c r="W1627" s="9"/>
      <c r="X1627" s="9"/>
      <c r="Y1627" s="9"/>
      <c r="Z1627" s="9"/>
    </row>
    <row r="1628" spans="1:26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108</v>
      </c>
      <c r="Q1628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  <c r="U1628" s="9"/>
      <c r="V1628" s="9"/>
      <c r="W1628" s="9"/>
      <c r="X1628" s="9"/>
      <c r="Y1628" s="9"/>
      <c r="Z1628" s="9"/>
    </row>
    <row r="1629" spans="1:26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38</v>
      </c>
      <c r="Q1629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  <c r="U1629" s="9"/>
      <c r="V1629" s="9"/>
      <c r="W1629" s="9"/>
      <c r="X1629" s="9"/>
      <c r="Y1629" s="9"/>
      <c r="Z1629" s="9"/>
    </row>
    <row r="1630" spans="1:26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88</v>
      </c>
      <c r="Q1630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  <c r="U1630" s="9"/>
      <c r="V1630" s="9"/>
      <c r="W1630" s="9"/>
      <c r="X1630" s="9"/>
      <c r="Y1630" s="9"/>
      <c r="Z1630" s="9"/>
    </row>
    <row r="1631" spans="1:26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82</v>
      </c>
      <c r="Q163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  <c r="U1631" s="9"/>
      <c r="V1631" s="9"/>
      <c r="W1631" s="9"/>
      <c r="X1631" s="9"/>
      <c r="Y1631" s="9"/>
      <c r="Z1631" s="9"/>
    </row>
    <row r="1632" spans="1:26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126</v>
      </c>
      <c r="Q1632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  <c r="U1632" s="9"/>
      <c r="V1632" s="9"/>
      <c r="W1632" s="9"/>
      <c r="X1632" s="9"/>
      <c r="Y1632" s="9"/>
      <c r="Z1632" s="9"/>
    </row>
    <row r="1633" spans="1:26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133</v>
      </c>
      <c r="Q1633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  <c r="U1633" s="9"/>
      <c r="V1633" s="9"/>
      <c r="W1633" s="9"/>
      <c r="X1633" s="9"/>
      <c r="Y1633" s="9"/>
      <c r="Z1633" s="9"/>
    </row>
    <row r="1634" spans="1:26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47</v>
      </c>
      <c r="Q1634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  <c r="U1634" s="9"/>
      <c r="V1634" s="9"/>
      <c r="W1634" s="9"/>
      <c r="X1634" s="9"/>
      <c r="Y1634" s="9"/>
      <c r="Z1634" s="9"/>
    </row>
    <row r="1635" spans="1:26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58</v>
      </c>
      <c r="Q1635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  <c r="U1635" s="9"/>
      <c r="V1635" s="9"/>
      <c r="W1635" s="9"/>
      <c r="X1635" s="9"/>
      <c r="Y1635" s="9"/>
      <c r="Z1635" s="9"/>
    </row>
    <row r="1636" spans="1:26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32</v>
      </c>
      <c r="Q1636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  <c r="U1636" s="9"/>
      <c r="V1636" s="9"/>
      <c r="W1636" s="9"/>
      <c r="X1636" s="9"/>
      <c r="Y1636" s="9"/>
      <c r="Z1636" s="9"/>
    </row>
    <row r="1637" spans="1:26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37</v>
      </c>
      <c r="Q1637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  <c r="U1637" s="9"/>
      <c r="V1637" s="9"/>
      <c r="W1637" s="9"/>
      <c r="X1637" s="9"/>
      <c r="Y1637" s="9"/>
      <c r="Z1637" s="9"/>
    </row>
    <row r="1638" spans="1:26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87</v>
      </c>
      <c r="Q1638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  <c r="U1638" s="9"/>
      <c r="V1638" s="9"/>
      <c r="W1638" s="9"/>
      <c r="X1638" s="9"/>
      <c r="Y1638" s="9"/>
      <c r="Z1638" s="9"/>
    </row>
    <row r="1639" spans="1:26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15</v>
      </c>
      <c r="Q1639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  <c r="U1639" s="9"/>
      <c r="V1639" s="9"/>
      <c r="W1639" s="9"/>
      <c r="X1639" s="9"/>
      <c r="Y1639" s="9"/>
      <c r="Z1639" s="9"/>
    </row>
    <row r="1640" spans="1:26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27</v>
      </c>
      <c r="Q1640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  <c r="U1640" s="9"/>
      <c r="V1640" s="9"/>
      <c r="W1640" s="9"/>
      <c r="X1640" s="9"/>
      <c r="Y1640" s="9"/>
      <c r="Z1640" s="9"/>
    </row>
    <row r="1641" spans="1:26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19</v>
      </c>
      <c r="Q164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  <c r="U1641" s="9"/>
      <c r="V1641" s="9"/>
      <c r="W1641" s="9"/>
      <c r="X1641" s="9"/>
      <c r="Y1641" s="9"/>
      <c r="Z1641" s="9"/>
    </row>
    <row r="1642" spans="1:26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17</v>
      </c>
      <c r="Q1642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  <c r="U1642" s="9"/>
      <c r="V1642" s="9"/>
      <c r="W1642" s="9"/>
      <c r="X1642" s="9"/>
      <c r="Y1642" s="9"/>
      <c r="Z1642" s="9"/>
    </row>
    <row r="1643" spans="1:26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26</v>
      </c>
      <c r="Q1643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  <c r="U1643" s="9"/>
      <c r="V1643" s="9"/>
      <c r="W1643" s="9"/>
      <c r="X1643" s="9"/>
      <c r="Y1643" s="9"/>
      <c r="Z1643" s="9"/>
    </row>
    <row r="1644" spans="1:26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28</v>
      </c>
      <c r="Q1644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  <c r="U1644" s="9"/>
      <c r="V1644" s="9"/>
      <c r="W1644" s="9"/>
      <c r="X1644" s="9"/>
      <c r="Y1644" s="9"/>
      <c r="Z1644" s="9"/>
    </row>
    <row r="1645" spans="1:26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37</v>
      </c>
      <c r="Q1645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  <c r="U1645" s="9"/>
      <c r="V1645" s="9"/>
      <c r="W1645" s="9"/>
      <c r="X1645" s="9"/>
      <c r="Y1645" s="9"/>
      <c r="Z1645" s="9"/>
    </row>
    <row r="1646" spans="1:26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128</v>
      </c>
      <c r="Q1646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  <c r="U1646" s="9"/>
      <c r="V1646" s="9"/>
      <c r="W1646" s="9"/>
      <c r="X1646" s="9"/>
      <c r="Y1646" s="9"/>
      <c r="Z1646" s="9"/>
    </row>
    <row r="1647" spans="1:26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10</v>
      </c>
      <c r="Q1647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  <c r="U1647" s="9"/>
      <c r="V1647" s="9"/>
      <c r="W1647" s="9"/>
      <c r="X1647" s="9"/>
      <c r="Y1647" s="9"/>
      <c r="Z1647" s="9"/>
    </row>
    <row r="1648" spans="1:26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83</v>
      </c>
      <c r="Q1648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  <c r="U1648" s="9"/>
      <c r="V1648" s="9"/>
      <c r="W1648" s="9"/>
      <c r="X1648" s="9"/>
      <c r="Y1648" s="9"/>
      <c r="Z1648" s="9"/>
    </row>
    <row r="1649" spans="1:26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46</v>
      </c>
      <c r="Q1649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  <c r="U1649" s="9"/>
      <c r="V1649" s="9"/>
      <c r="W1649" s="9"/>
      <c r="X1649" s="9"/>
      <c r="Y1649" s="9"/>
      <c r="Z1649" s="9"/>
    </row>
    <row r="1650" spans="1:26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90</v>
      </c>
      <c r="Q1650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  <c r="U1650" s="9"/>
      <c r="V1650" s="9"/>
      <c r="W1650" s="9"/>
      <c r="X1650" s="9"/>
      <c r="Y1650" s="9"/>
      <c r="Z1650" s="9"/>
    </row>
    <row r="1651" spans="1:26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81</v>
      </c>
      <c r="Q165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  <c r="U1651" s="9"/>
      <c r="V1651" s="9"/>
      <c r="W1651" s="9"/>
      <c r="X1651" s="9"/>
      <c r="Y1651" s="9"/>
      <c r="Z1651" s="9"/>
    </row>
    <row r="1652" spans="1:26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32</v>
      </c>
      <c r="Q1652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  <c r="U1652" s="9"/>
      <c r="V1652" s="9"/>
      <c r="W1652" s="9"/>
      <c r="X1652" s="9"/>
      <c r="Y1652" s="9"/>
      <c r="Z1652" s="9"/>
    </row>
    <row r="1653" spans="1:26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20</v>
      </c>
      <c r="Q1653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  <c r="U1653" s="9"/>
      <c r="V1653" s="9"/>
      <c r="W1653" s="9"/>
      <c r="X1653" s="9"/>
      <c r="Y1653" s="9"/>
      <c r="Z1653" s="9"/>
    </row>
    <row r="1654" spans="1:26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70</v>
      </c>
      <c r="Q1654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  <c r="U1654" s="9"/>
      <c r="V1654" s="9"/>
      <c r="W1654" s="9"/>
      <c r="X1654" s="9"/>
      <c r="Y1654" s="9"/>
      <c r="Z1654" s="9"/>
    </row>
    <row r="1655" spans="1:26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168</v>
      </c>
      <c r="Q1655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  <c r="U1655" s="9"/>
      <c r="V1655" s="9"/>
      <c r="W1655" s="9"/>
      <c r="X1655" s="9"/>
      <c r="Y1655" s="9"/>
      <c r="Z1655" s="9"/>
    </row>
    <row r="1656" spans="1:26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34</v>
      </c>
      <c r="Q1656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  <c r="U1656" s="9"/>
      <c r="V1656" s="9"/>
      <c r="W1656" s="9"/>
      <c r="X1656" s="9"/>
      <c r="Y1656" s="9"/>
      <c r="Z1656" s="9"/>
    </row>
    <row r="1657" spans="1:26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48</v>
      </c>
      <c r="Q1657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  <c r="U1657" s="9"/>
      <c r="V1657" s="9"/>
      <c r="W1657" s="9"/>
      <c r="X1657" s="9"/>
      <c r="Y1657" s="9"/>
      <c r="Z1657" s="9"/>
    </row>
    <row r="1658" spans="1:26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48</v>
      </c>
      <c r="Q1658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  <c r="U1658" s="9"/>
      <c r="V1658" s="9"/>
      <c r="W1658" s="9"/>
      <c r="X1658" s="9"/>
      <c r="Y1658" s="9"/>
      <c r="Z1658" s="9"/>
    </row>
    <row r="1659" spans="1:26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221</v>
      </c>
      <c r="Q1659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  <c r="U1659" s="9"/>
      <c r="V1659" s="9"/>
      <c r="W1659" s="9"/>
      <c r="X1659" s="9"/>
      <c r="Y1659" s="9"/>
      <c r="Z1659" s="9"/>
    </row>
    <row r="1660" spans="1:26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107</v>
      </c>
      <c r="Q1660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  <c r="U1660" s="9"/>
      <c r="V1660" s="9"/>
      <c r="W1660" s="9"/>
      <c r="X1660" s="9"/>
      <c r="Y1660" s="9"/>
      <c r="Z1660" s="9"/>
    </row>
    <row r="1661" spans="1:26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45</v>
      </c>
      <c r="Q166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  <c r="U1661" s="9"/>
      <c r="V1661" s="9"/>
      <c r="W1661" s="9"/>
      <c r="X1661" s="9"/>
      <c r="Y1661" s="9"/>
      <c r="Z1661" s="9"/>
    </row>
    <row r="1662" spans="1:26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36</v>
      </c>
      <c r="Q1662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  <c r="U1662" s="9"/>
      <c r="V1662" s="9"/>
      <c r="W1662" s="9"/>
      <c r="X1662" s="9"/>
      <c r="Y1662" s="9"/>
      <c r="Z1662" s="9"/>
    </row>
    <row r="1663" spans="1:26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101</v>
      </c>
      <c r="Q1663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  <c r="U1663" s="9"/>
      <c r="V1663" s="9"/>
      <c r="W1663" s="9"/>
      <c r="X1663" s="9"/>
      <c r="Y1663" s="9"/>
      <c r="Z1663" s="9"/>
    </row>
    <row r="1664" spans="1:26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62</v>
      </c>
      <c r="Q1664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  <c r="U1664" s="9"/>
      <c r="V1664" s="9"/>
      <c r="W1664" s="9"/>
      <c r="X1664" s="9"/>
      <c r="Y1664" s="9"/>
      <c r="Z1664" s="9"/>
    </row>
    <row r="1665" spans="1:26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32</v>
      </c>
      <c r="Q1665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  <c r="U1665" s="9"/>
      <c r="V1665" s="9"/>
      <c r="W1665" s="9"/>
      <c r="X1665" s="9"/>
      <c r="Y1665" s="9"/>
      <c r="Z1665" s="9"/>
    </row>
    <row r="1666" spans="1:26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89</v>
      </c>
      <c r="Q1666" t="s">
        <v>8323</v>
      </c>
      <c r="R1666" t="s">
        <v>8344</v>
      </c>
      <c r="S1666" s="9">
        <f t="shared" si="102"/>
        <v>40939.761782407404</v>
      </c>
      <c r="T1666" s="9">
        <f t="shared" si="103"/>
        <v>40984.165972222225</v>
      </c>
      <c r="U1666" s="9"/>
      <c r="V1666" s="9"/>
      <c r="W1666" s="9"/>
      <c r="X1666" s="9"/>
      <c r="Y1666" s="9"/>
      <c r="Z1666" s="9"/>
    </row>
    <row r="1667" spans="1:26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 xml:space="preserve"> ROUND((E1667/D1667)*100,0)</f>
        <v>119</v>
      </c>
      <c r="P1667">
        <f t="shared" ref="P1667:P1730" si="105" xml:space="preserve"> AVERAGE(L1667)</f>
        <v>93</v>
      </c>
      <c r="Q1667" t="s">
        <v>8323</v>
      </c>
      <c r="R1667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  <c r="U1667" s="9"/>
      <c r="V1667" s="9"/>
      <c r="W1667" s="9"/>
      <c r="X1667" s="9"/>
      <c r="Y1667" s="9"/>
      <c r="Z1667" s="9"/>
    </row>
    <row r="1668" spans="1:26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98</v>
      </c>
      <c r="Q1668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  <c r="U1668" s="9"/>
      <c r="V1668" s="9"/>
      <c r="W1668" s="9"/>
      <c r="X1668" s="9"/>
      <c r="Y1668" s="9"/>
      <c r="Z1668" s="9"/>
    </row>
    <row r="1669" spans="1:26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82</v>
      </c>
      <c r="Q1669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  <c r="U1669" s="9"/>
      <c r="V1669" s="9"/>
      <c r="W1669" s="9"/>
      <c r="X1669" s="9"/>
      <c r="Y1669" s="9"/>
      <c r="Z1669" s="9"/>
    </row>
    <row r="1670" spans="1:26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116</v>
      </c>
      <c r="Q1670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  <c r="U1670" s="9"/>
      <c r="V1670" s="9"/>
      <c r="W1670" s="9"/>
      <c r="X1670" s="9"/>
      <c r="Y1670" s="9"/>
      <c r="Z1670" s="9"/>
    </row>
    <row r="1671" spans="1:26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52</v>
      </c>
      <c r="Q167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  <c r="U1671" s="9"/>
      <c r="V1671" s="9"/>
      <c r="W1671" s="9"/>
      <c r="X1671" s="9"/>
      <c r="Y1671" s="9"/>
      <c r="Z1671" s="9"/>
    </row>
    <row r="1672" spans="1:26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23</v>
      </c>
      <c r="Q1672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  <c r="U1672" s="9"/>
      <c r="V1672" s="9"/>
      <c r="W1672" s="9"/>
      <c r="X1672" s="9"/>
      <c r="Y1672" s="9"/>
      <c r="Z1672" s="9"/>
    </row>
    <row r="1673" spans="1:26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77</v>
      </c>
      <c r="Q1673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  <c r="U1673" s="9"/>
      <c r="V1673" s="9"/>
      <c r="W1673" s="9"/>
      <c r="X1673" s="9"/>
      <c r="Y1673" s="9"/>
      <c r="Z1673" s="9"/>
    </row>
    <row r="1674" spans="1:26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49</v>
      </c>
      <c r="Q1674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  <c r="U1674" s="9"/>
      <c r="V1674" s="9"/>
      <c r="W1674" s="9"/>
      <c r="X1674" s="9"/>
      <c r="Y1674" s="9"/>
      <c r="Z1674" s="9"/>
    </row>
    <row r="1675" spans="1:26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59</v>
      </c>
      <c r="Q1675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  <c r="U1675" s="9"/>
      <c r="V1675" s="9"/>
      <c r="W1675" s="9"/>
      <c r="X1675" s="9"/>
      <c r="Y1675" s="9"/>
      <c r="Z1675" s="9"/>
    </row>
    <row r="1676" spans="1:26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113</v>
      </c>
      <c r="Q1676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  <c r="U1676" s="9"/>
      <c r="V1676" s="9"/>
      <c r="W1676" s="9"/>
      <c r="X1676" s="9"/>
      <c r="Y1676" s="9"/>
      <c r="Z1676" s="9"/>
    </row>
    <row r="1677" spans="1:26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34</v>
      </c>
      <c r="Q1677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  <c r="U1677" s="9"/>
      <c r="V1677" s="9"/>
      <c r="W1677" s="9"/>
      <c r="X1677" s="9"/>
      <c r="Y1677" s="9"/>
      <c r="Z1677" s="9"/>
    </row>
    <row r="1678" spans="1:26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42</v>
      </c>
      <c r="Q1678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  <c r="U1678" s="9"/>
      <c r="V1678" s="9"/>
      <c r="W1678" s="9"/>
      <c r="X1678" s="9"/>
      <c r="Y1678" s="9"/>
      <c r="Z1678" s="9"/>
    </row>
    <row r="1679" spans="1:26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42</v>
      </c>
      <c r="Q1679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  <c r="U1679" s="9"/>
      <c r="V1679" s="9"/>
      <c r="W1679" s="9"/>
      <c r="X1679" s="9"/>
      <c r="Y1679" s="9"/>
      <c r="Z1679" s="9"/>
    </row>
    <row r="1680" spans="1:26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49</v>
      </c>
      <c r="Q1680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  <c r="U1680" s="9"/>
      <c r="V1680" s="9"/>
      <c r="W1680" s="9"/>
      <c r="X1680" s="9"/>
      <c r="Y1680" s="9"/>
      <c r="Z1680" s="9"/>
    </row>
    <row r="1681" spans="1:26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56</v>
      </c>
      <c r="Q168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  <c r="U1681" s="9"/>
      <c r="V1681" s="9"/>
      <c r="W1681" s="9"/>
      <c r="X1681" s="9"/>
      <c r="Y1681" s="9"/>
      <c r="Z1681" s="9"/>
    </row>
    <row r="1682" spans="1:26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25</v>
      </c>
      <c r="Q1682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  <c r="U1682" s="9"/>
      <c r="V1682" s="9"/>
      <c r="W1682" s="9"/>
      <c r="X1682" s="9"/>
      <c r="Y1682" s="9"/>
      <c r="Z1682" s="9"/>
    </row>
    <row r="1683" spans="1:26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884</v>
      </c>
      <c r="Q1683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  <c r="U1683" s="9"/>
      <c r="V1683" s="9"/>
      <c r="W1683" s="9"/>
      <c r="X1683" s="9"/>
      <c r="Y1683" s="9"/>
      <c r="Z1683" s="9"/>
    </row>
    <row r="1684" spans="1:26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>
        <f t="shared" si="105"/>
        <v>0</v>
      </c>
      <c r="Q1684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  <c r="U1684" s="9"/>
      <c r="V1684" s="9"/>
      <c r="W1684" s="9"/>
      <c r="X1684" s="9"/>
      <c r="Y1684" s="9"/>
      <c r="Z1684" s="9"/>
    </row>
    <row r="1685" spans="1:26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10</v>
      </c>
      <c r="Q1685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  <c r="U1685" s="9"/>
      <c r="V1685" s="9"/>
      <c r="W1685" s="9"/>
      <c r="X1685" s="9"/>
      <c r="Y1685" s="9"/>
      <c r="Z1685" s="9"/>
    </row>
    <row r="1686" spans="1:26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101</v>
      </c>
      <c r="Q1686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  <c r="U1686" s="9"/>
      <c r="V1686" s="9"/>
      <c r="W1686" s="9"/>
      <c r="X1686" s="9"/>
      <c r="Y1686" s="9"/>
      <c r="Z1686" s="9"/>
    </row>
    <row r="1687" spans="1:26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15</v>
      </c>
      <c r="Q1687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  <c r="U1687" s="9"/>
      <c r="V1687" s="9"/>
      <c r="W1687" s="9"/>
      <c r="X1687" s="9"/>
      <c r="Y1687" s="9"/>
      <c r="Z1687" s="9"/>
    </row>
    <row r="1688" spans="1:26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</v>
      </c>
      <c r="Q1688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  <c r="U1688" s="9"/>
      <c r="V1688" s="9"/>
      <c r="W1688" s="9"/>
      <c r="X1688" s="9"/>
      <c r="Y1688" s="9"/>
      <c r="Z1688" s="9"/>
    </row>
    <row r="1689" spans="1:26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39</v>
      </c>
      <c r="Q1689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  <c r="U1689" s="9"/>
      <c r="V1689" s="9"/>
      <c r="W1689" s="9"/>
      <c r="X1689" s="9"/>
      <c r="Y1689" s="9"/>
      <c r="Z1689" s="9"/>
    </row>
    <row r="1690" spans="1:26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7</v>
      </c>
      <c r="Q1690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  <c r="U1690" s="9"/>
      <c r="V1690" s="9"/>
      <c r="W1690" s="9"/>
      <c r="X1690" s="9"/>
      <c r="Y1690" s="9"/>
      <c r="Z1690" s="9"/>
    </row>
    <row r="1691" spans="1:26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14</v>
      </c>
      <c r="Q169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  <c r="U1691" s="9"/>
      <c r="V1691" s="9"/>
      <c r="W1691" s="9"/>
      <c r="X1691" s="9"/>
      <c r="Y1691" s="9"/>
      <c r="Z1691" s="9"/>
    </row>
    <row r="1692" spans="1:26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11</v>
      </c>
      <c r="Q1692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  <c r="U1692" s="9"/>
      <c r="V1692" s="9"/>
      <c r="W1692" s="9"/>
      <c r="X1692" s="9"/>
      <c r="Y1692" s="9"/>
      <c r="Z1692" s="9"/>
    </row>
    <row r="1693" spans="1:26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38</v>
      </c>
      <c r="Q1693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  <c r="U1693" s="9"/>
      <c r="V1693" s="9"/>
      <c r="W1693" s="9"/>
      <c r="X1693" s="9"/>
      <c r="Y1693" s="9"/>
      <c r="Z1693" s="9"/>
    </row>
    <row r="1694" spans="1:26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</v>
      </c>
      <c r="Q1694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  <c r="U1694" s="9"/>
      <c r="V1694" s="9"/>
      <c r="W1694" s="9"/>
      <c r="X1694" s="9"/>
      <c r="Y1694" s="9"/>
      <c r="Z1694" s="9"/>
    </row>
    <row r="1695" spans="1:26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8</v>
      </c>
      <c r="Q1695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  <c r="U1695" s="9"/>
      <c r="V1695" s="9"/>
      <c r="W1695" s="9"/>
      <c r="X1695" s="9"/>
      <c r="Y1695" s="9"/>
      <c r="Z1695" s="9"/>
    </row>
    <row r="1696" spans="1:26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1</v>
      </c>
      <c r="Q1696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  <c r="U1696" s="9"/>
      <c r="V1696" s="9"/>
      <c r="W1696" s="9"/>
      <c r="X1696" s="9"/>
      <c r="Y1696" s="9"/>
      <c r="Z1696" s="9"/>
    </row>
    <row r="1697" spans="1:26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23</v>
      </c>
      <c r="Q1697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  <c r="U1697" s="9"/>
      <c r="V1697" s="9"/>
      <c r="W1697" s="9"/>
      <c r="X1697" s="9"/>
      <c r="Y1697" s="9"/>
      <c r="Z1697" s="9"/>
    </row>
    <row r="1698" spans="1:26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>
        <f t="shared" si="105"/>
        <v>0</v>
      </c>
      <c r="Q1698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  <c r="U1698" s="9"/>
      <c r="V1698" s="9"/>
      <c r="W1698" s="9"/>
      <c r="X1698" s="9"/>
      <c r="Y1698" s="9"/>
      <c r="Z1698" s="9"/>
    </row>
    <row r="1699" spans="1:26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22</v>
      </c>
      <c r="Q1699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  <c r="U1699" s="9"/>
      <c r="V1699" s="9"/>
      <c r="W1699" s="9"/>
      <c r="X1699" s="9"/>
      <c r="Y1699" s="9"/>
      <c r="Z1699" s="9"/>
    </row>
    <row r="1700" spans="1:26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>
        <f t="shared" si="105"/>
        <v>0</v>
      </c>
      <c r="Q1700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  <c r="U1700" s="9"/>
      <c r="V1700" s="9"/>
      <c r="W1700" s="9"/>
      <c r="X1700" s="9"/>
      <c r="Y1700" s="9"/>
      <c r="Z1700" s="9"/>
    </row>
    <row r="1701" spans="1:26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4</v>
      </c>
      <c r="Q170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  <c r="U1701" s="9"/>
      <c r="V1701" s="9"/>
      <c r="W1701" s="9"/>
      <c r="X1701" s="9"/>
      <c r="Y1701" s="9"/>
      <c r="Z1701" s="9"/>
    </row>
    <row r="1702" spans="1:26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79</v>
      </c>
      <c r="Q1702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  <c r="U1702" s="9"/>
      <c r="V1702" s="9"/>
      <c r="W1702" s="9"/>
      <c r="X1702" s="9"/>
      <c r="Y1702" s="9"/>
      <c r="Z1702" s="9"/>
    </row>
    <row r="1703" spans="1:26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2</v>
      </c>
      <c r="Q1703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  <c r="U1703" s="9"/>
      <c r="V1703" s="9"/>
      <c r="W1703" s="9"/>
      <c r="X1703" s="9"/>
      <c r="Y1703" s="9"/>
      <c r="Z1703" s="9"/>
    </row>
    <row r="1704" spans="1:26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  <c r="U1704" s="9"/>
      <c r="V1704" s="9"/>
      <c r="W1704" s="9"/>
      <c r="X1704" s="9"/>
      <c r="Y1704" s="9"/>
      <c r="Z1704" s="9"/>
    </row>
    <row r="1705" spans="1:26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</v>
      </c>
      <c r="Q1705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  <c r="U1705" s="9"/>
      <c r="V1705" s="9"/>
      <c r="W1705" s="9"/>
      <c r="X1705" s="9"/>
      <c r="Y1705" s="9"/>
      <c r="Z1705" s="9"/>
    </row>
    <row r="1706" spans="1:26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</v>
      </c>
      <c r="Q1706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  <c r="U1706" s="9"/>
      <c r="V1706" s="9"/>
      <c r="W1706" s="9"/>
      <c r="X1706" s="9"/>
      <c r="Y1706" s="9"/>
      <c r="Z1706" s="9"/>
    </row>
    <row r="1707" spans="1:26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>
        <f t="shared" si="105"/>
        <v>0</v>
      </c>
      <c r="Q1707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  <c r="U1707" s="9"/>
      <c r="V1707" s="9"/>
      <c r="W1707" s="9"/>
      <c r="X1707" s="9"/>
      <c r="Y1707" s="9"/>
      <c r="Z1707" s="9"/>
    </row>
    <row r="1708" spans="1:26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>
        <f t="shared" si="105"/>
        <v>0</v>
      </c>
      <c r="Q1708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  <c r="U1708" s="9"/>
      <c r="V1708" s="9"/>
      <c r="W1708" s="9"/>
      <c r="X1708" s="9"/>
      <c r="Y1708" s="9"/>
      <c r="Z1708" s="9"/>
    </row>
    <row r="1709" spans="1:26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9</v>
      </c>
      <c r="Q1709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  <c r="U1709" s="9"/>
      <c r="V1709" s="9"/>
      <c r="W1709" s="9"/>
      <c r="X1709" s="9"/>
      <c r="Y1709" s="9"/>
      <c r="Z1709" s="9"/>
    </row>
    <row r="1710" spans="1:26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>
        <f t="shared" si="105"/>
        <v>0</v>
      </c>
      <c r="Q1710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  <c r="U1710" s="9"/>
      <c r="V1710" s="9"/>
      <c r="W1710" s="9"/>
      <c r="X1710" s="9"/>
      <c r="Y1710" s="9"/>
      <c r="Z1710" s="9"/>
    </row>
    <row r="1711" spans="1:26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4</v>
      </c>
      <c r="Q1711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  <c r="U1711" s="9"/>
      <c r="V1711" s="9"/>
      <c r="W1711" s="9"/>
      <c r="X1711" s="9"/>
      <c r="Y1711" s="9"/>
      <c r="Z1711" s="9"/>
    </row>
    <row r="1712" spans="1:26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1</v>
      </c>
      <c r="Q1712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  <c r="U1712" s="9"/>
      <c r="V1712" s="9"/>
      <c r="W1712" s="9"/>
      <c r="X1712" s="9"/>
      <c r="Y1712" s="9"/>
      <c r="Z1712" s="9"/>
    </row>
    <row r="1713" spans="1:26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2</v>
      </c>
      <c r="Q1713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  <c r="U1713" s="9"/>
      <c r="V1713" s="9"/>
      <c r="W1713" s="9"/>
      <c r="X1713" s="9"/>
      <c r="Y1713" s="9"/>
      <c r="Z1713" s="9"/>
    </row>
    <row r="1714" spans="1:26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>
        <f t="shared" si="105"/>
        <v>0</v>
      </c>
      <c r="Q1714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  <c r="U1714" s="9"/>
      <c r="V1714" s="9"/>
      <c r="W1714" s="9"/>
      <c r="X1714" s="9"/>
      <c r="Y1714" s="9"/>
      <c r="Z1714" s="9"/>
    </row>
    <row r="1715" spans="1:26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1</v>
      </c>
      <c r="Q1715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  <c r="U1715" s="9"/>
      <c r="V1715" s="9"/>
      <c r="W1715" s="9"/>
      <c r="X1715" s="9"/>
      <c r="Y1715" s="9"/>
      <c r="Z1715" s="9"/>
    </row>
    <row r="1716" spans="1:26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17</v>
      </c>
      <c r="Q1716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  <c r="U1716" s="9"/>
      <c r="V1716" s="9"/>
      <c r="W1716" s="9"/>
      <c r="X1716" s="9"/>
      <c r="Y1716" s="9"/>
      <c r="Z1716" s="9"/>
    </row>
    <row r="1717" spans="1:26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2</v>
      </c>
      <c r="Q1717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  <c r="U1717" s="9"/>
      <c r="V1717" s="9"/>
      <c r="W1717" s="9"/>
      <c r="X1717" s="9"/>
      <c r="Y1717" s="9"/>
      <c r="Z1717" s="9"/>
    </row>
    <row r="1718" spans="1:26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3</v>
      </c>
      <c r="Q1718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  <c r="U1718" s="9"/>
      <c r="V1718" s="9"/>
      <c r="W1718" s="9"/>
      <c r="X1718" s="9"/>
      <c r="Y1718" s="9"/>
      <c r="Z1718" s="9"/>
    </row>
    <row r="1719" spans="1:26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41</v>
      </c>
      <c r="Q1719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  <c r="U1719" s="9"/>
      <c r="V1719" s="9"/>
      <c r="W1719" s="9"/>
      <c r="X1719" s="9"/>
      <c r="Y1719" s="9"/>
      <c r="Z1719" s="9"/>
    </row>
    <row r="1720" spans="1:26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2</v>
      </c>
      <c r="Q1720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  <c r="U1720" s="9"/>
      <c r="V1720" s="9"/>
      <c r="W1720" s="9"/>
      <c r="X1720" s="9"/>
      <c r="Y1720" s="9"/>
      <c r="Z1720" s="9"/>
    </row>
    <row r="1721" spans="1:26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3</v>
      </c>
      <c r="Q172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  <c r="U1721" s="9"/>
      <c r="V1721" s="9"/>
      <c r="W1721" s="9"/>
      <c r="X1721" s="9"/>
      <c r="Y1721" s="9"/>
      <c r="Z1721" s="9"/>
    </row>
    <row r="1722" spans="1:26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8</v>
      </c>
      <c r="Q1722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  <c r="U1722" s="9"/>
      <c r="V1722" s="9"/>
      <c r="W1722" s="9"/>
      <c r="X1722" s="9"/>
      <c r="Y1722" s="9"/>
      <c r="Z1722" s="9"/>
    </row>
    <row r="1723" spans="1:26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>
        <f t="shared" si="105"/>
        <v>0</v>
      </c>
      <c r="Q1723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  <c r="U1723" s="9"/>
      <c r="V1723" s="9"/>
      <c r="W1723" s="9"/>
      <c r="X1723" s="9"/>
      <c r="Y1723" s="9"/>
      <c r="Z1723" s="9"/>
    </row>
    <row r="1724" spans="1:26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  <c r="U1724" s="9"/>
      <c r="V1724" s="9"/>
      <c r="W1724" s="9"/>
      <c r="X1724" s="9"/>
      <c r="Y1724" s="9"/>
      <c r="Z1724" s="9"/>
    </row>
    <row r="1725" spans="1:26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3</v>
      </c>
      <c r="Q1725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  <c r="U1725" s="9"/>
      <c r="V1725" s="9"/>
      <c r="W1725" s="9"/>
      <c r="X1725" s="9"/>
      <c r="Y1725" s="9"/>
      <c r="Z1725" s="9"/>
    </row>
    <row r="1726" spans="1:26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4</v>
      </c>
      <c r="Q1726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  <c r="U1726" s="9"/>
      <c r="V1726" s="9"/>
      <c r="W1726" s="9"/>
      <c r="X1726" s="9"/>
      <c r="Y1726" s="9"/>
      <c r="Z1726" s="9"/>
    </row>
    <row r="1727" spans="1:26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9</v>
      </c>
      <c r="Q1727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  <c r="U1727" s="9"/>
      <c r="V1727" s="9"/>
      <c r="W1727" s="9"/>
      <c r="X1727" s="9"/>
      <c r="Y1727" s="9"/>
      <c r="Z1727" s="9"/>
    </row>
    <row r="1728" spans="1:26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16</v>
      </c>
      <c r="Q1728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  <c r="U1728" s="9"/>
      <c r="V1728" s="9"/>
      <c r="W1728" s="9"/>
      <c r="X1728" s="9"/>
      <c r="Y1728" s="9"/>
      <c r="Z1728" s="9"/>
    </row>
    <row r="1729" spans="1:26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  <c r="U1729" s="9"/>
      <c r="V1729" s="9"/>
      <c r="W1729" s="9"/>
      <c r="X1729" s="9"/>
      <c r="Y1729" s="9"/>
      <c r="Z1729" s="9"/>
    </row>
    <row r="1730" spans="1:26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7</v>
      </c>
      <c r="Q1730" t="s">
        <v>8323</v>
      </c>
      <c r="R1730" t="s">
        <v>8345</v>
      </c>
      <c r="S1730" s="9">
        <f t="shared" si="106"/>
        <v>42268.625856481478</v>
      </c>
      <c r="T1730" s="9">
        <f t="shared" si="107"/>
        <v>42298.625856481478</v>
      </c>
      <c r="U1730" s="9"/>
      <c r="V1730" s="9"/>
      <c r="W1730" s="9"/>
      <c r="X1730" s="9"/>
      <c r="Y1730" s="9"/>
      <c r="Z1730" s="9"/>
    </row>
    <row r="1731" spans="1:26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 xml:space="preserve"> ROUND((E1731/D1731)*100,0)</f>
        <v>0</v>
      </c>
      <c r="P1731">
        <f t="shared" ref="P1731:P1794" si="109" xml:space="preserve"> AVERAGE(L1731)</f>
        <v>0</v>
      </c>
      <c r="Q1731" t="s">
        <v>8323</v>
      </c>
      <c r="R1731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  <c r="U1731" s="9"/>
      <c r="V1731" s="9"/>
      <c r="W1731" s="9"/>
      <c r="X1731" s="9"/>
      <c r="Y1731" s="9"/>
      <c r="Z1731" s="9"/>
    </row>
    <row r="1732" spans="1:26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>
        <f t="shared" si="109"/>
        <v>0</v>
      </c>
      <c r="Q1732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  <c r="U1732" s="9"/>
      <c r="V1732" s="9"/>
      <c r="W1732" s="9"/>
      <c r="X1732" s="9"/>
      <c r="Y1732" s="9"/>
      <c r="Z1732" s="9"/>
    </row>
    <row r="1733" spans="1:26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>
        <f t="shared" si="109"/>
        <v>0</v>
      </c>
      <c r="Q1733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  <c r="U1733" s="9"/>
      <c r="V1733" s="9"/>
      <c r="W1733" s="9"/>
      <c r="X1733" s="9"/>
      <c r="Y1733" s="9"/>
      <c r="Z1733" s="9"/>
    </row>
    <row r="1734" spans="1:26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>
        <f t="shared" si="109"/>
        <v>0</v>
      </c>
      <c r="Q1734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  <c r="U1734" s="9"/>
      <c r="V1734" s="9"/>
      <c r="W1734" s="9"/>
      <c r="X1734" s="9"/>
      <c r="Y1734" s="9"/>
      <c r="Z1734" s="9"/>
    </row>
    <row r="1735" spans="1:26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>
        <f t="shared" si="109"/>
        <v>0</v>
      </c>
      <c r="Q1735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  <c r="U1735" s="9"/>
      <c r="V1735" s="9"/>
      <c r="W1735" s="9"/>
      <c r="X1735" s="9"/>
      <c r="Y1735" s="9"/>
      <c r="Z1735" s="9"/>
    </row>
    <row r="1736" spans="1:26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  <c r="U1736" s="9"/>
      <c r="V1736" s="9"/>
      <c r="W1736" s="9"/>
      <c r="X1736" s="9"/>
      <c r="Y1736" s="9"/>
      <c r="Z1736" s="9"/>
    </row>
    <row r="1737" spans="1:26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2</v>
      </c>
      <c r="Q1737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  <c r="U1737" s="9"/>
      <c r="V1737" s="9"/>
      <c r="W1737" s="9"/>
      <c r="X1737" s="9"/>
      <c r="Y1737" s="9"/>
      <c r="Z1737" s="9"/>
    </row>
    <row r="1738" spans="1:26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1</v>
      </c>
      <c r="Q1738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  <c r="U1738" s="9"/>
      <c r="V1738" s="9"/>
      <c r="W1738" s="9"/>
      <c r="X1738" s="9"/>
      <c r="Y1738" s="9"/>
      <c r="Z1738" s="9"/>
    </row>
    <row r="1739" spans="1:26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15</v>
      </c>
      <c r="Q1739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  <c r="U1739" s="9"/>
      <c r="V1739" s="9"/>
      <c r="W1739" s="9"/>
      <c r="X1739" s="9"/>
      <c r="Y1739" s="9"/>
      <c r="Z1739" s="9"/>
    </row>
    <row r="1740" spans="1:26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1</v>
      </c>
      <c r="Q1740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  <c r="U1740" s="9"/>
      <c r="V1740" s="9"/>
      <c r="W1740" s="9"/>
      <c r="X1740" s="9"/>
      <c r="Y1740" s="9"/>
      <c r="Z1740" s="9"/>
    </row>
    <row r="1741" spans="1:26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  <c r="U1741" s="9"/>
      <c r="V1741" s="9"/>
      <c r="W1741" s="9"/>
      <c r="X1741" s="9"/>
      <c r="Y1741" s="9"/>
      <c r="Z1741" s="9"/>
    </row>
    <row r="1742" spans="1:26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>
        <f t="shared" si="109"/>
        <v>0</v>
      </c>
      <c r="Q1742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  <c r="U1742" s="9"/>
      <c r="V1742" s="9"/>
      <c r="W1742" s="9"/>
      <c r="X1742" s="9"/>
      <c r="Y1742" s="9"/>
      <c r="Z1742" s="9"/>
    </row>
    <row r="1743" spans="1:26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52</v>
      </c>
      <c r="Q1743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  <c r="U1743" s="9"/>
      <c r="V1743" s="9"/>
      <c r="W1743" s="9"/>
      <c r="X1743" s="9"/>
      <c r="Y1743" s="9"/>
      <c r="Z1743" s="9"/>
    </row>
    <row r="1744" spans="1:26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34</v>
      </c>
      <c r="Q1744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  <c r="U1744" s="9"/>
      <c r="V1744" s="9"/>
      <c r="W1744" s="9"/>
      <c r="X1744" s="9"/>
      <c r="Y1744" s="9"/>
      <c r="Z1744" s="9"/>
    </row>
    <row r="1745" spans="1:26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67</v>
      </c>
      <c r="Q1745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  <c r="U1745" s="9"/>
      <c r="V1745" s="9"/>
      <c r="W1745" s="9"/>
      <c r="X1745" s="9"/>
      <c r="Y1745" s="9"/>
      <c r="Z1745" s="9"/>
    </row>
    <row r="1746" spans="1:26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70</v>
      </c>
      <c r="Q1746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  <c r="U1746" s="9"/>
      <c r="V1746" s="9"/>
      <c r="W1746" s="9"/>
      <c r="X1746" s="9"/>
      <c r="Y1746" s="9"/>
      <c r="Z1746" s="9"/>
    </row>
    <row r="1747" spans="1:26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89</v>
      </c>
      <c r="Q1747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  <c r="U1747" s="9"/>
      <c r="V1747" s="9"/>
      <c r="W1747" s="9"/>
      <c r="X1747" s="9"/>
      <c r="Y1747" s="9"/>
      <c r="Z1747" s="9"/>
    </row>
    <row r="1748" spans="1:26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107</v>
      </c>
      <c r="Q1748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  <c r="U1748" s="9"/>
      <c r="V1748" s="9"/>
      <c r="W1748" s="9"/>
      <c r="X1748" s="9"/>
      <c r="Y1748" s="9"/>
      <c r="Z1748" s="9"/>
    </row>
    <row r="1749" spans="1:26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159</v>
      </c>
      <c r="Q1749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  <c r="U1749" s="9"/>
      <c r="V1749" s="9"/>
      <c r="W1749" s="9"/>
      <c r="X1749" s="9"/>
      <c r="Y1749" s="9"/>
      <c r="Z1749" s="9"/>
    </row>
    <row r="1750" spans="1:26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181</v>
      </c>
      <c r="Q1750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  <c r="U1750" s="9"/>
      <c r="V1750" s="9"/>
      <c r="W1750" s="9"/>
      <c r="X1750" s="9"/>
      <c r="Y1750" s="9"/>
      <c r="Z1750" s="9"/>
    </row>
    <row r="1751" spans="1:26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131</v>
      </c>
      <c r="Q175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  <c r="U1751" s="9"/>
      <c r="V1751" s="9"/>
      <c r="W1751" s="9"/>
      <c r="X1751" s="9"/>
      <c r="Y1751" s="9"/>
      <c r="Z1751" s="9"/>
    </row>
    <row r="1752" spans="1:26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125</v>
      </c>
      <c r="Q1752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  <c r="U1752" s="9"/>
      <c r="V1752" s="9"/>
      <c r="W1752" s="9"/>
      <c r="X1752" s="9"/>
      <c r="Y1752" s="9"/>
      <c r="Z1752" s="9"/>
    </row>
    <row r="1753" spans="1:26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61</v>
      </c>
      <c r="Q1753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  <c r="U1753" s="9"/>
      <c r="V1753" s="9"/>
      <c r="W1753" s="9"/>
      <c r="X1753" s="9"/>
      <c r="Y1753" s="9"/>
      <c r="Z1753" s="9"/>
    </row>
    <row r="1754" spans="1:26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90</v>
      </c>
      <c r="Q1754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  <c r="U1754" s="9"/>
      <c r="V1754" s="9"/>
      <c r="W1754" s="9"/>
      <c r="X1754" s="9"/>
      <c r="Y1754" s="9"/>
      <c r="Z1754" s="9"/>
    </row>
    <row r="1755" spans="1:26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35</v>
      </c>
      <c r="Q1755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  <c r="U1755" s="9"/>
      <c r="V1755" s="9"/>
      <c r="W1755" s="9"/>
      <c r="X1755" s="9"/>
      <c r="Y1755" s="9"/>
      <c r="Z1755" s="9"/>
    </row>
    <row r="1756" spans="1:26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90</v>
      </c>
      <c r="Q1756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  <c r="U1756" s="9"/>
      <c r="V1756" s="9"/>
      <c r="W1756" s="9"/>
      <c r="X1756" s="9"/>
      <c r="Y1756" s="9"/>
      <c r="Z1756" s="9"/>
    </row>
    <row r="1757" spans="1:26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4</v>
      </c>
      <c r="Q1757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  <c r="U1757" s="9"/>
      <c r="V1757" s="9"/>
      <c r="W1757" s="9"/>
      <c r="X1757" s="9"/>
      <c r="Y1757" s="9"/>
      <c r="Z1757" s="9"/>
    </row>
    <row r="1758" spans="1:26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120</v>
      </c>
      <c r="Q1758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  <c r="U1758" s="9"/>
      <c r="V1758" s="9"/>
      <c r="W1758" s="9"/>
      <c r="X1758" s="9"/>
      <c r="Y1758" s="9"/>
      <c r="Z1758" s="9"/>
    </row>
    <row r="1759" spans="1:26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14</v>
      </c>
      <c r="Q1759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  <c r="U1759" s="9"/>
      <c r="V1759" s="9"/>
      <c r="W1759" s="9"/>
      <c r="X1759" s="9"/>
      <c r="Y1759" s="9"/>
      <c r="Z1759" s="9"/>
    </row>
    <row r="1760" spans="1:26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27</v>
      </c>
      <c r="Q1760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  <c r="U1760" s="9"/>
      <c r="V1760" s="9"/>
      <c r="W1760" s="9"/>
      <c r="X1760" s="9"/>
      <c r="Y1760" s="9"/>
      <c r="Z1760" s="9"/>
    </row>
    <row r="1761" spans="1:26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49</v>
      </c>
      <c r="Q176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  <c r="U1761" s="9"/>
      <c r="V1761" s="9"/>
      <c r="W1761" s="9"/>
      <c r="X1761" s="9"/>
      <c r="Y1761" s="9"/>
      <c r="Z1761" s="9"/>
    </row>
    <row r="1762" spans="1:26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102</v>
      </c>
      <c r="Q1762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  <c r="U1762" s="9"/>
      <c r="V1762" s="9"/>
      <c r="W1762" s="9"/>
      <c r="X1762" s="9"/>
      <c r="Y1762" s="9"/>
      <c r="Z1762" s="9"/>
    </row>
    <row r="1763" spans="1:26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3</v>
      </c>
      <c r="Q1763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  <c r="U1763" s="9"/>
      <c r="V1763" s="9"/>
      <c r="W1763" s="9"/>
      <c r="X1763" s="9"/>
      <c r="Y1763" s="9"/>
      <c r="Z1763" s="9"/>
    </row>
    <row r="1764" spans="1:26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25</v>
      </c>
      <c r="Q1764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  <c r="U1764" s="9"/>
      <c r="V1764" s="9"/>
      <c r="W1764" s="9"/>
      <c r="X1764" s="9"/>
      <c r="Y1764" s="9"/>
      <c r="Z1764" s="9"/>
    </row>
    <row r="1765" spans="1:26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118</v>
      </c>
      <c r="Q1765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  <c r="U1765" s="9"/>
      <c r="V1765" s="9"/>
      <c r="W1765" s="9"/>
      <c r="X1765" s="9"/>
      <c r="Y1765" s="9"/>
      <c r="Z1765" s="9"/>
    </row>
    <row r="1766" spans="1:26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39</v>
      </c>
      <c r="Q1766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  <c r="U1766" s="9"/>
      <c r="V1766" s="9"/>
      <c r="W1766" s="9"/>
      <c r="X1766" s="9"/>
      <c r="Y1766" s="9"/>
      <c r="Z1766" s="9"/>
    </row>
    <row r="1767" spans="1:26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103</v>
      </c>
      <c r="Q1767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  <c r="U1767" s="9"/>
      <c r="V1767" s="9"/>
      <c r="W1767" s="9"/>
      <c r="X1767" s="9"/>
      <c r="Y1767" s="9"/>
      <c r="Z1767" s="9"/>
    </row>
    <row r="1768" spans="1:26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>
        <f t="shared" si="109"/>
        <v>0</v>
      </c>
      <c r="Q1768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  <c r="U1768" s="9"/>
      <c r="V1768" s="9"/>
      <c r="W1768" s="9"/>
      <c r="X1768" s="9"/>
      <c r="Y1768" s="9"/>
      <c r="Z1768" s="9"/>
    </row>
    <row r="1769" spans="1:26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39</v>
      </c>
      <c r="Q1769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  <c r="U1769" s="9"/>
      <c r="V1769" s="9"/>
      <c r="W1769" s="9"/>
      <c r="X1769" s="9"/>
      <c r="Y1769" s="9"/>
      <c r="Z1769" s="9"/>
    </row>
    <row r="1770" spans="1:26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15</v>
      </c>
      <c r="Q1770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  <c r="U1770" s="9"/>
      <c r="V1770" s="9"/>
      <c r="W1770" s="9"/>
      <c r="X1770" s="9"/>
      <c r="Y1770" s="9"/>
      <c r="Z1770" s="9"/>
    </row>
    <row r="1771" spans="1:26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22</v>
      </c>
      <c r="Q177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  <c r="U1771" s="9"/>
      <c r="V1771" s="9"/>
      <c r="W1771" s="9"/>
      <c r="X1771" s="9"/>
      <c r="Y1771" s="9"/>
      <c r="Z1771" s="9"/>
    </row>
    <row r="1772" spans="1:26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92</v>
      </c>
      <c r="Q1772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  <c r="U1772" s="9"/>
      <c r="V1772" s="9"/>
      <c r="W1772" s="9"/>
      <c r="X1772" s="9"/>
      <c r="Y1772" s="9"/>
      <c r="Z1772" s="9"/>
    </row>
    <row r="1773" spans="1:26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25</v>
      </c>
      <c r="Q1773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  <c r="U1773" s="9"/>
      <c r="V1773" s="9"/>
      <c r="W1773" s="9"/>
      <c r="X1773" s="9"/>
      <c r="Y1773" s="9"/>
      <c r="Z1773" s="9"/>
    </row>
    <row r="1774" spans="1:26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19</v>
      </c>
      <c r="Q1774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  <c r="U1774" s="9"/>
      <c r="V1774" s="9"/>
      <c r="W1774" s="9"/>
      <c r="X1774" s="9"/>
      <c r="Y1774" s="9"/>
      <c r="Z1774" s="9"/>
    </row>
    <row r="1775" spans="1:26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19</v>
      </c>
      <c r="Q1775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  <c r="U1775" s="9"/>
      <c r="V1775" s="9"/>
      <c r="W1775" s="9"/>
      <c r="X1775" s="9"/>
      <c r="Y1775" s="9"/>
      <c r="Z1775" s="9"/>
    </row>
    <row r="1776" spans="1:26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13</v>
      </c>
      <c r="Q1776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  <c r="U1776" s="9"/>
      <c r="V1776" s="9"/>
      <c r="W1776" s="9"/>
      <c r="X1776" s="9"/>
      <c r="Y1776" s="9"/>
      <c r="Z1776" s="9"/>
    </row>
    <row r="1777" spans="1:26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124</v>
      </c>
      <c r="Q1777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  <c r="U1777" s="9"/>
      <c r="V1777" s="9"/>
      <c r="W1777" s="9"/>
      <c r="X1777" s="9"/>
      <c r="Y1777" s="9"/>
      <c r="Z1777" s="9"/>
    </row>
    <row r="1778" spans="1:26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4</v>
      </c>
      <c r="Q1778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  <c r="U1778" s="9"/>
      <c r="V1778" s="9"/>
      <c r="W1778" s="9"/>
      <c r="X1778" s="9"/>
      <c r="Y1778" s="9"/>
      <c r="Z1778" s="9"/>
    </row>
    <row r="1779" spans="1:26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10</v>
      </c>
      <c r="Q1779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  <c r="U1779" s="9"/>
      <c r="V1779" s="9"/>
      <c r="W1779" s="9"/>
      <c r="X1779" s="9"/>
      <c r="Y1779" s="9"/>
      <c r="Z1779" s="9"/>
    </row>
    <row r="1780" spans="1:26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15</v>
      </c>
      <c r="Q1780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  <c r="U1780" s="9"/>
      <c r="V1780" s="9"/>
      <c r="W1780" s="9"/>
      <c r="X1780" s="9"/>
      <c r="Y1780" s="9"/>
      <c r="Z1780" s="9"/>
    </row>
    <row r="1781" spans="1:26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38</v>
      </c>
      <c r="Q178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  <c r="U1781" s="9"/>
      <c r="V1781" s="9"/>
      <c r="W1781" s="9"/>
      <c r="X1781" s="9"/>
      <c r="Y1781" s="9"/>
      <c r="Z1781" s="9"/>
    </row>
    <row r="1782" spans="1:26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152</v>
      </c>
      <c r="Q1782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  <c r="U1782" s="9"/>
      <c r="V1782" s="9"/>
      <c r="W1782" s="9"/>
      <c r="X1782" s="9"/>
      <c r="Y1782" s="9"/>
      <c r="Z1782" s="9"/>
    </row>
    <row r="1783" spans="1:26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24</v>
      </c>
      <c r="Q1783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  <c r="U1783" s="9"/>
      <c r="V1783" s="9"/>
      <c r="W1783" s="9"/>
      <c r="X1783" s="9"/>
      <c r="Y1783" s="9"/>
      <c r="Z1783" s="9"/>
    </row>
    <row r="1784" spans="1:26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76</v>
      </c>
      <c r="Q1784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  <c r="U1784" s="9"/>
      <c r="V1784" s="9"/>
      <c r="W1784" s="9"/>
      <c r="X1784" s="9"/>
      <c r="Y1784" s="9"/>
      <c r="Z1784" s="9"/>
    </row>
    <row r="1785" spans="1:26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185</v>
      </c>
      <c r="Q1785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  <c r="U1785" s="9"/>
      <c r="V1785" s="9"/>
      <c r="W1785" s="9"/>
      <c r="X1785" s="9"/>
      <c r="Y1785" s="9"/>
      <c r="Z1785" s="9"/>
    </row>
    <row r="1786" spans="1:26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33</v>
      </c>
      <c r="Q1786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  <c r="U1786" s="9"/>
      <c r="V1786" s="9"/>
      <c r="W1786" s="9"/>
      <c r="X1786" s="9"/>
      <c r="Y1786" s="9"/>
      <c r="Z1786" s="9"/>
    </row>
    <row r="1787" spans="1:26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108</v>
      </c>
      <c r="Q1787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  <c r="U1787" s="9"/>
      <c r="V1787" s="9"/>
      <c r="W1787" s="9"/>
      <c r="X1787" s="9"/>
      <c r="Y1787" s="9"/>
      <c r="Z1787" s="9"/>
    </row>
    <row r="1788" spans="1:26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29</v>
      </c>
      <c r="Q1788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  <c r="U1788" s="9"/>
      <c r="V1788" s="9"/>
      <c r="W1788" s="9"/>
      <c r="X1788" s="9"/>
      <c r="Y1788" s="9"/>
      <c r="Z1788" s="9"/>
    </row>
    <row r="1789" spans="1:26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24</v>
      </c>
      <c r="Q1789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  <c r="U1789" s="9"/>
      <c r="V1789" s="9"/>
      <c r="W1789" s="9"/>
      <c r="X1789" s="9"/>
      <c r="Y1789" s="9"/>
      <c r="Z1789" s="9"/>
    </row>
    <row r="1790" spans="1:26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4</v>
      </c>
      <c r="Q1790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  <c r="U1790" s="9"/>
      <c r="V1790" s="9"/>
      <c r="W1790" s="9"/>
      <c r="X1790" s="9"/>
      <c r="Y1790" s="9"/>
      <c r="Z1790" s="9"/>
    </row>
    <row r="1791" spans="1:26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4</v>
      </c>
      <c r="Q179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  <c r="U1791" s="9"/>
      <c r="V1791" s="9"/>
      <c r="W1791" s="9"/>
      <c r="X1791" s="9"/>
      <c r="Y1791" s="9"/>
      <c r="Z1791" s="9"/>
    </row>
    <row r="1792" spans="1:26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15</v>
      </c>
      <c r="Q1792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  <c r="U1792" s="9"/>
      <c r="V1792" s="9"/>
      <c r="W1792" s="9"/>
      <c r="X1792" s="9"/>
      <c r="Y1792" s="9"/>
      <c r="Z1792" s="9"/>
    </row>
    <row r="1793" spans="1:26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4</v>
      </c>
      <c r="Q1793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  <c r="U1793" s="9"/>
      <c r="V1793" s="9"/>
      <c r="W1793" s="9"/>
      <c r="X1793" s="9"/>
      <c r="Y1793" s="9"/>
      <c r="Z1793" s="9"/>
    </row>
    <row r="1794" spans="1:26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139</v>
      </c>
      <c r="Q1794" t="s">
        <v>8336</v>
      </c>
      <c r="R1794" t="s">
        <v>8337</v>
      </c>
      <c r="S1794" s="9">
        <f t="shared" si="110"/>
        <v>42189.031041666662</v>
      </c>
      <c r="T1794" s="9">
        <f t="shared" si="111"/>
        <v>42226.290972222225</v>
      </c>
      <c r="U1794" s="9"/>
      <c r="V1794" s="9"/>
      <c r="W1794" s="9"/>
      <c r="X1794" s="9"/>
      <c r="Y1794" s="9"/>
      <c r="Z1794" s="9"/>
    </row>
    <row r="1795" spans="1:26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 xml:space="preserve"> ROUND((E1795/D1795)*100,0)</f>
        <v>1</v>
      </c>
      <c r="P1795">
        <f t="shared" ref="P1795:P1858" si="113" xml:space="preserve"> AVERAGE(L1795)</f>
        <v>2</v>
      </c>
      <c r="Q1795" t="s">
        <v>8336</v>
      </c>
      <c r="R1795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  <c r="U1795" s="9"/>
      <c r="V1795" s="9"/>
      <c r="W1795" s="9"/>
      <c r="X1795" s="9"/>
      <c r="Y1795" s="9"/>
      <c r="Z1795" s="9"/>
    </row>
    <row r="1796" spans="1:26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18</v>
      </c>
      <c r="Q1796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  <c r="U1796" s="9"/>
      <c r="V1796" s="9"/>
      <c r="W1796" s="9"/>
      <c r="X1796" s="9"/>
      <c r="Y1796" s="9"/>
      <c r="Z1796" s="9"/>
    </row>
    <row r="1797" spans="1:26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81</v>
      </c>
      <c r="Q1797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  <c r="U1797" s="9"/>
      <c r="V1797" s="9"/>
      <c r="W1797" s="9"/>
      <c r="X1797" s="9"/>
      <c r="Y1797" s="9"/>
      <c r="Z1797" s="9"/>
    </row>
    <row r="1798" spans="1:26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86</v>
      </c>
      <c r="Q1798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  <c r="U1798" s="9"/>
      <c r="V1798" s="9"/>
      <c r="W1798" s="9"/>
      <c r="X1798" s="9"/>
      <c r="Y1798" s="9"/>
      <c r="Z1798" s="9"/>
    </row>
    <row r="1799" spans="1:26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140</v>
      </c>
      <c r="Q1799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  <c r="U1799" s="9"/>
      <c r="V1799" s="9"/>
      <c r="W1799" s="9"/>
      <c r="X1799" s="9"/>
      <c r="Y1799" s="9"/>
      <c r="Z1799" s="9"/>
    </row>
    <row r="1800" spans="1:26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37</v>
      </c>
      <c r="Q1800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  <c r="U1800" s="9"/>
      <c r="V1800" s="9"/>
      <c r="W1800" s="9"/>
      <c r="X1800" s="9"/>
      <c r="Y1800" s="9"/>
      <c r="Z1800" s="9"/>
    </row>
    <row r="1801" spans="1:26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6</v>
      </c>
      <c r="Q180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  <c r="U1801" s="9"/>
      <c r="V1801" s="9"/>
      <c r="W1801" s="9"/>
      <c r="X1801" s="9"/>
      <c r="Y1801" s="9"/>
      <c r="Z1801" s="9"/>
    </row>
    <row r="1802" spans="1:26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113</v>
      </c>
      <c r="Q1802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  <c r="U1802" s="9"/>
      <c r="V1802" s="9"/>
      <c r="W1802" s="9"/>
      <c r="X1802" s="9"/>
      <c r="Y1802" s="9"/>
      <c r="Z1802" s="9"/>
    </row>
    <row r="1803" spans="1:26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37</v>
      </c>
      <c r="Q1803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  <c r="U1803" s="9"/>
      <c r="V1803" s="9"/>
      <c r="W1803" s="9"/>
      <c r="X1803" s="9"/>
      <c r="Y1803" s="9"/>
      <c r="Z1803" s="9"/>
    </row>
    <row r="1804" spans="1:26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18</v>
      </c>
      <c r="Q1804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  <c r="U1804" s="9"/>
      <c r="V1804" s="9"/>
      <c r="W1804" s="9"/>
      <c r="X1804" s="9"/>
      <c r="Y1804" s="9"/>
      <c r="Z1804" s="9"/>
    </row>
    <row r="1805" spans="1:26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75</v>
      </c>
      <c r="Q1805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  <c r="U1805" s="9"/>
      <c r="V1805" s="9"/>
      <c r="W1805" s="9"/>
      <c r="X1805" s="9"/>
      <c r="Y1805" s="9"/>
      <c r="Z1805" s="9"/>
    </row>
    <row r="1806" spans="1:26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52</v>
      </c>
      <c r="Q1806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  <c r="U1806" s="9"/>
      <c r="V1806" s="9"/>
      <c r="W1806" s="9"/>
      <c r="X1806" s="9"/>
      <c r="Y1806" s="9"/>
      <c r="Z1806" s="9"/>
    </row>
    <row r="1807" spans="1:26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122</v>
      </c>
      <c r="Q1807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  <c r="U1807" s="9"/>
      <c r="V1807" s="9"/>
      <c r="W1807" s="9"/>
      <c r="X1807" s="9"/>
      <c r="Y1807" s="9"/>
      <c r="Z1807" s="9"/>
    </row>
    <row r="1808" spans="1:26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8</v>
      </c>
      <c r="Q1808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  <c r="U1808" s="9"/>
      <c r="V1808" s="9"/>
      <c r="W1808" s="9"/>
      <c r="X1808" s="9"/>
      <c r="Y1808" s="9"/>
      <c r="Z1808" s="9"/>
    </row>
    <row r="1809" spans="1:26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8</v>
      </c>
      <c r="Q1809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  <c r="U1809" s="9"/>
      <c r="V1809" s="9"/>
      <c r="W1809" s="9"/>
      <c r="X1809" s="9"/>
      <c r="Y1809" s="9"/>
      <c r="Z1809" s="9"/>
    </row>
    <row r="1810" spans="1:26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96</v>
      </c>
      <c r="Q1810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  <c r="U1810" s="9"/>
      <c r="V1810" s="9"/>
      <c r="W1810" s="9"/>
      <c r="X1810" s="9"/>
      <c r="Y1810" s="9"/>
      <c r="Z1810" s="9"/>
    </row>
    <row r="1811" spans="1:26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9</v>
      </c>
      <c r="Q18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  <c r="U1811" s="9"/>
      <c r="V1811" s="9"/>
      <c r="W1811" s="9"/>
      <c r="X1811" s="9"/>
      <c r="Y1811" s="9"/>
      <c r="Z1811" s="9"/>
    </row>
    <row r="1812" spans="1:26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2</v>
      </c>
      <c r="Q1812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  <c r="U1812" s="9"/>
      <c r="V1812" s="9"/>
      <c r="W1812" s="9"/>
      <c r="X1812" s="9"/>
      <c r="Y1812" s="9"/>
      <c r="Z1812" s="9"/>
    </row>
    <row r="1813" spans="1:26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26</v>
      </c>
      <c r="Q1813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  <c r="U1813" s="9"/>
      <c r="V1813" s="9"/>
      <c r="W1813" s="9"/>
      <c r="X1813" s="9"/>
      <c r="Y1813" s="9"/>
      <c r="Z1813" s="9"/>
    </row>
    <row r="1814" spans="1:26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23</v>
      </c>
      <c r="Q1814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  <c r="U1814" s="9"/>
      <c r="V1814" s="9"/>
      <c r="W1814" s="9"/>
      <c r="X1814" s="9"/>
      <c r="Y1814" s="9"/>
      <c r="Z1814" s="9"/>
    </row>
    <row r="1815" spans="1:26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>
        <f t="shared" si="113"/>
        <v>0</v>
      </c>
      <c r="Q1815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  <c r="U1815" s="9"/>
      <c r="V1815" s="9"/>
      <c r="W1815" s="9"/>
      <c r="X1815" s="9"/>
      <c r="Y1815" s="9"/>
      <c r="Z1815" s="9"/>
    </row>
    <row r="1816" spans="1:26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140</v>
      </c>
      <c r="Q1816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  <c r="U1816" s="9"/>
      <c r="V1816" s="9"/>
      <c r="W1816" s="9"/>
      <c r="X1816" s="9"/>
      <c r="Y1816" s="9"/>
      <c r="Z1816" s="9"/>
    </row>
    <row r="1817" spans="1:26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>
        <f t="shared" si="113"/>
        <v>0</v>
      </c>
      <c r="Q1817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  <c r="U1817" s="9"/>
      <c r="V1817" s="9"/>
      <c r="W1817" s="9"/>
      <c r="X1817" s="9"/>
      <c r="Y1817" s="9"/>
      <c r="Z1817" s="9"/>
    </row>
    <row r="1818" spans="1:26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6</v>
      </c>
      <c r="Q1818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  <c r="U1818" s="9"/>
      <c r="V1818" s="9"/>
      <c r="W1818" s="9"/>
      <c r="X1818" s="9"/>
      <c r="Y1818" s="9"/>
      <c r="Z1818" s="9"/>
    </row>
    <row r="1819" spans="1:26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100</v>
      </c>
      <c r="Q1819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  <c r="U1819" s="9"/>
      <c r="V1819" s="9"/>
      <c r="W1819" s="9"/>
      <c r="X1819" s="9"/>
      <c r="Y1819" s="9"/>
      <c r="Z1819" s="9"/>
    </row>
    <row r="1820" spans="1:26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>
        <f t="shared" si="113"/>
        <v>0</v>
      </c>
      <c r="Q1820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  <c r="U1820" s="9"/>
      <c r="V1820" s="9"/>
      <c r="W1820" s="9"/>
      <c r="X1820" s="9"/>
      <c r="Y1820" s="9"/>
      <c r="Z1820" s="9"/>
    </row>
    <row r="1821" spans="1:26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4</v>
      </c>
      <c r="Q182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  <c r="U1821" s="9"/>
      <c r="V1821" s="9"/>
      <c r="W1821" s="9"/>
      <c r="X1821" s="9"/>
      <c r="Y1821" s="9"/>
      <c r="Z1821" s="9"/>
    </row>
    <row r="1822" spans="1:26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8</v>
      </c>
      <c r="Q1822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  <c r="U1822" s="9"/>
      <c r="V1822" s="9"/>
      <c r="W1822" s="9"/>
      <c r="X1822" s="9"/>
      <c r="Y1822" s="9"/>
      <c r="Z1822" s="9"/>
    </row>
    <row r="1823" spans="1:26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57</v>
      </c>
      <c r="Q1823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  <c r="U1823" s="9"/>
      <c r="V1823" s="9"/>
      <c r="W1823" s="9"/>
      <c r="X1823" s="9"/>
      <c r="Y1823" s="9"/>
      <c r="Z1823" s="9"/>
    </row>
    <row r="1824" spans="1:26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11</v>
      </c>
      <c r="Q1824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  <c r="U1824" s="9"/>
      <c r="V1824" s="9"/>
      <c r="W1824" s="9"/>
      <c r="X1824" s="9"/>
      <c r="Y1824" s="9"/>
      <c r="Z1824" s="9"/>
    </row>
    <row r="1825" spans="1:26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33</v>
      </c>
      <c r="Q1825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  <c r="U1825" s="9"/>
      <c r="V1825" s="9"/>
      <c r="W1825" s="9"/>
      <c r="X1825" s="9"/>
      <c r="Y1825" s="9"/>
      <c r="Z1825" s="9"/>
    </row>
    <row r="1826" spans="1:26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40</v>
      </c>
      <c r="Q1826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  <c r="U1826" s="9"/>
      <c r="V1826" s="9"/>
      <c r="W1826" s="9"/>
      <c r="X1826" s="9"/>
      <c r="Y1826" s="9"/>
      <c r="Z1826" s="9"/>
    </row>
    <row r="1827" spans="1:26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50</v>
      </c>
      <c r="Q1827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  <c r="U1827" s="9"/>
      <c r="V1827" s="9"/>
      <c r="W1827" s="9"/>
      <c r="X1827" s="9"/>
      <c r="Y1827" s="9"/>
      <c r="Z1827" s="9"/>
    </row>
    <row r="1828" spans="1:26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38</v>
      </c>
      <c r="Q1828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  <c r="U1828" s="9"/>
      <c r="V1828" s="9"/>
      <c r="W1828" s="9"/>
      <c r="X1828" s="9"/>
      <c r="Y1828" s="9"/>
      <c r="Z1828" s="9"/>
    </row>
    <row r="1829" spans="1:26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96</v>
      </c>
      <c r="Q1829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  <c r="U1829" s="9"/>
      <c r="V1829" s="9"/>
      <c r="W1829" s="9"/>
      <c r="X1829" s="9"/>
      <c r="Y1829" s="9"/>
      <c r="Z1829" s="9"/>
    </row>
    <row r="1830" spans="1:26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48</v>
      </c>
      <c r="Q1830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  <c r="U1830" s="9"/>
      <c r="V1830" s="9"/>
      <c r="W1830" s="9"/>
      <c r="X1830" s="9"/>
      <c r="Y1830" s="9"/>
      <c r="Z1830" s="9"/>
    </row>
    <row r="1831" spans="1:26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33</v>
      </c>
      <c r="Q183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  <c r="U1831" s="9"/>
      <c r="V1831" s="9"/>
      <c r="W1831" s="9"/>
      <c r="X1831" s="9"/>
      <c r="Y1831" s="9"/>
      <c r="Z1831" s="9"/>
    </row>
    <row r="1832" spans="1:26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226</v>
      </c>
      <c r="Q1832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  <c r="U1832" s="9"/>
      <c r="V1832" s="9"/>
      <c r="W1832" s="9"/>
      <c r="X1832" s="9"/>
      <c r="Y1832" s="9"/>
      <c r="Z1832" s="9"/>
    </row>
    <row r="1833" spans="1:26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14</v>
      </c>
      <c r="Q1833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  <c r="U1833" s="9"/>
      <c r="V1833" s="9"/>
      <c r="W1833" s="9"/>
      <c r="X1833" s="9"/>
      <c r="Y1833" s="9"/>
      <c r="Z1833" s="9"/>
    </row>
    <row r="1834" spans="1:26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20</v>
      </c>
      <c r="Q1834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  <c r="U1834" s="9"/>
      <c r="V1834" s="9"/>
      <c r="W1834" s="9"/>
      <c r="X1834" s="9"/>
      <c r="Y1834" s="9"/>
      <c r="Z1834" s="9"/>
    </row>
    <row r="1835" spans="1:26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25</v>
      </c>
      <c r="Q1835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  <c r="U1835" s="9"/>
      <c r="V1835" s="9"/>
      <c r="W1835" s="9"/>
      <c r="X1835" s="9"/>
      <c r="Y1835" s="9"/>
      <c r="Z1835" s="9"/>
    </row>
    <row r="1836" spans="1:26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90</v>
      </c>
      <c r="Q1836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  <c r="U1836" s="9"/>
      <c r="V1836" s="9"/>
      <c r="W1836" s="9"/>
      <c r="X1836" s="9"/>
      <c r="Y1836" s="9"/>
      <c r="Z1836" s="9"/>
    </row>
    <row r="1837" spans="1:26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11</v>
      </c>
      <c r="Q1837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  <c r="U1837" s="9"/>
      <c r="V1837" s="9"/>
      <c r="W1837" s="9"/>
      <c r="X1837" s="9"/>
      <c r="Y1837" s="9"/>
      <c r="Z1837" s="9"/>
    </row>
    <row r="1838" spans="1:26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55</v>
      </c>
      <c r="Q1838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  <c r="U1838" s="9"/>
      <c r="V1838" s="9"/>
      <c r="W1838" s="9"/>
      <c r="X1838" s="9"/>
      <c r="Y1838" s="9"/>
      <c r="Z1838" s="9"/>
    </row>
    <row r="1839" spans="1:26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30</v>
      </c>
      <c r="Q1839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  <c r="U1839" s="9"/>
      <c r="V1839" s="9"/>
      <c r="W1839" s="9"/>
      <c r="X1839" s="9"/>
      <c r="Y1839" s="9"/>
      <c r="Z1839" s="9"/>
    </row>
    <row r="1840" spans="1:26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28</v>
      </c>
      <c r="Q1840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  <c r="U1840" s="9"/>
      <c r="V1840" s="9"/>
      <c r="W1840" s="9"/>
      <c r="X1840" s="9"/>
      <c r="Y1840" s="9"/>
      <c r="Z1840" s="9"/>
    </row>
    <row r="1841" spans="1:26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45</v>
      </c>
      <c r="Q184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  <c r="U1841" s="9"/>
      <c r="V1841" s="9"/>
      <c r="W1841" s="9"/>
      <c r="X1841" s="9"/>
      <c r="Y1841" s="9"/>
      <c r="Z1841" s="9"/>
    </row>
    <row r="1842" spans="1:26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13</v>
      </c>
      <c r="Q1842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  <c r="U1842" s="9"/>
      <c r="V1842" s="9"/>
      <c r="W1842" s="9"/>
      <c r="X1842" s="9"/>
      <c r="Y1842" s="9"/>
      <c r="Z1842" s="9"/>
    </row>
    <row r="1843" spans="1:26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40</v>
      </c>
      <c r="Q1843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  <c r="U1843" s="9"/>
      <c r="V1843" s="9"/>
      <c r="W1843" s="9"/>
      <c r="X1843" s="9"/>
      <c r="Y1843" s="9"/>
      <c r="Z1843" s="9"/>
    </row>
    <row r="1844" spans="1:26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21</v>
      </c>
      <c r="Q1844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  <c r="U1844" s="9"/>
      <c r="V1844" s="9"/>
      <c r="W1844" s="9"/>
      <c r="X1844" s="9"/>
      <c r="Y1844" s="9"/>
      <c r="Z1844" s="9"/>
    </row>
    <row r="1845" spans="1:26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134</v>
      </c>
      <c r="Q1845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  <c r="U1845" s="9"/>
      <c r="V1845" s="9"/>
      <c r="W1845" s="9"/>
      <c r="X1845" s="9"/>
      <c r="Y1845" s="9"/>
      <c r="Z1845" s="9"/>
    </row>
    <row r="1846" spans="1:26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20</v>
      </c>
      <c r="Q1846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  <c r="U1846" s="9"/>
      <c r="V1846" s="9"/>
      <c r="W1846" s="9"/>
      <c r="X1846" s="9"/>
      <c r="Y1846" s="9"/>
      <c r="Z1846" s="9"/>
    </row>
    <row r="1847" spans="1:26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19</v>
      </c>
      <c r="Q1847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  <c r="U1847" s="9"/>
      <c r="V1847" s="9"/>
      <c r="W1847" s="9"/>
      <c r="X1847" s="9"/>
      <c r="Y1847" s="9"/>
      <c r="Z1847" s="9"/>
    </row>
    <row r="1848" spans="1:26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209</v>
      </c>
      <c r="Q1848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  <c r="U1848" s="9"/>
      <c r="V1848" s="9"/>
      <c r="W1848" s="9"/>
      <c r="X1848" s="9"/>
      <c r="Y1848" s="9"/>
      <c r="Z1848" s="9"/>
    </row>
    <row r="1849" spans="1:26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38</v>
      </c>
      <c r="Q1849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  <c r="U1849" s="9"/>
      <c r="V1849" s="9"/>
      <c r="W1849" s="9"/>
      <c r="X1849" s="9"/>
      <c r="Y1849" s="9"/>
      <c r="Z1849" s="9"/>
    </row>
    <row r="1850" spans="1:26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24</v>
      </c>
      <c r="Q1850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  <c r="U1850" s="9"/>
      <c r="V1850" s="9"/>
      <c r="W1850" s="9"/>
      <c r="X1850" s="9"/>
      <c r="Y1850" s="9"/>
      <c r="Z1850" s="9"/>
    </row>
    <row r="1851" spans="1:26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8</v>
      </c>
      <c r="Q185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  <c r="U1851" s="9"/>
      <c r="V1851" s="9"/>
      <c r="W1851" s="9"/>
      <c r="X1851" s="9"/>
      <c r="Y1851" s="9"/>
      <c r="Z1851" s="9"/>
    </row>
    <row r="1852" spans="1:26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179</v>
      </c>
      <c r="Q1852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  <c r="U1852" s="9"/>
      <c r="V1852" s="9"/>
      <c r="W1852" s="9"/>
      <c r="X1852" s="9"/>
      <c r="Y1852" s="9"/>
      <c r="Z1852" s="9"/>
    </row>
    <row r="1853" spans="1:26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26</v>
      </c>
      <c r="Q1853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  <c r="U1853" s="9"/>
      <c r="V1853" s="9"/>
      <c r="W1853" s="9"/>
      <c r="X1853" s="9"/>
      <c r="Y1853" s="9"/>
      <c r="Z1853" s="9"/>
    </row>
    <row r="1854" spans="1:26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131</v>
      </c>
      <c r="Q1854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  <c r="U1854" s="9"/>
      <c r="V1854" s="9"/>
      <c r="W1854" s="9"/>
      <c r="X1854" s="9"/>
      <c r="Y1854" s="9"/>
      <c r="Z1854" s="9"/>
    </row>
    <row r="1855" spans="1:26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14</v>
      </c>
      <c r="Q1855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  <c r="U1855" s="9"/>
      <c r="V1855" s="9"/>
      <c r="W1855" s="9"/>
      <c r="X1855" s="9"/>
      <c r="Y1855" s="9"/>
      <c r="Z1855" s="9"/>
    </row>
    <row r="1856" spans="1:26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174</v>
      </c>
      <c r="Q1856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  <c r="U1856" s="9"/>
      <c r="V1856" s="9"/>
      <c r="W1856" s="9"/>
      <c r="X1856" s="9"/>
      <c r="Y1856" s="9"/>
      <c r="Z1856" s="9"/>
    </row>
    <row r="1857" spans="1:26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191</v>
      </c>
      <c r="Q1857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  <c r="U1857" s="9"/>
      <c r="V1857" s="9"/>
      <c r="W1857" s="9"/>
      <c r="X1857" s="9"/>
      <c r="Y1857" s="9"/>
      <c r="Z1857" s="9"/>
    </row>
    <row r="1858" spans="1:26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38</v>
      </c>
      <c r="Q1858" t="s">
        <v>8323</v>
      </c>
      <c r="R1858" t="s">
        <v>8324</v>
      </c>
      <c r="S1858" s="9">
        <f t="shared" si="114"/>
        <v>41817.854999999996</v>
      </c>
      <c r="T1858" s="9">
        <f t="shared" si="115"/>
        <v>41838.854999999996</v>
      </c>
      <c r="U1858" s="9"/>
      <c r="V1858" s="9"/>
      <c r="W1858" s="9"/>
      <c r="X1858" s="9"/>
      <c r="Y1858" s="9"/>
      <c r="Z1858" s="9"/>
    </row>
    <row r="1859" spans="1:26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 xml:space="preserve"> ROUND((E1859/D1859)*100,0)</f>
        <v>100</v>
      </c>
      <c r="P1859">
        <f t="shared" ref="P1859:P1922" si="117" xml:space="preserve"> AVERAGE(L1859)</f>
        <v>22</v>
      </c>
      <c r="Q1859" t="s">
        <v>8323</v>
      </c>
      <c r="R1859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  <c r="U1859" s="9"/>
      <c r="V1859" s="9"/>
      <c r="W1859" s="9"/>
      <c r="X1859" s="9"/>
      <c r="Y1859" s="9"/>
      <c r="Z1859" s="9"/>
    </row>
    <row r="1860" spans="1:26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149</v>
      </c>
      <c r="Q1860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  <c r="U1860" s="9"/>
      <c r="V1860" s="9"/>
      <c r="W1860" s="9"/>
      <c r="X1860" s="9"/>
      <c r="Y1860" s="9"/>
      <c r="Z1860" s="9"/>
    </row>
    <row r="1861" spans="1:26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56</v>
      </c>
      <c r="Q186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  <c r="U1861" s="9"/>
      <c r="V1861" s="9"/>
      <c r="W1861" s="9"/>
      <c r="X1861" s="9"/>
      <c r="Y1861" s="9"/>
      <c r="Z1861" s="9"/>
    </row>
    <row r="1862" spans="1:26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19</v>
      </c>
      <c r="Q1862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  <c r="U1862" s="9"/>
      <c r="V1862" s="9"/>
      <c r="W1862" s="9"/>
      <c r="X1862" s="9"/>
      <c r="Y1862" s="9"/>
      <c r="Z1862" s="9"/>
    </row>
    <row r="1863" spans="1:26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>
        <f t="shared" si="117"/>
        <v>0</v>
      </c>
      <c r="Q1863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  <c r="U1863" s="9"/>
      <c r="V1863" s="9"/>
      <c r="W1863" s="9"/>
      <c r="X1863" s="9"/>
      <c r="Y1863" s="9"/>
      <c r="Z1863" s="9"/>
    </row>
    <row r="1864" spans="1:26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16</v>
      </c>
      <c r="Q1864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  <c r="U1864" s="9"/>
      <c r="V1864" s="9"/>
      <c r="W1864" s="9"/>
      <c r="X1864" s="9"/>
      <c r="Y1864" s="9"/>
      <c r="Z1864" s="9"/>
    </row>
    <row r="1865" spans="1:26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2</v>
      </c>
      <c r="Q1865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  <c r="U1865" s="9"/>
      <c r="V1865" s="9"/>
      <c r="W1865" s="9"/>
      <c r="X1865" s="9"/>
      <c r="Y1865" s="9"/>
      <c r="Z1865" s="9"/>
    </row>
    <row r="1866" spans="1:26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48</v>
      </c>
      <c r="Q1866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  <c r="U1866" s="9"/>
      <c r="V1866" s="9"/>
      <c r="W1866" s="9"/>
      <c r="X1866" s="9"/>
      <c r="Y1866" s="9"/>
      <c r="Z1866" s="9"/>
    </row>
    <row r="1867" spans="1:26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  <c r="U1867" s="9"/>
      <c r="V1867" s="9"/>
      <c r="W1867" s="9"/>
      <c r="X1867" s="9"/>
      <c r="Y1867" s="9"/>
      <c r="Z1867" s="9"/>
    </row>
    <row r="1868" spans="1:26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2</v>
      </c>
      <c r="Q1868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  <c r="U1868" s="9"/>
      <c r="V1868" s="9"/>
      <c r="W1868" s="9"/>
      <c r="X1868" s="9"/>
      <c r="Y1868" s="9"/>
      <c r="Z1868" s="9"/>
    </row>
    <row r="1869" spans="1:26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</v>
      </c>
      <c r="Q1869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  <c r="U1869" s="9"/>
      <c r="V1869" s="9"/>
      <c r="W1869" s="9"/>
      <c r="X1869" s="9"/>
      <c r="Y1869" s="9"/>
      <c r="Z1869" s="9"/>
    </row>
    <row r="1870" spans="1:26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17</v>
      </c>
      <c r="Q1870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  <c r="U1870" s="9"/>
      <c r="V1870" s="9"/>
      <c r="W1870" s="9"/>
      <c r="X1870" s="9"/>
      <c r="Y1870" s="9"/>
      <c r="Z1870" s="9"/>
    </row>
    <row r="1871" spans="1:26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>
        <f t="shared" si="117"/>
        <v>0</v>
      </c>
      <c r="Q187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  <c r="U1871" s="9"/>
      <c r="V1871" s="9"/>
      <c r="W1871" s="9"/>
      <c r="X1871" s="9"/>
      <c r="Y1871" s="9"/>
      <c r="Z1871" s="9"/>
    </row>
    <row r="1872" spans="1:26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11</v>
      </c>
      <c r="Q1872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  <c r="U1872" s="9"/>
      <c r="V1872" s="9"/>
      <c r="W1872" s="9"/>
      <c r="X1872" s="9"/>
      <c r="Y1872" s="9"/>
      <c r="Z1872" s="9"/>
    </row>
    <row r="1873" spans="1:26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95</v>
      </c>
      <c r="Q1873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  <c r="U1873" s="9"/>
      <c r="V1873" s="9"/>
      <c r="W1873" s="9"/>
      <c r="X1873" s="9"/>
      <c r="Y1873" s="9"/>
      <c r="Z1873" s="9"/>
    </row>
    <row r="1874" spans="1:26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13</v>
      </c>
      <c r="Q1874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  <c r="U1874" s="9"/>
      <c r="V1874" s="9"/>
      <c r="W1874" s="9"/>
      <c r="X1874" s="9"/>
      <c r="Y1874" s="9"/>
      <c r="Z1874" s="9"/>
    </row>
    <row r="1875" spans="1:26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2</v>
      </c>
      <c r="Q1875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  <c r="U1875" s="9"/>
      <c r="V1875" s="9"/>
      <c r="W1875" s="9"/>
      <c r="X1875" s="9"/>
      <c r="Y1875" s="9"/>
      <c r="Z1875" s="9"/>
    </row>
    <row r="1876" spans="1:26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2</v>
      </c>
      <c r="Q1876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  <c r="U1876" s="9"/>
      <c r="V1876" s="9"/>
      <c r="W1876" s="9"/>
      <c r="X1876" s="9"/>
      <c r="Y1876" s="9"/>
      <c r="Z1876" s="9"/>
    </row>
    <row r="1877" spans="1:26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3</v>
      </c>
      <c r="Q1877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  <c r="U1877" s="9"/>
      <c r="V1877" s="9"/>
      <c r="W1877" s="9"/>
      <c r="X1877" s="9"/>
      <c r="Y1877" s="9"/>
      <c r="Z1877" s="9"/>
    </row>
    <row r="1878" spans="1:26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>
        <f t="shared" si="117"/>
        <v>0</v>
      </c>
      <c r="Q1878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  <c r="U1878" s="9"/>
      <c r="V1878" s="9"/>
      <c r="W1878" s="9"/>
      <c r="X1878" s="9"/>
      <c r="Y1878" s="9"/>
      <c r="Z1878" s="9"/>
    </row>
    <row r="1879" spans="1:26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>
        <f t="shared" si="117"/>
        <v>0</v>
      </c>
      <c r="Q1879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  <c r="U1879" s="9"/>
      <c r="V1879" s="9"/>
      <c r="W1879" s="9"/>
      <c r="X1879" s="9"/>
      <c r="Y1879" s="9"/>
      <c r="Z1879" s="9"/>
    </row>
    <row r="1880" spans="1:26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>
        <f t="shared" si="117"/>
        <v>0</v>
      </c>
      <c r="Q1880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  <c r="U1880" s="9"/>
      <c r="V1880" s="9"/>
      <c r="W1880" s="9"/>
      <c r="X1880" s="9"/>
      <c r="Y1880" s="9"/>
      <c r="Z1880" s="9"/>
    </row>
    <row r="1881" spans="1:26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2</v>
      </c>
      <c r="Q188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  <c r="U1881" s="9"/>
      <c r="V1881" s="9"/>
      <c r="W1881" s="9"/>
      <c r="X1881" s="9"/>
      <c r="Y1881" s="9"/>
      <c r="Z1881" s="9"/>
    </row>
    <row r="1882" spans="1:26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24</v>
      </c>
      <c r="Q1882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  <c r="U1882" s="9"/>
      <c r="V1882" s="9"/>
      <c r="W1882" s="9"/>
      <c r="X1882" s="9"/>
      <c r="Y1882" s="9"/>
      <c r="Z1882" s="9"/>
    </row>
    <row r="1883" spans="1:26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70</v>
      </c>
      <c r="Q1883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  <c r="U1883" s="9"/>
      <c r="V1883" s="9"/>
      <c r="W1883" s="9"/>
      <c r="X1883" s="9"/>
      <c r="Y1883" s="9"/>
      <c r="Z1883" s="9"/>
    </row>
    <row r="1884" spans="1:26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81</v>
      </c>
      <c r="Q1884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  <c r="U1884" s="9"/>
      <c r="V1884" s="9"/>
      <c r="W1884" s="9"/>
      <c r="X1884" s="9"/>
      <c r="Y1884" s="9"/>
      <c r="Z1884" s="9"/>
    </row>
    <row r="1885" spans="1:26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32</v>
      </c>
      <c r="Q1885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  <c r="U1885" s="9"/>
      <c r="V1885" s="9"/>
      <c r="W1885" s="9"/>
      <c r="X1885" s="9"/>
      <c r="Y1885" s="9"/>
      <c r="Z1885" s="9"/>
    </row>
    <row r="1886" spans="1:26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26</v>
      </c>
      <c r="Q1886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  <c r="U1886" s="9"/>
      <c r="V1886" s="9"/>
      <c r="W1886" s="9"/>
      <c r="X1886" s="9"/>
      <c r="Y1886" s="9"/>
      <c r="Z1886" s="9"/>
    </row>
    <row r="1887" spans="1:26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105</v>
      </c>
      <c r="Q1887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  <c r="U1887" s="9"/>
      <c r="V1887" s="9"/>
      <c r="W1887" s="9"/>
      <c r="X1887" s="9"/>
      <c r="Y1887" s="9"/>
      <c r="Z1887" s="9"/>
    </row>
    <row r="1888" spans="1:26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29</v>
      </c>
      <c r="Q1888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  <c r="U1888" s="9"/>
      <c r="V1888" s="9"/>
      <c r="W1888" s="9"/>
      <c r="X1888" s="9"/>
      <c r="Y1888" s="9"/>
      <c r="Z1888" s="9"/>
    </row>
    <row r="1889" spans="1:26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8</v>
      </c>
      <c r="Q1889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  <c r="U1889" s="9"/>
      <c r="V1889" s="9"/>
      <c r="W1889" s="9"/>
      <c r="X1889" s="9"/>
      <c r="Y1889" s="9"/>
      <c r="Z1889" s="9"/>
    </row>
    <row r="1890" spans="1:26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89</v>
      </c>
      <c r="Q1890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  <c r="U1890" s="9"/>
      <c r="V1890" s="9"/>
      <c r="W1890" s="9"/>
      <c r="X1890" s="9"/>
      <c r="Y1890" s="9"/>
      <c r="Z1890" s="9"/>
    </row>
    <row r="1891" spans="1:26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44</v>
      </c>
      <c r="Q189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  <c r="U1891" s="9"/>
      <c r="V1891" s="9"/>
      <c r="W1891" s="9"/>
      <c r="X1891" s="9"/>
      <c r="Y1891" s="9"/>
      <c r="Z1891" s="9"/>
    </row>
    <row r="1892" spans="1:26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246</v>
      </c>
      <c r="Q1892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  <c r="U1892" s="9"/>
      <c r="V1892" s="9"/>
      <c r="W1892" s="9"/>
      <c r="X1892" s="9"/>
      <c r="Y1892" s="9"/>
      <c r="Z1892" s="9"/>
    </row>
    <row r="1893" spans="1:26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120</v>
      </c>
      <c r="Q1893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  <c r="U1893" s="9"/>
      <c r="V1893" s="9"/>
      <c r="W1893" s="9"/>
      <c r="X1893" s="9"/>
      <c r="Y1893" s="9"/>
      <c r="Z1893" s="9"/>
    </row>
    <row r="1894" spans="1:26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</v>
      </c>
      <c r="Q1894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  <c r="U1894" s="9"/>
      <c r="V1894" s="9"/>
      <c r="W1894" s="9"/>
      <c r="X1894" s="9"/>
      <c r="Y1894" s="9"/>
      <c r="Z1894" s="9"/>
    </row>
    <row r="1895" spans="1:26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45</v>
      </c>
      <c r="Q1895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  <c r="U1895" s="9"/>
      <c r="V1895" s="9"/>
      <c r="W1895" s="9"/>
      <c r="X1895" s="9"/>
      <c r="Y1895" s="9"/>
      <c r="Z1895" s="9"/>
    </row>
    <row r="1896" spans="1:26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20</v>
      </c>
      <c r="Q1896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  <c r="U1896" s="9"/>
      <c r="V1896" s="9"/>
      <c r="W1896" s="9"/>
      <c r="X1896" s="9"/>
      <c r="Y1896" s="9"/>
      <c r="Z1896" s="9"/>
    </row>
    <row r="1897" spans="1:26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47</v>
      </c>
      <c r="Q1897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  <c r="U1897" s="9"/>
      <c r="V1897" s="9"/>
      <c r="W1897" s="9"/>
      <c r="X1897" s="9"/>
      <c r="Y1897" s="9"/>
      <c r="Z1897" s="9"/>
    </row>
    <row r="1898" spans="1:26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13</v>
      </c>
      <c r="Q1898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  <c r="U1898" s="9"/>
      <c r="V1898" s="9"/>
      <c r="W1898" s="9"/>
      <c r="X1898" s="9"/>
      <c r="Y1898" s="9"/>
      <c r="Z1898" s="9"/>
    </row>
    <row r="1899" spans="1:26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183</v>
      </c>
      <c r="Q1899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  <c r="U1899" s="9"/>
      <c r="V1899" s="9"/>
      <c r="W1899" s="9"/>
      <c r="X1899" s="9"/>
      <c r="Y1899" s="9"/>
      <c r="Z1899" s="9"/>
    </row>
    <row r="1900" spans="1:26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21</v>
      </c>
      <c r="Q1900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  <c r="U1900" s="9"/>
      <c r="V1900" s="9"/>
      <c r="W1900" s="9"/>
      <c r="X1900" s="9"/>
      <c r="Y1900" s="9"/>
      <c r="Z1900" s="9"/>
    </row>
    <row r="1901" spans="1:26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42</v>
      </c>
      <c r="Q190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  <c r="U1901" s="9"/>
      <c r="V1901" s="9"/>
      <c r="W1901" s="9"/>
      <c r="X1901" s="9"/>
      <c r="Y1901" s="9"/>
      <c r="Z1901" s="9"/>
    </row>
    <row r="1902" spans="1:26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54</v>
      </c>
      <c r="Q1902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  <c r="U1902" s="9"/>
      <c r="V1902" s="9"/>
      <c r="W1902" s="9"/>
      <c r="X1902" s="9"/>
      <c r="Y1902" s="9"/>
      <c r="Z1902" s="9"/>
    </row>
    <row r="1903" spans="1:26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25</v>
      </c>
      <c r="Q1903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  <c r="U1903" s="9"/>
      <c r="V1903" s="9"/>
      <c r="W1903" s="9"/>
      <c r="X1903" s="9"/>
      <c r="Y1903" s="9"/>
      <c r="Z1903" s="9"/>
    </row>
    <row r="1904" spans="1:26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3</v>
      </c>
      <c r="Q1904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  <c r="U1904" s="9"/>
      <c r="V1904" s="9"/>
      <c r="W1904" s="9"/>
      <c r="X1904" s="9"/>
      <c r="Y1904" s="9"/>
      <c r="Z1904" s="9"/>
    </row>
    <row r="1905" spans="1:26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41</v>
      </c>
      <c r="Q1905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  <c r="U1905" s="9"/>
      <c r="V1905" s="9"/>
      <c r="W1905" s="9"/>
      <c r="X1905" s="9"/>
      <c r="Y1905" s="9"/>
      <c r="Z1905" s="9"/>
    </row>
    <row r="1906" spans="1:26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</v>
      </c>
      <c r="Q1906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  <c r="U1906" s="9"/>
      <c r="V1906" s="9"/>
      <c r="W1906" s="9"/>
      <c r="X1906" s="9"/>
      <c r="Y1906" s="9"/>
      <c r="Z1906" s="9"/>
    </row>
    <row r="1907" spans="1:26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4</v>
      </c>
      <c r="Q1907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  <c r="U1907" s="9"/>
      <c r="V1907" s="9"/>
      <c r="W1907" s="9"/>
      <c r="X1907" s="9"/>
      <c r="Y1907" s="9"/>
      <c r="Z1907" s="9"/>
    </row>
    <row r="1908" spans="1:26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99</v>
      </c>
      <c r="Q1908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  <c r="U1908" s="9"/>
      <c r="V1908" s="9"/>
      <c r="W1908" s="9"/>
      <c r="X1908" s="9"/>
      <c r="Y1908" s="9"/>
      <c r="Z1908" s="9"/>
    </row>
    <row r="1909" spans="1:26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4</v>
      </c>
      <c r="Q1909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  <c r="U1909" s="9"/>
      <c r="V1909" s="9"/>
      <c r="W1909" s="9"/>
      <c r="X1909" s="9"/>
      <c r="Y1909" s="9"/>
      <c r="Z1909" s="9"/>
    </row>
    <row r="1910" spans="1:26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4</v>
      </c>
      <c r="Q1910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  <c r="U1910" s="9"/>
      <c r="V1910" s="9"/>
      <c r="W1910" s="9"/>
      <c r="X1910" s="9"/>
      <c r="Y1910" s="9"/>
      <c r="Z1910" s="9"/>
    </row>
    <row r="1911" spans="1:26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38</v>
      </c>
      <c r="Q19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  <c r="U1911" s="9"/>
      <c r="V1911" s="9"/>
      <c r="W1911" s="9"/>
      <c r="X1911" s="9"/>
      <c r="Y1911" s="9"/>
      <c r="Z1911" s="9"/>
    </row>
    <row r="1912" spans="1:26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285</v>
      </c>
      <c r="Q1912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  <c r="U1912" s="9"/>
      <c r="V1912" s="9"/>
      <c r="W1912" s="9"/>
      <c r="X1912" s="9"/>
      <c r="Y1912" s="9"/>
      <c r="Z1912" s="9"/>
    </row>
    <row r="1913" spans="1:26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</v>
      </c>
      <c r="Q1913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  <c r="U1913" s="9"/>
      <c r="V1913" s="9"/>
      <c r="W1913" s="9"/>
      <c r="X1913" s="9"/>
      <c r="Y1913" s="9"/>
      <c r="Z1913" s="9"/>
    </row>
    <row r="1914" spans="1:26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42</v>
      </c>
      <c r="Q1914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  <c r="U1914" s="9"/>
      <c r="V1914" s="9"/>
      <c r="W1914" s="9"/>
      <c r="X1914" s="9"/>
      <c r="Y1914" s="9"/>
      <c r="Z1914" s="9"/>
    </row>
    <row r="1915" spans="1:26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26</v>
      </c>
      <c r="Q1915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  <c r="U1915" s="9"/>
      <c r="V1915" s="9"/>
      <c r="W1915" s="9"/>
      <c r="X1915" s="9"/>
      <c r="Y1915" s="9"/>
      <c r="Z1915" s="9"/>
    </row>
    <row r="1916" spans="1:26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2</v>
      </c>
      <c r="Q1916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  <c r="U1916" s="9"/>
      <c r="V1916" s="9"/>
      <c r="W1916" s="9"/>
      <c r="X1916" s="9"/>
      <c r="Y1916" s="9"/>
      <c r="Z1916" s="9"/>
    </row>
    <row r="1917" spans="1:26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4</v>
      </c>
      <c r="Q1917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  <c r="U1917" s="9"/>
      <c r="V1917" s="9"/>
      <c r="W1917" s="9"/>
      <c r="X1917" s="9"/>
      <c r="Y1917" s="9"/>
      <c r="Z1917" s="9"/>
    </row>
    <row r="1918" spans="1:26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6</v>
      </c>
      <c r="Q1918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  <c r="U1918" s="9"/>
      <c r="V1918" s="9"/>
      <c r="W1918" s="9"/>
      <c r="X1918" s="9"/>
      <c r="Y1918" s="9"/>
      <c r="Z1918" s="9"/>
    </row>
    <row r="1919" spans="1:26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70</v>
      </c>
      <c r="Q1919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  <c r="U1919" s="9"/>
      <c r="V1919" s="9"/>
      <c r="W1919" s="9"/>
      <c r="X1919" s="9"/>
      <c r="Y1919" s="9"/>
      <c r="Z1919" s="9"/>
    </row>
    <row r="1920" spans="1:26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9</v>
      </c>
      <c r="Q1920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  <c r="U1920" s="9"/>
      <c r="V1920" s="9"/>
      <c r="W1920" s="9"/>
      <c r="X1920" s="9"/>
      <c r="Y1920" s="9"/>
      <c r="Z1920" s="9"/>
    </row>
    <row r="1921" spans="1:26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8</v>
      </c>
      <c r="Q1921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  <c r="U1921" s="9"/>
      <c r="V1921" s="9"/>
      <c r="W1921" s="9"/>
      <c r="X1921" s="9"/>
      <c r="Y1921" s="9"/>
      <c r="Z1921" s="9"/>
    </row>
    <row r="1922" spans="1:26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105</v>
      </c>
      <c r="Q1922" t="s">
        <v>8317</v>
      </c>
      <c r="R1922" t="s">
        <v>8346</v>
      </c>
      <c r="S1922" s="9">
        <f t="shared" si="118"/>
        <v>42270.875706018516</v>
      </c>
      <c r="T1922" s="9">
        <f t="shared" si="119"/>
        <v>42298.958333333328</v>
      </c>
      <c r="U1922" s="9"/>
      <c r="V1922" s="9"/>
      <c r="W1922" s="9"/>
      <c r="X1922" s="9"/>
      <c r="Y1922" s="9"/>
      <c r="Z1922" s="9"/>
    </row>
    <row r="1923" spans="1:26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 xml:space="preserve"> ROUND((E1923/D1923)*100,0)</f>
        <v>137</v>
      </c>
      <c r="P1923">
        <f t="shared" ref="P1923:P1986" si="121" xml:space="preserve"> AVERAGE(L1923)</f>
        <v>38</v>
      </c>
      <c r="Q1923" t="s">
        <v>8323</v>
      </c>
      <c r="R1923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  <c r="U1923" s="9"/>
      <c r="V1923" s="9"/>
      <c r="W1923" s="9"/>
      <c r="X1923" s="9"/>
      <c r="Y1923" s="9"/>
      <c r="Z1923" s="9"/>
    </row>
    <row r="1924" spans="1:26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64</v>
      </c>
      <c r="Q1924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  <c r="U1924" s="9"/>
      <c r="V1924" s="9"/>
      <c r="W1924" s="9"/>
      <c r="X1924" s="9"/>
      <c r="Y1924" s="9"/>
      <c r="Z1924" s="9"/>
    </row>
    <row r="1925" spans="1:26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13</v>
      </c>
      <c r="Q1925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  <c r="U1925" s="9"/>
      <c r="V1925" s="9"/>
      <c r="W1925" s="9"/>
      <c r="X1925" s="9"/>
      <c r="Y1925" s="9"/>
      <c r="Z1925" s="9"/>
    </row>
    <row r="1926" spans="1:26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33</v>
      </c>
      <c r="Q1926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  <c r="U1926" s="9"/>
      <c r="V1926" s="9"/>
      <c r="W1926" s="9"/>
      <c r="X1926" s="9"/>
      <c r="Y1926" s="9"/>
      <c r="Z1926" s="9"/>
    </row>
    <row r="1927" spans="1:26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52</v>
      </c>
      <c r="Q1927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  <c r="U1927" s="9"/>
      <c r="V1927" s="9"/>
      <c r="W1927" s="9"/>
      <c r="X1927" s="9"/>
      <c r="Y1927" s="9"/>
      <c r="Z1927" s="9"/>
    </row>
    <row r="1928" spans="1:26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107</v>
      </c>
      <c r="Q1928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  <c r="U1928" s="9"/>
      <c r="V1928" s="9"/>
      <c r="W1928" s="9"/>
      <c r="X1928" s="9"/>
      <c r="Y1928" s="9"/>
      <c r="Z1928" s="9"/>
    </row>
    <row r="1929" spans="1:26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11</v>
      </c>
      <c r="Q1929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  <c r="U1929" s="9"/>
      <c r="V1929" s="9"/>
      <c r="W1929" s="9"/>
      <c r="X1929" s="9"/>
      <c r="Y1929" s="9"/>
      <c r="Z1929" s="9"/>
    </row>
    <row r="1930" spans="1:26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34</v>
      </c>
      <c r="Q1930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  <c r="U1930" s="9"/>
      <c r="V1930" s="9"/>
      <c r="W1930" s="9"/>
      <c r="X1930" s="9"/>
      <c r="Y1930" s="9"/>
      <c r="Z1930" s="9"/>
    </row>
    <row r="1931" spans="1:26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75</v>
      </c>
      <c r="Q193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  <c r="U1931" s="9"/>
      <c r="V1931" s="9"/>
      <c r="W1931" s="9"/>
      <c r="X1931" s="9"/>
      <c r="Y1931" s="9"/>
      <c r="Z1931" s="9"/>
    </row>
    <row r="1932" spans="1:26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26</v>
      </c>
      <c r="Q1932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  <c r="U1932" s="9"/>
      <c r="V1932" s="9"/>
      <c r="W1932" s="9"/>
      <c r="X1932" s="9"/>
      <c r="Y1932" s="9"/>
      <c r="Z1932" s="9"/>
    </row>
    <row r="1933" spans="1:26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50</v>
      </c>
      <c r="Q1933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  <c r="U1933" s="9"/>
      <c r="V1933" s="9"/>
      <c r="W1933" s="9"/>
      <c r="X1933" s="9"/>
      <c r="Y1933" s="9"/>
      <c r="Z1933" s="9"/>
    </row>
    <row r="1934" spans="1:26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80</v>
      </c>
      <c r="Q1934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  <c r="U1934" s="9"/>
      <c r="V1934" s="9"/>
      <c r="W1934" s="9"/>
      <c r="X1934" s="9"/>
      <c r="Y1934" s="9"/>
      <c r="Z1934" s="9"/>
    </row>
    <row r="1935" spans="1:26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110</v>
      </c>
      <c r="Q1935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  <c r="U1935" s="9"/>
      <c r="V1935" s="9"/>
      <c r="W1935" s="9"/>
      <c r="X1935" s="9"/>
      <c r="Y1935" s="9"/>
      <c r="Z1935" s="9"/>
    </row>
    <row r="1936" spans="1:26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77</v>
      </c>
      <c r="Q1936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  <c r="U1936" s="9"/>
      <c r="V1936" s="9"/>
      <c r="W1936" s="9"/>
      <c r="X1936" s="9"/>
      <c r="Y1936" s="9"/>
      <c r="Z1936" s="9"/>
    </row>
    <row r="1937" spans="1:26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50</v>
      </c>
      <c r="Q1937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  <c r="U1937" s="9"/>
      <c r="V1937" s="9"/>
      <c r="W1937" s="9"/>
      <c r="X1937" s="9"/>
      <c r="Y1937" s="9"/>
      <c r="Z1937" s="9"/>
    </row>
    <row r="1938" spans="1:26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145</v>
      </c>
      <c r="Q1938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  <c r="U1938" s="9"/>
      <c r="V1938" s="9"/>
      <c r="W1938" s="9"/>
      <c r="X1938" s="9"/>
      <c r="Y1938" s="9"/>
      <c r="Z1938" s="9"/>
    </row>
    <row r="1939" spans="1:26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29</v>
      </c>
      <c r="Q1939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  <c r="U1939" s="9"/>
      <c r="V1939" s="9"/>
      <c r="W1939" s="9"/>
      <c r="X1939" s="9"/>
      <c r="Y1939" s="9"/>
      <c r="Z1939" s="9"/>
    </row>
    <row r="1940" spans="1:26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114</v>
      </c>
      <c r="Q1940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  <c r="U1940" s="9"/>
      <c r="V1940" s="9"/>
      <c r="W1940" s="9"/>
      <c r="X1940" s="9"/>
      <c r="Y1940" s="9"/>
      <c r="Z1940" s="9"/>
    </row>
    <row r="1941" spans="1:26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96</v>
      </c>
      <c r="Q194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  <c r="U1941" s="9"/>
      <c r="V1941" s="9"/>
      <c r="W1941" s="9"/>
      <c r="X1941" s="9"/>
      <c r="Y1941" s="9"/>
      <c r="Z1941" s="9"/>
    </row>
    <row r="1942" spans="1:26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31</v>
      </c>
      <c r="Q1942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  <c r="U1942" s="9"/>
      <c r="V1942" s="9"/>
      <c r="W1942" s="9"/>
      <c r="X1942" s="9"/>
      <c r="Y1942" s="9"/>
      <c r="Z1942" s="9"/>
    </row>
    <row r="1943" spans="1:26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4883</v>
      </c>
      <c r="Q1943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  <c r="U1943" s="9"/>
      <c r="V1943" s="9"/>
      <c r="W1943" s="9"/>
      <c r="X1943" s="9"/>
      <c r="Y1943" s="9"/>
      <c r="Z1943" s="9"/>
    </row>
    <row r="1944" spans="1:26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95</v>
      </c>
      <c r="Q1944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  <c r="U1944" s="9"/>
      <c r="V1944" s="9"/>
      <c r="W1944" s="9"/>
      <c r="X1944" s="9"/>
      <c r="Y1944" s="9"/>
      <c r="Z1944" s="9"/>
    </row>
    <row r="1945" spans="1:26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2478</v>
      </c>
      <c r="Q1945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  <c r="U1945" s="9"/>
      <c r="V1945" s="9"/>
      <c r="W1945" s="9"/>
      <c r="X1945" s="9"/>
      <c r="Y1945" s="9"/>
      <c r="Z1945" s="9"/>
    </row>
    <row r="1946" spans="1:26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1789</v>
      </c>
      <c r="Q1946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  <c r="U1946" s="9"/>
      <c r="V1946" s="9"/>
      <c r="W1946" s="9"/>
      <c r="X1946" s="9"/>
      <c r="Y1946" s="9"/>
      <c r="Z1946" s="9"/>
    </row>
    <row r="1947" spans="1:26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680</v>
      </c>
      <c r="Q1947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  <c r="U1947" s="9"/>
      <c r="V1947" s="9"/>
      <c r="W1947" s="9"/>
      <c r="X1947" s="9"/>
      <c r="Y1947" s="9"/>
      <c r="Z1947" s="9"/>
    </row>
    <row r="1948" spans="1:26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70</v>
      </c>
      <c r="Q1948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  <c r="U1948" s="9"/>
      <c r="V1948" s="9"/>
      <c r="W1948" s="9"/>
      <c r="X1948" s="9"/>
      <c r="Y1948" s="9"/>
      <c r="Z1948" s="9"/>
    </row>
    <row r="1949" spans="1:26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23</v>
      </c>
      <c r="Q1949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  <c r="U1949" s="9"/>
      <c r="V1949" s="9"/>
      <c r="W1949" s="9"/>
      <c r="X1949" s="9"/>
      <c r="Y1949" s="9"/>
      <c r="Z1949" s="9"/>
    </row>
    <row r="1950" spans="1:26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4245</v>
      </c>
      <c r="Q1950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  <c r="U1950" s="9"/>
      <c r="V1950" s="9"/>
      <c r="W1950" s="9"/>
      <c r="X1950" s="9"/>
      <c r="Y1950" s="9"/>
      <c r="Z1950" s="9"/>
    </row>
    <row r="1951" spans="1:26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943</v>
      </c>
      <c r="Q1951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  <c r="U1951" s="9"/>
      <c r="V1951" s="9"/>
      <c r="W1951" s="9"/>
      <c r="X1951" s="9"/>
      <c r="Y1951" s="9"/>
      <c r="Z1951" s="9"/>
    </row>
    <row r="1952" spans="1:26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1876</v>
      </c>
      <c r="Q1952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  <c r="U1952" s="9"/>
      <c r="V1952" s="9"/>
      <c r="W1952" s="9"/>
      <c r="X1952" s="9"/>
      <c r="Y1952" s="9"/>
      <c r="Z1952" s="9"/>
    </row>
    <row r="1953" spans="1:26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834</v>
      </c>
      <c r="Q1953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  <c r="U1953" s="9"/>
      <c r="V1953" s="9"/>
      <c r="W1953" s="9"/>
      <c r="X1953" s="9"/>
      <c r="Y1953" s="9"/>
      <c r="Z1953" s="9"/>
    </row>
    <row r="1954" spans="1:26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682</v>
      </c>
      <c r="Q1954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  <c r="U1954" s="9"/>
      <c r="V1954" s="9"/>
      <c r="W1954" s="9"/>
      <c r="X1954" s="9"/>
      <c r="Y1954" s="9"/>
      <c r="Z1954" s="9"/>
    </row>
    <row r="1955" spans="1:26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147</v>
      </c>
      <c r="Q1955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  <c r="U1955" s="9"/>
      <c r="V1955" s="9"/>
      <c r="W1955" s="9"/>
      <c r="X1955" s="9"/>
      <c r="Y1955" s="9"/>
      <c r="Z1955" s="9"/>
    </row>
    <row r="1956" spans="1:26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415</v>
      </c>
      <c r="Q1956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  <c r="U1956" s="9"/>
      <c r="V1956" s="9"/>
      <c r="W1956" s="9"/>
      <c r="X1956" s="9"/>
      <c r="Y1956" s="9"/>
      <c r="Z1956" s="9"/>
    </row>
    <row r="1957" spans="1:26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290</v>
      </c>
      <c r="Q1957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  <c r="U1957" s="9"/>
      <c r="V1957" s="9"/>
      <c r="W1957" s="9"/>
      <c r="X1957" s="9"/>
      <c r="Y1957" s="9"/>
      <c r="Z1957" s="9"/>
    </row>
    <row r="1958" spans="1:26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365</v>
      </c>
      <c r="Q1958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  <c r="U1958" s="9"/>
      <c r="V1958" s="9"/>
      <c r="W1958" s="9"/>
      <c r="X1958" s="9"/>
      <c r="Y1958" s="9"/>
      <c r="Z1958" s="9"/>
    </row>
    <row r="1959" spans="1:26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660</v>
      </c>
      <c r="Q1959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  <c r="U1959" s="9"/>
      <c r="V1959" s="9"/>
      <c r="W1959" s="9"/>
      <c r="X1959" s="9"/>
      <c r="Y1959" s="9"/>
      <c r="Z1959" s="9"/>
    </row>
    <row r="1960" spans="1:26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1356</v>
      </c>
      <c r="Q1960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  <c r="U1960" s="9"/>
      <c r="V1960" s="9"/>
      <c r="W1960" s="9"/>
      <c r="X1960" s="9"/>
      <c r="Y1960" s="9"/>
      <c r="Z1960" s="9"/>
    </row>
    <row r="1961" spans="1:26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424</v>
      </c>
      <c r="Q1961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  <c r="U1961" s="9"/>
      <c r="V1961" s="9"/>
      <c r="W1961" s="9"/>
      <c r="X1961" s="9"/>
      <c r="Y1961" s="9"/>
      <c r="Z1961" s="9"/>
    </row>
    <row r="1962" spans="1:26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33</v>
      </c>
      <c r="Q1962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  <c r="U1962" s="9"/>
      <c r="V1962" s="9"/>
      <c r="W1962" s="9"/>
      <c r="X1962" s="9"/>
      <c r="Y1962" s="9"/>
      <c r="Z1962" s="9"/>
    </row>
    <row r="1963" spans="1:26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1633</v>
      </c>
      <c r="Q1963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  <c r="U1963" s="9"/>
      <c r="V1963" s="9"/>
      <c r="W1963" s="9"/>
      <c r="X1963" s="9"/>
      <c r="Y1963" s="9"/>
      <c r="Z1963" s="9"/>
    </row>
    <row r="1964" spans="1:26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306</v>
      </c>
      <c r="Q1964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  <c r="U1964" s="9"/>
      <c r="V1964" s="9"/>
      <c r="W1964" s="9"/>
      <c r="X1964" s="9"/>
      <c r="Y1964" s="9"/>
      <c r="Z1964" s="9"/>
    </row>
    <row r="1965" spans="1:26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205</v>
      </c>
      <c r="Q1965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  <c r="U1965" s="9"/>
      <c r="V1965" s="9"/>
      <c r="W1965" s="9"/>
      <c r="X1965" s="9"/>
      <c r="Y1965" s="9"/>
      <c r="Z1965" s="9"/>
    </row>
    <row r="1966" spans="1:26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1281</v>
      </c>
      <c r="Q1966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  <c r="U1966" s="9"/>
      <c r="V1966" s="9"/>
      <c r="W1966" s="9"/>
      <c r="X1966" s="9"/>
      <c r="Y1966" s="9"/>
      <c r="Z1966" s="9"/>
    </row>
    <row r="1967" spans="1:26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103</v>
      </c>
      <c r="Q1967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  <c r="U1967" s="9"/>
      <c r="V1967" s="9"/>
      <c r="W1967" s="9"/>
      <c r="X1967" s="9"/>
      <c r="Y1967" s="9"/>
      <c r="Z1967" s="9"/>
    </row>
    <row r="1968" spans="1:26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1513</v>
      </c>
      <c r="Q1968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  <c r="U1968" s="9"/>
      <c r="V1968" s="9"/>
      <c r="W1968" s="9"/>
      <c r="X1968" s="9"/>
      <c r="Y1968" s="9"/>
      <c r="Z1968" s="9"/>
    </row>
    <row r="1969" spans="1:26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405</v>
      </c>
      <c r="Q1969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  <c r="U1969" s="9"/>
      <c r="V1969" s="9"/>
      <c r="W1969" s="9"/>
      <c r="X1969" s="9"/>
      <c r="Y1969" s="9"/>
      <c r="Z1969" s="9"/>
    </row>
    <row r="1970" spans="1:26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510</v>
      </c>
      <c r="Q1970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  <c r="U1970" s="9"/>
      <c r="V1970" s="9"/>
      <c r="W1970" s="9"/>
      <c r="X1970" s="9"/>
      <c r="Y1970" s="9"/>
      <c r="Z1970" s="9"/>
    </row>
    <row r="1971" spans="1:26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1887</v>
      </c>
      <c r="Q197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  <c r="U1971" s="9"/>
      <c r="V1971" s="9"/>
      <c r="W1971" s="9"/>
      <c r="X1971" s="9"/>
      <c r="Y1971" s="9"/>
      <c r="Z1971" s="9"/>
    </row>
    <row r="1972" spans="1:26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701</v>
      </c>
      <c r="Q1972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  <c r="U1972" s="9"/>
      <c r="V1972" s="9"/>
      <c r="W1972" s="9"/>
      <c r="X1972" s="9"/>
      <c r="Y1972" s="9"/>
      <c r="Z1972" s="9"/>
    </row>
    <row r="1973" spans="1:26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3863</v>
      </c>
      <c r="Q1973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  <c r="U1973" s="9"/>
      <c r="V1973" s="9"/>
      <c r="W1973" s="9"/>
      <c r="X1973" s="9"/>
      <c r="Y1973" s="9"/>
      <c r="Z1973" s="9"/>
    </row>
    <row r="1974" spans="1:26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238</v>
      </c>
      <c r="Q1974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  <c r="U1974" s="9"/>
      <c r="V1974" s="9"/>
      <c r="W1974" s="9"/>
      <c r="X1974" s="9"/>
      <c r="Y1974" s="9"/>
      <c r="Z1974" s="9"/>
    </row>
    <row r="1975" spans="1:26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2051</v>
      </c>
      <c r="Q1975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  <c r="U1975" s="9"/>
      <c r="V1975" s="9"/>
      <c r="W1975" s="9"/>
      <c r="X1975" s="9"/>
      <c r="Y1975" s="9"/>
      <c r="Z1975" s="9"/>
    </row>
    <row r="1976" spans="1:26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402</v>
      </c>
      <c r="Q1976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  <c r="U1976" s="9"/>
      <c r="V1976" s="9"/>
      <c r="W1976" s="9"/>
      <c r="X1976" s="9"/>
      <c r="Y1976" s="9"/>
      <c r="Z1976" s="9"/>
    </row>
    <row r="1977" spans="1:26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253</v>
      </c>
      <c r="Q1977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  <c r="U1977" s="9"/>
      <c r="V1977" s="9"/>
      <c r="W1977" s="9"/>
      <c r="X1977" s="9"/>
      <c r="Y1977" s="9"/>
      <c r="Z1977" s="9"/>
    </row>
    <row r="1978" spans="1:26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473</v>
      </c>
      <c r="Q1978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  <c r="U1978" s="9"/>
      <c r="V1978" s="9"/>
      <c r="W1978" s="9"/>
      <c r="X1978" s="9"/>
      <c r="Y1978" s="9"/>
      <c r="Z1978" s="9"/>
    </row>
    <row r="1979" spans="1:26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821</v>
      </c>
      <c r="Q1979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  <c r="U1979" s="9"/>
      <c r="V1979" s="9"/>
      <c r="W1979" s="9"/>
      <c r="X1979" s="9"/>
      <c r="Y1979" s="9"/>
      <c r="Z1979" s="9"/>
    </row>
    <row r="1980" spans="1:26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388</v>
      </c>
      <c r="Q1980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  <c r="U1980" s="9"/>
      <c r="V1980" s="9"/>
      <c r="W1980" s="9"/>
      <c r="X1980" s="9"/>
      <c r="Y1980" s="9"/>
      <c r="Z1980" s="9"/>
    </row>
    <row r="1981" spans="1:26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813</v>
      </c>
      <c r="Q198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  <c r="U1981" s="9"/>
      <c r="V1981" s="9"/>
      <c r="W1981" s="9"/>
      <c r="X1981" s="9"/>
      <c r="Y1981" s="9"/>
      <c r="Z1981" s="9"/>
    </row>
    <row r="1982" spans="1:26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1945</v>
      </c>
      <c r="Q1982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  <c r="U1982" s="9"/>
      <c r="V1982" s="9"/>
      <c r="W1982" s="9"/>
      <c r="X1982" s="9"/>
      <c r="Y1982" s="9"/>
      <c r="Z1982" s="9"/>
    </row>
    <row r="1983" spans="1:26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12</v>
      </c>
      <c r="Q1983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  <c r="U1983" s="9"/>
      <c r="V1983" s="9"/>
      <c r="W1983" s="9"/>
      <c r="X1983" s="9"/>
      <c r="Y1983" s="9"/>
      <c r="Z1983" s="9"/>
    </row>
    <row r="1984" spans="1:26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>
        <f t="shared" si="121"/>
        <v>0</v>
      </c>
      <c r="Q1984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  <c r="U1984" s="9"/>
      <c r="V1984" s="9"/>
      <c r="W1984" s="9"/>
      <c r="X1984" s="9"/>
      <c r="Y1984" s="9"/>
      <c r="Z1984" s="9"/>
    </row>
    <row r="1985" spans="1:26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16</v>
      </c>
      <c r="Q1985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  <c r="U1985" s="9"/>
      <c r="V1985" s="9"/>
      <c r="W1985" s="9"/>
      <c r="X1985" s="9"/>
      <c r="Y1985" s="9"/>
      <c r="Z1985" s="9"/>
    </row>
    <row r="1986" spans="1:26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7</v>
      </c>
      <c r="Q1986" t="s">
        <v>8336</v>
      </c>
      <c r="R1986" t="s">
        <v>8348</v>
      </c>
      <c r="S1986" s="9">
        <f t="shared" si="122"/>
        <v>41913.790289351848</v>
      </c>
      <c r="T1986" s="9">
        <f t="shared" si="123"/>
        <v>41973.831956018519</v>
      </c>
      <c r="U1986" s="9"/>
      <c r="V1986" s="9"/>
      <c r="W1986" s="9"/>
      <c r="X1986" s="9"/>
      <c r="Y1986" s="9"/>
      <c r="Z1986" s="9"/>
    </row>
    <row r="1987" spans="1:26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 xml:space="preserve"> ROUND((E1987/D1987)*100,0)</f>
        <v>3</v>
      </c>
      <c r="P1987">
        <f t="shared" ref="P1987:P2050" si="125" xml:space="preserve"> AVERAGE(L1987)</f>
        <v>4</v>
      </c>
      <c r="Q1987" t="s">
        <v>8336</v>
      </c>
      <c r="R1987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  <c r="U1987" s="9"/>
      <c r="V1987" s="9"/>
      <c r="W1987" s="9"/>
      <c r="X1987" s="9"/>
      <c r="Y1987" s="9"/>
      <c r="Z1987" s="9"/>
    </row>
    <row r="1988" spans="1:26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  <c r="U1988" s="9"/>
      <c r="V1988" s="9"/>
      <c r="W1988" s="9"/>
      <c r="X1988" s="9"/>
      <c r="Y1988" s="9"/>
      <c r="Z1988" s="9"/>
    </row>
    <row r="1989" spans="1:26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28</v>
      </c>
      <c r="Q1989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  <c r="U1989" s="9"/>
      <c r="V1989" s="9"/>
      <c r="W1989" s="9"/>
      <c r="X1989" s="9"/>
      <c r="Y1989" s="9"/>
      <c r="Z1989" s="9"/>
    </row>
    <row r="1990" spans="1:26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1</v>
      </c>
      <c r="Q1990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  <c r="U1990" s="9"/>
      <c r="V1990" s="9"/>
      <c r="W1990" s="9"/>
      <c r="X1990" s="9"/>
      <c r="Y1990" s="9"/>
      <c r="Z1990" s="9"/>
    </row>
    <row r="1991" spans="1:26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1</v>
      </c>
      <c r="Q199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  <c r="U1991" s="9"/>
      <c r="V1991" s="9"/>
      <c r="W1991" s="9"/>
      <c r="X1991" s="9"/>
      <c r="Y1991" s="9"/>
      <c r="Z1991" s="9"/>
    </row>
    <row r="1992" spans="1:26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5</v>
      </c>
      <c r="Q1992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  <c r="U1992" s="9"/>
      <c r="V1992" s="9"/>
      <c r="W1992" s="9"/>
      <c r="X1992" s="9"/>
      <c r="Y1992" s="9"/>
      <c r="Z1992" s="9"/>
    </row>
    <row r="1993" spans="1:26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3</v>
      </c>
      <c r="Q1993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  <c r="U1993" s="9"/>
      <c r="V1993" s="9"/>
      <c r="W1993" s="9"/>
      <c r="X1993" s="9"/>
      <c r="Y1993" s="9"/>
      <c r="Z1993" s="9"/>
    </row>
    <row r="1994" spans="1:26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2</v>
      </c>
      <c r="Q1994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  <c r="U1994" s="9"/>
      <c r="V1994" s="9"/>
      <c r="W1994" s="9"/>
      <c r="X1994" s="9"/>
      <c r="Y1994" s="9"/>
      <c r="Z1994" s="9"/>
    </row>
    <row r="1995" spans="1:26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>
        <f t="shared" si="125"/>
        <v>0</v>
      </c>
      <c r="Q1995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  <c r="U1995" s="9"/>
      <c r="V1995" s="9"/>
      <c r="W1995" s="9"/>
      <c r="X1995" s="9"/>
      <c r="Y1995" s="9"/>
      <c r="Z1995" s="9"/>
    </row>
    <row r="1996" spans="1:26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>
        <f t="shared" si="125"/>
        <v>0</v>
      </c>
      <c r="Q1996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  <c r="U1996" s="9"/>
      <c r="V1996" s="9"/>
      <c r="W1996" s="9"/>
      <c r="X1996" s="9"/>
      <c r="Y1996" s="9"/>
      <c r="Z1996" s="9"/>
    </row>
    <row r="1997" spans="1:26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3</v>
      </c>
      <c r="Q1997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  <c r="U1997" s="9"/>
      <c r="V1997" s="9"/>
      <c r="W1997" s="9"/>
      <c r="X1997" s="9"/>
      <c r="Y1997" s="9"/>
      <c r="Z1997" s="9"/>
    </row>
    <row r="1998" spans="1:26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>
        <f t="shared" si="125"/>
        <v>0</v>
      </c>
      <c r="Q1998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  <c r="U1998" s="9"/>
      <c r="V1998" s="9"/>
      <c r="W1998" s="9"/>
      <c r="X1998" s="9"/>
      <c r="Y1998" s="9"/>
      <c r="Z1998" s="9"/>
    </row>
    <row r="1999" spans="1:26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>
        <f t="shared" si="125"/>
        <v>0</v>
      </c>
      <c r="Q1999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  <c r="U1999" s="9"/>
      <c r="V1999" s="9"/>
      <c r="W1999" s="9"/>
      <c r="X1999" s="9"/>
      <c r="Y1999" s="9"/>
      <c r="Z1999" s="9"/>
    </row>
    <row r="2000" spans="1:26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3</v>
      </c>
      <c r="Q2000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  <c r="U2000" s="9"/>
      <c r="V2000" s="9"/>
      <c r="W2000" s="9"/>
      <c r="X2000" s="9"/>
      <c r="Y2000" s="9"/>
      <c r="Z2000" s="9"/>
    </row>
    <row r="2001" spans="1:26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7</v>
      </c>
      <c r="Q200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  <c r="U2001" s="9"/>
      <c r="V2001" s="9"/>
      <c r="W2001" s="9"/>
      <c r="X2001" s="9"/>
      <c r="Y2001" s="9"/>
      <c r="Z2001" s="9"/>
    </row>
    <row r="2002" spans="1:26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  <c r="U2002" s="9"/>
      <c r="V2002" s="9"/>
      <c r="W2002" s="9"/>
      <c r="X2002" s="9"/>
      <c r="Y2002" s="9"/>
      <c r="Z2002" s="9"/>
    </row>
    <row r="2003" spans="1:26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1637</v>
      </c>
      <c r="Q2003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  <c r="U2003" s="9"/>
      <c r="V2003" s="9"/>
      <c r="W2003" s="9"/>
      <c r="X2003" s="9"/>
      <c r="Y2003" s="9"/>
      <c r="Z2003" s="9"/>
    </row>
    <row r="2004" spans="1:26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1375</v>
      </c>
      <c r="Q2004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  <c r="U2004" s="9"/>
      <c r="V2004" s="9"/>
      <c r="W2004" s="9"/>
      <c r="X2004" s="9"/>
      <c r="Y2004" s="9"/>
      <c r="Z2004" s="9"/>
    </row>
    <row r="2005" spans="1:26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17</v>
      </c>
      <c r="Q2005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  <c r="U2005" s="9"/>
      <c r="V2005" s="9"/>
      <c r="W2005" s="9"/>
      <c r="X2005" s="9"/>
      <c r="Y2005" s="9"/>
      <c r="Z2005" s="9"/>
    </row>
    <row r="2006" spans="1:26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354</v>
      </c>
      <c r="Q2006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  <c r="U2006" s="9"/>
      <c r="V2006" s="9"/>
      <c r="W2006" s="9"/>
      <c r="X2006" s="9"/>
      <c r="Y2006" s="9"/>
      <c r="Z2006" s="9"/>
    </row>
    <row r="2007" spans="1:26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191</v>
      </c>
      <c r="Q2007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  <c r="U2007" s="9"/>
      <c r="V2007" s="9"/>
      <c r="W2007" s="9"/>
      <c r="X2007" s="9"/>
      <c r="Y2007" s="9"/>
      <c r="Z2007" s="9"/>
    </row>
    <row r="2008" spans="1:26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303</v>
      </c>
      <c r="Q2008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  <c r="U2008" s="9"/>
      <c r="V2008" s="9"/>
      <c r="W2008" s="9"/>
      <c r="X2008" s="9"/>
      <c r="Y2008" s="9"/>
      <c r="Z2008" s="9"/>
    </row>
    <row r="2009" spans="1:26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137</v>
      </c>
      <c r="Q2009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  <c r="U2009" s="9"/>
      <c r="V2009" s="9"/>
      <c r="W2009" s="9"/>
      <c r="X2009" s="9"/>
      <c r="Y2009" s="9"/>
      <c r="Z2009" s="9"/>
    </row>
    <row r="2010" spans="1:26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41</v>
      </c>
      <c r="Q2010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  <c r="U2010" s="9"/>
      <c r="V2010" s="9"/>
      <c r="W2010" s="9"/>
      <c r="X2010" s="9"/>
      <c r="Y2010" s="9"/>
      <c r="Z2010" s="9"/>
    </row>
    <row r="2011" spans="1:26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398</v>
      </c>
      <c r="Q20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  <c r="U2011" s="9"/>
      <c r="V2011" s="9"/>
      <c r="W2011" s="9"/>
      <c r="X2011" s="9"/>
      <c r="Y2011" s="9"/>
      <c r="Z2011" s="9"/>
    </row>
    <row r="2012" spans="1:26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1737</v>
      </c>
      <c r="Q2012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  <c r="U2012" s="9"/>
      <c r="V2012" s="9"/>
      <c r="W2012" s="9"/>
      <c r="X2012" s="9"/>
      <c r="Y2012" s="9"/>
      <c r="Z2012" s="9"/>
    </row>
    <row r="2013" spans="1:26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971</v>
      </c>
      <c r="Q2013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  <c r="U2013" s="9"/>
      <c r="V2013" s="9"/>
      <c r="W2013" s="9"/>
      <c r="X2013" s="9"/>
      <c r="Y2013" s="9"/>
      <c r="Z2013" s="9"/>
    </row>
    <row r="2014" spans="1:26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183</v>
      </c>
      <c r="Q2014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  <c r="U2014" s="9"/>
      <c r="V2014" s="9"/>
      <c r="W2014" s="9"/>
      <c r="X2014" s="9"/>
      <c r="Y2014" s="9"/>
      <c r="Z2014" s="9"/>
    </row>
    <row r="2015" spans="1:26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4562</v>
      </c>
      <c r="Q2015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  <c r="U2015" s="9"/>
      <c r="V2015" s="9"/>
      <c r="W2015" s="9"/>
      <c r="X2015" s="9"/>
      <c r="Y2015" s="9"/>
      <c r="Z2015" s="9"/>
    </row>
    <row r="2016" spans="1:26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26457</v>
      </c>
      <c r="Q2016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  <c r="U2016" s="9"/>
      <c r="V2016" s="9"/>
      <c r="W2016" s="9"/>
      <c r="X2016" s="9"/>
      <c r="Y2016" s="9"/>
      <c r="Z2016" s="9"/>
    </row>
    <row r="2017" spans="1:26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162</v>
      </c>
      <c r="Q2017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  <c r="U2017" s="9"/>
      <c r="V2017" s="9"/>
      <c r="W2017" s="9"/>
      <c r="X2017" s="9"/>
      <c r="Y2017" s="9"/>
      <c r="Z2017" s="9"/>
    </row>
    <row r="2018" spans="1:26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479</v>
      </c>
      <c r="Q2018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  <c r="U2018" s="9"/>
      <c r="V2018" s="9"/>
      <c r="W2018" s="9"/>
      <c r="X2018" s="9"/>
      <c r="Y2018" s="9"/>
      <c r="Z2018" s="9"/>
    </row>
    <row r="2019" spans="1:26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426</v>
      </c>
      <c r="Q2019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  <c r="U2019" s="9"/>
      <c r="V2019" s="9"/>
      <c r="W2019" s="9"/>
      <c r="X2019" s="9"/>
      <c r="Y2019" s="9"/>
      <c r="Z2019" s="9"/>
    </row>
    <row r="2020" spans="1:26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450</v>
      </c>
      <c r="Q2020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  <c r="U2020" s="9"/>
      <c r="V2020" s="9"/>
      <c r="W2020" s="9"/>
      <c r="X2020" s="9"/>
      <c r="Y2020" s="9"/>
      <c r="Z2020" s="9"/>
    </row>
    <row r="2021" spans="1:26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1780</v>
      </c>
      <c r="Q202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  <c r="U2021" s="9"/>
      <c r="V2021" s="9"/>
      <c r="W2021" s="9"/>
      <c r="X2021" s="9"/>
      <c r="Y2021" s="9"/>
      <c r="Z2021" s="9"/>
    </row>
    <row r="2022" spans="1:26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122</v>
      </c>
      <c r="Q2022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  <c r="U2022" s="9"/>
      <c r="V2022" s="9"/>
      <c r="W2022" s="9"/>
      <c r="X2022" s="9"/>
      <c r="Y2022" s="9"/>
      <c r="Z2022" s="9"/>
    </row>
    <row r="2023" spans="1:26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95</v>
      </c>
      <c r="Q2023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  <c r="U2023" s="9"/>
      <c r="V2023" s="9"/>
      <c r="W2023" s="9"/>
      <c r="X2023" s="9"/>
      <c r="Y2023" s="9"/>
      <c r="Z2023" s="9"/>
    </row>
    <row r="2024" spans="1:26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325</v>
      </c>
      <c r="Q2024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  <c r="U2024" s="9"/>
      <c r="V2024" s="9"/>
      <c r="W2024" s="9"/>
      <c r="X2024" s="9"/>
      <c r="Y2024" s="9"/>
      <c r="Z2024" s="9"/>
    </row>
    <row r="2025" spans="1:26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353</v>
      </c>
      <c r="Q2025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  <c r="U2025" s="9"/>
      <c r="V2025" s="9"/>
      <c r="W2025" s="9"/>
      <c r="X2025" s="9"/>
      <c r="Y2025" s="9"/>
      <c r="Z2025" s="9"/>
    </row>
    <row r="2026" spans="1:26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105</v>
      </c>
      <c r="Q2026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  <c r="U2026" s="9"/>
      <c r="V2026" s="9"/>
      <c r="W2026" s="9"/>
      <c r="X2026" s="9"/>
      <c r="Y2026" s="9"/>
      <c r="Z2026" s="9"/>
    </row>
    <row r="2027" spans="1:26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729</v>
      </c>
      <c r="Q2027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  <c r="U2027" s="9"/>
      <c r="V2027" s="9"/>
      <c r="W2027" s="9"/>
      <c r="X2027" s="9"/>
      <c r="Y2027" s="9"/>
      <c r="Z2027" s="9"/>
    </row>
    <row r="2028" spans="1:26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454</v>
      </c>
      <c r="Q2028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  <c r="U2028" s="9"/>
      <c r="V2028" s="9"/>
      <c r="W2028" s="9"/>
      <c r="X2028" s="9"/>
      <c r="Y2028" s="9"/>
      <c r="Z2028" s="9"/>
    </row>
    <row r="2029" spans="1:26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539</v>
      </c>
      <c r="Q2029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  <c r="U2029" s="9"/>
      <c r="V2029" s="9"/>
      <c r="W2029" s="9"/>
      <c r="X2029" s="9"/>
      <c r="Y2029" s="9"/>
      <c r="Z2029" s="9"/>
    </row>
    <row r="2030" spans="1:26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79</v>
      </c>
      <c r="Q2030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  <c r="U2030" s="9"/>
      <c r="V2030" s="9"/>
      <c r="W2030" s="9"/>
      <c r="X2030" s="9"/>
      <c r="Y2030" s="9"/>
      <c r="Z2030" s="9"/>
    </row>
    <row r="2031" spans="1:26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94</v>
      </c>
      <c r="Q203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  <c r="U2031" s="9"/>
      <c r="V2031" s="9"/>
      <c r="W2031" s="9"/>
      <c r="X2031" s="9"/>
      <c r="Y2031" s="9"/>
      <c r="Z2031" s="9"/>
    </row>
    <row r="2032" spans="1:26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625</v>
      </c>
      <c r="Q2032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  <c r="U2032" s="9"/>
      <c r="V2032" s="9"/>
      <c r="W2032" s="9"/>
      <c r="X2032" s="9"/>
      <c r="Y2032" s="9"/>
      <c r="Z2032" s="9"/>
    </row>
    <row r="2033" spans="1:26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508</v>
      </c>
      <c r="Q2033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  <c r="U2033" s="9"/>
      <c r="V2033" s="9"/>
      <c r="W2033" s="9"/>
      <c r="X2033" s="9"/>
      <c r="Y2033" s="9"/>
      <c r="Z2033" s="9"/>
    </row>
    <row r="2034" spans="1:26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531</v>
      </c>
      <c r="Q2034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  <c r="U2034" s="9"/>
      <c r="V2034" s="9"/>
      <c r="W2034" s="9"/>
      <c r="X2034" s="9"/>
      <c r="Y2034" s="9"/>
      <c r="Z2034" s="9"/>
    </row>
    <row r="2035" spans="1:26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158</v>
      </c>
      <c r="Q2035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  <c r="U2035" s="9"/>
      <c r="V2035" s="9"/>
      <c r="W2035" s="9"/>
      <c r="X2035" s="9"/>
      <c r="Y2035" s="9"/>
      <c r="Z2035" s="9"/>
    </row>
    <row r="2036" spans="1:26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508</v>
      </c>
      <c r="Q2036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  <c r="U2036" s="9"/>
      <c r="V2036" s="9"/>
      <c r="W2036" s="9"/>
      <c r="X2036" s="9"/>
      <c r="Y2036" s="9"/>
      <c r="Z2036" s="9"/>
    </row>
    <row r="2037" spans="1:26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644</v>
      </c>
      <c r="Q2037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  <c r="U2037" s="9"/>
      <c r="V2037" s="9"/>
      <c r="W2037" s="9"/>
      <c r="X2037" s="9"/>
      <c r="Y2037" s="9"/>
      <c r="Z2037" s="9"/>
    </row>
    <row r="2038" spans="1:26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848</v>
      </c>
      <c r="Q2038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  <c r="U2038" s="9"/>
      <c r="V2038" s="9"/>
      <c r="W2038" s="9"/>
      <c r="X2038" s="9"/>
      <c r="Y2038" s="9"/>
      <c r="Z2038" s="9"/>
    </row>
    <row r="2039" spans="1:26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429</v>
      </c>
      <c r="Q2039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  <c r="U2039" s="9"/>
      <c r="V2039" s="9"/>
      <c r="W2039" s="9"/>
      <c r="X2039" s="9"/>
      <c r="Y2039" s="9"/>
      <c r="Z2039" s="9"/>
    </row>
    <row r="2040" spans="1:26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204</v>
      </c>
      <c r="Q2040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  <c r="U2040" s="9"/>
      <c r="V2040" s="9"/>
      <c r="W2040" s="9"/>
      <c r="X2040" s="9"/>
      <c r="Y2040" s="9"/>
      <c r="Z2040" s="9"/>
    </row>
    <row r="2041" spans="1:26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379</v>
      </c>
      <c r="Q204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  <c r="U2041" s="9"/>
      <c r="V2041" s="9"/>
      <c r="W2041" s="9"/>
      <c r="X2041" s="9"/>
      <c r="Y2041" s="9"/>
      <c r="Z2041" s="9"/>
    </row>
    <row r="2042" spans="1:26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271</v>
      </c>
      <c r="Q2042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  <c r="U2042" s="9"/>
      <c r="V2042" s="9"/>
      <c r="W2042" s="9"/>
      <c r="X2042" s="9"/>
      <c r="Y2042" s="9"/>
      <c r="Z2042" s="9"/>
    </row>
    <row r="2043" spans="1:26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120</v>
      </c>
      <c r="Q2043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  <c r="U2043" s="9"/>
      <c r="V2043" s="9"/>
      <c r="W2043" s="9"/>
      <c r="X2043" s="9"/>
      <c r="Y2043" s="9"/>
      <c r="Z2043" s="9"/>
    </row>
    <row r="2044" spans="1:26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140</v>
      </c>
      <c r="Q2044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  <c r="U2044" s="9"/>
      <c r="V2044" s="9"/>
      <c r="W2044" s="9"/>
      <c r="X2044" s="9"/>
      <c r="Y2044" s="9"/>
      <c r="Z2044" s="9"/>
    </row>
    <row r="2045" spans="1:26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193</v>
      </c>
      <c r="Q2045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  <c r="U2045" s="9"/>
      <c r="V2045" s="9"/>
      <c r="W2045" s="9"/>
      <c r="X2045" s="9"/>
      <c r="Y2045" s="9"/>
      <c r="Z2045" s="9"/>
    </row>
    <row r="2046" spans="1:26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180</v>
      </c>
      <c r="Q2046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  <c r="U2046" s="9"/>
      <c r="V2046" s="9"/>
      <c r="W2046" s="9"/>
      <c r="X2046" s="9"/>
      <c r="Y2046" s="9"/>
      <c r="Z2046" s="9"/>
    </row>
    <row r="2047" spans="1:26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263</v>
      </c>
      <c r="Q2047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  <c r="U2047" s="9"/>
      <c r="V2047" s="9"/>
      <c r="W2047" s="9"/>
      <c r="X2047" s="9"/>
      <c r="Y2047" s="9"/>
      <c r="Z2047" s="9"/>
    </row>
    <row r="2048" spans="1:26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217</v>
      </c>
      <c r="Q2048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  <c r="U2048" s="9"/>
      <c r="V2048" s="9"/>
      <c r="W2048" s="9"/>
      <c r="X2048" s="9"/>
      <c r="Y2048" s="9"/>
      <c r="Z2048" s="9"/>
    </row>
    <row r="2049" spans="1:26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443</v>
      </c>
      <c r="Q2049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  <c r="U2049" s="9"/>
      <c r="V2049" s="9"/>
      <c r="W2049" s="9"/>
      <c r="X2049" s="9"/>
      <c r="Y2049" s="9"/>
      <c r="Z2049" s="9"/>
    </row>
    <row r="2050" spans="1:26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1373</v>
      </c>
      <c r="Q2050" t="s">
        <v>8317</v>
      </c>
      <c r="R2050" t="s">
        <v>8347</v>
      </c>
      <c r="S2050" s="9">
        <f t="shared" si="126"/>
        <v>41387.651516203703</v>
      </c>
      <c r="T2050" s="9">
        <f t="shared" si="127"/>
        <v>41417.651516203703</v>
      </c>
      <c r="U2050" s="9"/>
      <c r="V2050" s="9"/>
      <c r="W2050" s="9"/>
      <c r="X2050" s="9"/>
      <c r="Y2050" s="9"/>
      <c r="Z2050" s="9"/>
    </row>
    <row r="2051" spans="1:26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 xml:space="preserve"> ROUND((E2051/D2051)*100,0)</f>
        <v>120</v>
      </c>
      <c r="P2051">
        <f t="shared" ref="P2051:P2114" si="129" xml:space="preserve"> AVERAGE(L2051)</f>
        <v>742</v>
      </c>
      <c r="Q2051" t="s">
        <v>8317</v>
      </c>
      <c r="R2051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  <c r="U2051" s="9"/>
      <c r="V2051" s="9"/>
      <c r="W2051" s="9"/>
      <c r="X2051" s="9"/>
      <c r="Y2051" s="9"/>
      <c r="Z2051" s="9"/>
    </row>
    <row r="2052" spans="1:26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170</v>
      </c>
      <c r="Q2052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  <c r="U2052" s="9"/>
      <c r="V2052" s="9"/>
      <c r="W2052" s="9"/>
      <c r="X2052" s="9"/>
      <c r="Y2052" s="9"/>
      <c r="Z2052" s="9"/>
    </row>
    <row r="2053" spans="1:26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242</v>
      </c>
      <c r="Q2053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  <c r="U2053" s="9"/>
      <c r="V2053" s="9"/>
      <c r="W2053" s="9"/>
      <c r="X2053" s="9"/>
      <c r="Y2053" s="9"/>
      <c r="Z2053" s="9"/>
    </row>
    <row r="2054" spans="1:26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541</v>
      </c>
      <c r="Q2054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  <c r="U2054" s="9"/>
      <c r="V2054" s="9"/>
      <c r="W2054" s="9"/>
      <c r="X2054" s="9"/>
      <c r="Y2054" s="9"/>
      <c r="Z2054" s="9"/>
    </row>
    <row r="2055" spans="1:26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121</v>
      </c>
      <c r="Q2055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  <c r="U2055" s="9"/>
      <c r="V2055" s="9"/>
      <c r="W2055" s="9"/>
      <c r="X2055" s="9"/>
      <c r="Y2055" s="9"/>
      <c r="Z2055" s="9"/>
    </row>
    <row r="2056" spans="1:26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621</v>
      </c>
      <c r="Q2056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  <c r="U2056" s="9"/>
      <c r="V2056" s="9"/>
      <c r="W2056" s="9"/>
      <c r="X2056" s="9"/>
      <c r="Y2056" s="9"/>
      <c r="Z2056" s="9"/>
    </row>
    <row r="2057" spans="1:26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101</v>
      </c>
      <c r="Q2057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  <c r="U2057" s="9"/>
      <c r="V2057" s="9"/>
      <c r="W2057" s="9"/>
      <c r="X2057" s="9"/>
      <c r="Y2057" s="9"/>
      <c r="Z2057" s="9"/>
    </row>
    <row r="2058" spans="1:26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554</v>
      </c>
      <c r="Q2058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  <c r="U2058" s="9"/>
      <c r="V2058" s="9"/>
      <c r="W2058" s="9"/>
      <c r="X2058" s="9"/>
      <c r="Y2058" s="9"/>
      <c r="Z2058" s="9"/>
    </row>
    <row r="2059" spans="1:26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666</v>
      </c>
      <c r="Q2059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  <c r="U2059" s="9"/>
      <c r="V2059" s="9"/>
      <c r="W2059" s="9"/>
      <c r="X2059" s="9"/>
      <c r="Y2059" s="9"/>
      <c r="Z2059" s="9"/>
    </row>
    <row r="2060" spans="1:26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410</v>
      </c>
      <c r="Q2060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  <c r="U2060" s="9"/>
      <c r="V2060" s="9"/>
      <c r="W2060" s="9"/>
      <c r="X2060" s="9"/>
      <c r="Y2060" s="9"/>
      <c r="Z2060" s="9"/>
    </row>
    <row r="2061" spans="1:26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375</v>
      </c>
      <c r="Q206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  <c r="U2061" s="9"/>
      <c r="V2061" s="9"/>
      <c r="W2061" s="9"/>
      <c r="X2061" s="9"/>
      <c r="Y2061" s="9"/>
      <c r="Z2061" s="9"/>
    </row>
    <row r="2062" spans="1:26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1364</v>
      </c>
      <c r="Q2062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  <c r="U2062" s="9"/>
      <c r="V2062" s="9"/>
      <c r="W2062" s="9"/>
      <c r="X2062" s="9"/>
      <c r="Y2062" s="9"/>
      <c r="Z2062" s="9"/>
    </row>
    <row r="2063" spans="1:26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35</v>
      </c>
      <c r="Q2063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  <c r="U2063" s="9"/>
      <c r="V2063" s="9"/>
      <c r="W2063" s="9"/>
      <c r="X2063" s="9"/>
      <c r="Y2063" s="9"/>
      <c r="Z2063" s="9"/>
    </row>
    <row r="2064" spans="1:26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203</v>
      </c>
      <c r="Q2064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  <c r="U2064" s="9"/>
      <c r="V2064" s="9"/>
      <c r="W2064" s="9"/>
      <c r="X2064" s="9"/>
      <c r="Y2064" s="9"/>
      <c r="Z2064" s="9"/>
    </row>
    <row r="2065" spans="1:26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49</v>
      </c>
      <c r="Q2065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  <c r="U2065" s="9"/>
      <c r="V2065" s="9"/>
      <c r="W2065" s="9"/>
      <c r="X2065" s="9"/>
      <c r="Y2065" s="9"/>
      <c r="Z2065" s="9"/>
    </row>
    <row r="2066" spans="1:26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5812</v>
      </c>
      <c r="Q2066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  <c r="U2066" s="9"/>
      <c r="V2066" s="9"/>
      <c r="W2066" s="9"/>
      <c r="X2066" s="9"/>
      <c r="Y2066" s="9"/>
      <c r="Z2066" s="9"/>
    </row>
    <row r="2067" spans="1:26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1556</v>
      </c>
      <c r="Q2067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  <c r="U2067" s="9"/>
      <c r="V2067" s="9"/>
      <c r="W2067" s="9"/>
      <c r="X2067" s="9"/>
      <c r="Y2067" s="9"/>
      <c r="Z2067" s="9"/>
    </row>
    <row r="2068" spans="1:26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65</v>
      </c>
      <c r="Q2068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  <c r="U2068" s="9"/>
      <c r="V2068" s="9"/>
      <c r="W2068" s="9"/>
      <c r="X2068" s="9"/>
      <c r="Y2068" s="9"/>
      <c r="Z2068" s="9"/>
    </row>
    <row r="2069" spans="1:26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10</v>
      </c>
      <c r="Q2069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  <c r="U2069" s="9"/>
      <c r="V2069" s="9"/>
      <c r="W2069" s="9"/>
      <c r="X2069" s="9"/>
      <c r="Y2069" s="9"/>
      <c r="Z2069" s="9"/>
    </row>
    <row r="2070" spans="1:26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76</v>
      </c>
      <c r="Q2070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  <c r="U2070" s="9"/>
      <c r="V2070" s="9"/>
      <c r="W2070" s="9"/>
      <c r="X2070" s="9"/>
      <c r="Y2070" s="9"/>
      <c r="Z2070" s="9"/>
    </row>
    <row r="2071" spans="1:26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263</v>
      </c>
      <c r="Q207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  <c r="U2071" s="9"/>
      <c r="V2071" s="9"/>
      <c r="W2071" s="9"/>
      <c r="X2071" s="9"/>
      <c r="Y2071" s="9"/>
      <c r="Z2071" s="9"/>
    </row>
    <row r="2072" spans="1:26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1530</v>
      </c>
      <c r="Q2072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  <c r="U2072" s="9"/>
      <c r="V2072" s="9"/>
      <c r="W2072" s="9"/>
      <c r="X2072" s="9"/>
      <c r="Y2072" s="9"/>
      <c r="Z2072" s="9"/>
    </row>
    <row r="2073" spans="1:26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278</v>
      </c>
      <c r="Q2073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  <c r="U2073" s="9"/>
      <c r="V2073" s="9"/>
      <c r="W2073" s="9"/>
      <c r="X2073" s="9"/>
      <c r="Y2073" s="9"/>
      <c r="Z2073" s="9"/>
    </row>
    <row r="2074" spans="1:26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350</v>
      </c>
      <c r="Q2074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  <c r="U2074" s="9"/>
      <c r="V2074" s="9"/>
      <c r="W2074" s="9"/>
      <c r="X2074" s="9"/>
      <c r="Y2074" s="9"/>
      <c r="Z2074" s="9"/>
    </row>
    <row r="2075" spans="1:26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470</v>
      </c>
      <c r="Q2075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  <c r="U2075" s="9"/>
      <c r="V2075" s="9"/>
      <c r="W2075" s="9"/>
      <c r="X2075" s="9"/>
      <c r="Y2075" s="9"/>
      <c r="Z2075" s="9"/>
    </row>
    <row r="2076" spans="1:26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3</v>
      </c>
      <c r="Q2076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  <c r="U2076" s="9"/>
      <c r="V2076" s="9"/>
      <c r="W2076" s="9"/>
      <c r="X2076" s="9"/>
      <c r="Y2076" s="9"/>
      <c r="Z2076" s="9"/>
    </row>
    <row r="2077" spans="1:26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8200</v>
      </c>
      <c r="Q2077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  <c r="U2077" s="9"/>
      <c r="V2077" s="9"/>
      <c r="W2077" s="9"/>
      <c r="X2077" s="9"/>
      <c r="Y2077" s="9"/>
      <c r="Z2077" s="9"/>
    </row>
    <row r="2078" spans="1:26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8359</v>
      </c>
      <c r="Q2078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  <c r="U2078" s="9"/>
      <c r="V2078" s="9"/>
      <c r="W2078" s="9"/>
      <c r="X2078" s="9"/>
      <c r="Y2078" s="9"/>
      <c r="Z2078" s="9"/>
    </row>
    <row r="2079" spans="1:26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188</v>
      </c>
      <c r="Q2079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  <c r="U2079" s="9"/>
      <c r="V2079" s="9"/>
      <c r="W2079" s="9"/>
      <c r="X2079" s="9"/>
      <c r="Y2079" s="9"/>
      <c r="Z2079" s="9"/>
    </row>
    <row r="2080" spans="1:26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48</v>
      </c>
      <c r="Q2080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  <c r="U2080" s="9"/>
      <c r="V2080" s="9"/>
      <c r="W2080" s="9"/>
      <c r="X2080" s="9"/>
      <c r="Y2080" s="9"/>
      <c r="Z2080" s="9"/>
    </row>
    <row r="2081" spans="1:26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607</v>
      </c>
      <c r="Q208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  <c r="U2081" s="9"/>
      <c r="V2081" s="9"/>
      <c r="W2081" s="9"/>
      <c r="X2081" s="9"/>
      <c r="Y2081" s="9"/>
      <c r="Z2081" s="9"/>
    </row>
    <row r="2082" spans="1:26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50</v>
      </c>
      <c r="Q2082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  <c r="U2082" s="9"/>
      <c r="V2082" s="9"/>
      <c r="W2082" s="9"/>
      <c r="X2082" s="9"/>
      <c r="Y2082" s="9"/>
      <c r="Z2082" s="9"/>
    </row>
    <row r="2083" spans="1:26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55</v>
      </c>
      <c r="Q2083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  <c r="U2083" s="9"/>
      <c r="V2083" s="9"/>
      <c r="W2083" s="9"/>
      <c r="X2083" s="9"/>
      <c r="Y2083" s="9"/>
      <c r="Z2083" s="9"/>
    </row>
    <row r="2084" spans="1:26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38</v>
      </c>
      <c r="Q2084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  <c r="U2084" s="9"/>
      <c r="V2084" s="9"/>
      <c r="W2084" s="9"/>
      <c r="X2084" s="9"/>
      <c r="Y2084" s="9"/>
      <c r="Z2084" s="9"/>
    </row>
    <row r="2085" spans="1:26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25</v>
      </c>
      <c r="Q2085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  <c r="U2085" s="9"/>
      <c r="V2085" s="9"/>
      <c r="W2085" s="9"/>
      <c r="X2085" s="9"/>
      <c r="Y2085" s="9"/>
      <c r="Z2085" s="9"/>
    </row>
    <row r="2086" spans="1:26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46</v>
      </c>
      <c r="Q2086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  <c r="U2086" s="9"/>
      <c r="V2086" s="9"/>
      <c r="W2086" s="9"/>
      <c r="X2086" s="9"/>
      <c r="Y2086" s="9"/>
      <c r="Z2086" s="9"/>
    </row>
    <row r="2087" spans="1:26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83</v>
      </c>
      <c r="Q2087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  <c r="U2087" s="9"/>
      <c r="V2087" s="9"/>
      <c r="W2087" s="9"/>
      <c r="X2087" s="9"/>
      <c r="Y2087" s="9"/>
      <c r="Z2087" s="9"/>
    </row>
    <row r="2088" spans="1:26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35</v>
      </c>
      <c r="Q2088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  <c r="U2088" s="9"/>
      <c r="V2088" s="9"/>
      <c r="W2088" s="9"/>
      <c r="X2088" s="9"/>
      <c r="Y2088" s="9"/>
      <c r="Z2088" s="9"/>
    </row>
    <row r="2089" spans="1:26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25</v>
      </c>
      <c r="Q2089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  <c r="U2089" s="9"/>
      <c r="V2089" s="9"/>
      <c r="W2089" s="9"/>
      <c r="X2089" s="9"/>
      <c r="Y2089" s="9"/>
      <c r="Z2089" s="9"/>
    </row>
    <row r="2090" spans="1:26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75</v>
      </c>
      <c r="Q2090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  <c r="U2090" s="9"/>
      <c r="V2090" s="9"/>
      <c r="W2090" s="9"/>
      <c r="X2090" s="9"/>
      <c r="Y2090" s="9"/>
      <c r="Z2090" s="9"/>
    </row>
    <row r="2091" spans="1:26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62</v>
      </c>
      <c r="Q209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  <c r="U2091" s="9"/>
      <c r="V2091" s="9"/>
      <c r="W2091" s="9"/>
      <c r="X2091" s="9"/>
      <c r="Y2091" s="9"/>
      <c r="Z2091" s="9"/>
    </row>
    <row r="2092" spans="1:26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160</v>
      </c>
      <c r="Q2092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  <c r="U2092" s="9"/>
      <c r="V2092" s="9"/>
      <c r="W2092" s="9"/>
      <c r="X2092" s="9"/>
      <c r="Y2092" s="9"/>
      <c r="Z2092" s="9"/>
    </row>
    <row r="2093" spans="1:26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246</v>
      </c>
      <c r="Q2093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  <c r="U2093" s="9"/>
      <c r="V2093" s="9"/>
      <c r="W2093" s="9"/>
      <c r="X2093" s="9"/>
      <c r="Y2093" s="9"/>
      <c r="Z2093" s="9"/>
    </row>
    <row r="2094" spans="1:26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55</v>
      </c>
      <c r="Q2094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  <c r="U2094" s="9"/>
      <c r="V2094" s="9"/>
      <c r="W2094" s="9"/>
      <c r="X2094" s="9"/>
      <c r="Y2094" s="9"/>
      <c r="Z2094" s="9"/>
    </row>
    <row r="2095" spans="1:26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23</v>
      </c>
      <c r="Q2095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  <c r="U2095" s="9"/>
      <c r="V2095" s="9"/>
      <c r="W2095" s="9"/>
      <c r="X2095" s="9"/>
      <c r="Y2095" s="9"/>
      <c r="Z2095" s="9"/>
    </row>
    <row r="2096" spans="1:26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72</v>
      </c>
      <c r="Q2096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  <c r="U2096" s="9"/>
      <c r="V2096" s="9"/>
      <c r="W2096" s="9"/>
      <c r="X2096" s="9"/>
      <c r="Y2096" s="9"/>
      <c r="Z2096" s="9"/>
    </row>
    <row r="2097" spans="1:26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22</v>
      </c>
      <c r="Q2097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  <c r="U2097" s="9"/>
      <c r="V2097" s="9"/>
      <c r="W2097" s="9"/>
      <c r="X2097" s="9"/>
      <c r="Y2097" s="9"/>
      <c r="Z2097" s="9"/>
    </row>
    <row r="2098" spans="1:26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14</v>
      </c>
      <c r="Q2098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  <c r="U2098" s="9"/>
      <c r="V2098" s="9"/>
      <c r="W2098" s="9"/>
      <c r="X2098" s="9"/>
      <c r="Y2098" s="9"/>
      <c r="Z2098" s="9"/>
    </row>
    <row r="2099" spans="1:26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38</v>
      </c>
      <c r="Q2099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  <c r="U2099" s="9"/>
      <c r="V2099" s="9"/>
      <c r="W2099" s="9"/>
      <c r="X2099" s="9"/>
      <c r="Y2099" s="9"/>
      <c r="Z2099" s="9"/>
    </row>
    <row r="2100" spans="1:26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32</v>
      </c>
      <c r="Q2100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  <c r="U2100" s="9"/>
      <c r="V2100" s="9"/>
      <c r="W2100" s="9"/>
      <c r="X2100" s="9"/>
      <c r="Y2100" s="9"/>
      <c r="Z2100" s="9"/>
    </row>
    <row r="2101" spans="1:26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</v>
      </c>
      <c r="Q210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  <c r="U2101" s="9"/>
      <c r="V2101" s="9"/>
      <c r="W2101" s="9"/>
      <c r="X2101" s="9"/>
      <c r="Y2101" s="9"/>
      <c r="Z2101" s="9"/>
    </row>
    <row r="2102" spans="1:26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27</v>
      </c>
      <c r="Q2102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  <c r="U2102" s="9"/>
      <c r="V2102" s="9"/>
      <c r="W2102" s="9"/>
      <c r="X2102" s="9"/>
      <c r="Y2102" s="9"/>
      <c r="Z2102" s="9"/>
    </row>
    <row r="2103" spans="1:26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44</v>
      </c>
      <c r="Q2103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  <c r="U2103" s="9"/>
      <c r="V2103" s="9"/>
      <c r="W2103" s="9"/>
      <c r="X2103" s="9"/>
      <c r="Y2103" s="9"/>
      <c r="Z2103" s="9"/>
    </row>
    <row r="2104" spans="1:26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38</v>
      </c>
      <c r="Q2104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  <c r="U2104" s="9"/>
      <c r="V2104" s="9"/>
      <c r="W2104" s="9"/>
      <c r="X2104" s="9"/>
      <c r="Y2104" s="9"/>
      <c r="Z2104" s="9"/>
    </row>
    <row r="2105" spans="1:26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115</v>
      </c>
      <c r="Q2105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  <c r="U2105" s="9"/>
      <c r="V2105" s="9"/>
      <c r="W2105" s="9"/>
      <c r="X2105" s="9"/>
      <c r="Y2105" s="9"/>
      <c r="Z2105" s="9"/>
    </row>
    <row r="2106" spans="1:26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37</v>
      </c>
      <c r="Q2106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  <c r="U2106" s="9"/>
      <c r="V2106" s="9"/>
      <c r="W2106" s="9"/>
      <c r="X2106" s="9"/>
      <c r="Y2106" s="9"/>
      <c r="Z2106" s="9"/>
    </row>
    <row r="2107" spans="1:26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99</v>
      </c>
      <c r="Q2107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  <c r="U2107" s="9"/>
      <c r="V2107" s="9"/>
      <c r="W2107" s="9"/>
      <c r="X2107" s="9"/>
      <c r="Y2107" s="9"/>
      <c r="Z2107" s="9"/>
    </row>
    <row r="2108" spans="1:26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44</v>
      </c>
      <c r="Q2108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  <c r="U2108" s="9"/>
      <c r="V2108" s="9"/>
      <c r="W2108" s="9"/>
      <c r="X2108" s="9"/>
      <c r="Y2108" s="9"/>
      <c r="Z2108" s="9"/>
    </row>
    <row r="2109" spans="1:26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58</v>
      </c>
      <c r="Q2109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  <c r="U2109" s="9"/>
      <c r="V2109" s="9"/>
      <c r="W2109" s="9"/>
      <c r="X2109" s="9"/>
      <c r="Y2109" s="9"/>
      <c r="Z2109" s="9"/>
    </row>
    <row r="2110" spans="1:26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191</v>
      </c>
      <c r="Q2110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  <c r="U2110" s="9"/>
      <c r="V2110" s="9"/>
      <c r="W2110" s="9"/>
      <c r="X2110" s="9"/>
      <c r="Y2110" s="9"/>
      <c r="Z2110" s="9"/>
    </row>
    <row r="2111" spans="1:26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40</v>
      </c>
      <c r="Q21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  <c r="U2111" s="9"/>
      <c r="V2111" s="9"/>
      <c r="W2111" s="9"/>
      <c r="X2111" s="9"/>
      <c r="Y2111" s="9"/>
      <c r="Z2111" s="9"/>
    </row>
    <row r="2112" spans="1:26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38</v>
      </c>
      <c r="Q2112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  <c r="U2112" s="9"/>
      <c r="V2112" s="9"/>
      <c r="W2112" s="9"/>
      <c r="X2112" s="9"/>
      <c r="Y2112" s="9"/>
      <c r="Z2112" s="9"/>
    </row>
    <row r="2113" spans="1:26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39</v>
      </c>
      <c r="Q2113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  <c r="U2113" s="9"/>
      <c r="V2113" s="9"/>
      <c r="W2113" s="9"/>
      <c r="X2113" s="9"/>
      <c r="Y2113" s="9"/>
      <c r="Z2113" s="9"/>
    </row>
    <row r="2114" spans="1:26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11</v>
      </c>
      <c r="Q2114" t="s">
        <v>8323</v>
      </c>
      <c r="R2114" t="s">
        <v>8327</v>
      </c>
      <c r="S2114" s="9">
        <f t="shared" si="130"/>
        <v>41365.928159722222</v>
      </c>
      <c r="T2114" s="9">
        <f t="shared" si="131"/>
        <v>41379.928159722222</v>
      </c>
      <c r="U2114" s="9"/>
      <c r="V2114" s="9"/>
      <c r="W2114" s="9"/>
      <c r="X2114" s="9"/>
      <c r="Y2114" s="9"/>
      <c r="Z2114" s="9"/>
    </row>
    <row r="2115" spans="1:26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 xml:space="preserve"> ROUND((E2115/D2115)*100,0)</f>
        <v>105</v>
      </c>
      <c r="P2115">
        <f t="shared" ref="P2115:P2178" si="133" xml:space="preserve"> AVERAGE(L2115)</f>
        <v>107</v>
      </c>
      <c r="Q2115" t="s">
        <v>8323</v>
      </c>
      <c r="R2115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  <c r="U2115" s="9"/>
      <c r="V2115" s="9"/>
      <c r="W2115" s="9"/>
      <c r="X2115" s="9"/>
      <c r="Y2115" s="9"/>
      <c r="Z2115" s="9"/>
    </row>
    <row r="2116" spans="1:26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147</v>
      </c>
      <c r="Q2116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  <c r="U2116" s="9"/>
      <c r="V2116" s="9"/>
      <c r="W2116" s="9"/>
      <c r="X2116" s="9"/>
      <c r="Y2116" s="9"/>
      <c r="Z2116" s="9"/>
    </row>
    <row r="2117" spans="1:26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36</v>
      </c>
      <c r="Q2117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  <c r="U2117" s="9"/>
      <c r="V2117" s="9"/>
      <c r="W2117" s="9"/>
      <c r="X2117" s="9"/>
      <c r="Y2117" s="9"/>
      <c r="Z2117" s="9"/>
    </row>
    <row r="2118" spans="1:26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92</v>
      </c>
      <c r="Q2118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  <c r="U2118" s="9"/>
      <c r="V2118" s="9"/>
      <c r="W2118" s="9"/>
      <c r="X2118" s="9"/>
      <c r="Y2118" s="9"/>
      <c r="Z2118" s="9"/>
    </row>
    <row r="2119" spans="1:26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35</v>
      </c>
      <c r="Q2119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  <c r="U2119" s="9"/>
      <c r="V2119" s="9"/>
      <c r="W2119" s="9"/>
      <c r="X2119" s="9"/>
      <c r="Y2119" s="9"/>
      <c r="Z2119" s="9"/>
    </row>
    <row r="2120" spans="1:26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17</v>
      </c>
      <c r="Q2120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  <c r="U2120" s="9"/>
      <c r="V2120" s="9"/>
      <c r="W2120" s="9"/>
      <c r="X2120" s="9"/>
      <c r="Y2120" s="9"/>
      <c r="Z2120" s="9"/>
    </row>
    <row r="2121" spans="1:26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22</v>
      </c>
      <c r="Q212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  <c r="U2121" s="9"/>
      <c r="V2121" s="9"/>
      <c r="W2121" s="9"/>
      <c r="X2121" s="9"/>
      <c r="Y2121" s="9"/>
      <c r="Z2121" s="9"/>
    </row>
    <row r="2122" spans="1:26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69</v>
      </c>
      <c r="Q2122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  <c r="U2122" s="9"/>
      <c r="V2122" s="9"/>
      <c r="W2122" s="9"/>
      <c r="X2122" s="9"/>
      <c r="Y2122" s="9"/>
      <c r="Z2122" s="9"/>
    </row>
    <row r="2123" spans="1:26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10</v>
      </c>
      <c r="Q2123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  <c r="U2123" s="9"/>
      <c r="V2123" s="9"/>
      <c r="W2123" s="9"/>
      <c r="X2123" s="9"/>
      <c r="Y2123" s="9"/>
      <c r="Z2123" s="9"/>
    </row>
    <row r="2124" spans="1:26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3</v>
      </c>
      <c r="Q2124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  <c r="U2124" s="9"/>
      <c r="V2124" s="9"/>
      <c r="W2124" s="9"/>
      <c r="X2124" s="9"/>
      <c r="Y2124" s="9"/>
      <c r="Z2124" s="9"/>
    </row>
    <row r="2125" spans="1:26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5</v>
      </c>
      <c r="Q2125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  <c r="U2125" s="9"/>
      <c r="V2125" s="9"/>
      <c r="W2125" s="9"/>
      <c r="X2125" s="9"/>
      <c r="Y2125" s="9"/>
      <c r="Z2125" s="9"/>
    </row>
    <row r="2126" spans="1:26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5</v>
      </c>
      <c r="Q2126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  <c r="U2126" s="9"/>
      <c r="V2126" s="9"/>
      <c r="W2126" s="9"/>
      <c r="X2126" s="9"/>
      <c r="Y2126" s="9"/>
      <c r="Z2126" s="9"/>
    </row>
    <row r="2127" spans="1:26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27</v>
      </c>
      <c r="Q2127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  <c r="U2127" s="9"/>
      <c r="V2127" s="9"/>
      <c r="W2127" s="9"/>
      <c r="X2127" s="9"/>
      <c r="Y2127" s="9"/>
      <c r="Z2127" s="9"/>
    </row>
    <row r="2128" spans="1:26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2</v>
      </c>
      <c r="Q2128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  <c r="U2128" s="9"/>
      <c r="V2128" s="9"/>
      <c r="W2128" s="9"/>
      <c r="X2128" s="9"/>
      <c r="Y2128" s="9"/>
      <c r="Z2128" s="9"/>
    </row>
    <row r="2129" spans="1:26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236</v>
      </c>
      <c r="Q2129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  <c r="U2129" s="9"/>
      <c r="V2129" s="9"/>
      <c r="W2129" s="9"/>
      <c r="X2129" s="9"/>
      <c r="Y2129" s="9"/>
      <c r="Z2129" s="9"/>
    </row>
    <row r="2130" spans="1:26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1</v>
      </c>
      <c r="Q2130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  <c r="U2130" s="9"/>
      <c r="V2130" s="9"/>
      <c r="W2130" s="9"/>
      <c r="X2130" s="9"/>
      <c r="Y2130" s="9"/>
      <c r="Z2130" s="9"/>
    </row>
    <row r="2131" spans="1:26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12</v>
      </c>
      <c r="Q213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  <c r="U2131" s="9"/>
      <c r="V2131" s="9"/>
      <c r="W2131" s="9"/>
      <c r="X2131" s="9"/>
      <c r="Y2131" s="9"/>
      <c r="Z2131" s="9"/>
    </row>
    <row r="2132" spans="1:26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4</v>
      </c>
      <c r="Q2132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  <c r="U2132" s="9"/>
      <c r="V2132" s="9"/>
      <c r="W2132" s="9"/>
      <c r="X2132" s="9"/>
      <c r="Y2132" s="9"/>
      <c r="Z2132" s="9"/>
    </row>
    <row r="2133" spans="1:26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3</v>
      </c>
      <c r="Q2133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  <c r="U2133" s="9"/>
      <c r="V2133" s="9"/>
      <c r="W2133" s="9"/>
      <c r="X2133" s="9"/>
      <c r="Y2133" s="9"/>
      <c r="Z2133" s="9"/>
    </row>
    <row r="2134" spans="1:26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99</v>
      </c>
      <c r="Q2134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  <c r="U2134" s="9"/>
      <c r="V2134" s="9"/>
      <c r="W2134" s="9"/>
      <c r="X2134" s="9"/>
      <c r="Y2134" s="9"/>
      <c r="Z2134" s="9"/>
    </row>
    <row r="2135" spans="1:26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3</v>
      </c>
      <c r="Q2135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  <c r="U2135" s="9"/>
      <c r="V2135" s="9"/>
      <c r="W2135" s="9"/>
      <c r="X2135" s="9"/>
      <c r="Y2135" s="9"/>
      <c r="Z2135" s="9"/>
    </row>
    <row r="2136" spans="1:26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</v>
      </c>
      <c r="Q2136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  <c r="U2136" s="9"/>
      <c r="V2136" s="9"/>
      <c r="W2136" s="9"/>
      <c r="X2136" s="9"/>
      <c r="Y2136" s="9"/>
      <c r="Z2136" s="9"/>
    </row>
    <row r="2137" spans="1:26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  <c r="U2137" s="9"/>
      <c r="V2137" s="9"/>
      <c r="W2137" s="9"/>
      <c r="X2137" s="9"/>
      <c r="Y2137" s="9"/>
      <c r="Z2137" s="9"/>
    </row>
    <row r="2138" spans="1:26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4</v>
      </c>
      <c r="Q2138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  <c r="U2138" s="9"/>
      <c r="V2138" s="9"/>
      <c r="W2138" s="9"/>
      <c r="X2138" s="9"/>
      <c r="Y2138" s="9"/>
      <c r="Z2138" s="9"/>
    </row>
    <row r="2139" spans="1:26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534</v>
      </c>
      <c r="Q2139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  <c r="U2139" s="9"/>
      <c r="V2139" s="9"/>
      <c r="W2139" s="9"/>
      <c r="X2139" s="9"/>
      <c r="Y2139" s="9"/>
      <c r="Z2139" s="9"/>
    </row>
    <row r="2140" spans="1:26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12</v>
      </c>
      <c r="Q2140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  <c r="U2140" s="9"/>
      <c r="V2140" s="9"/>
      <c r="W2140" s="9"/>
      <c r="X2140" s="9"/>
      <c r="Y2140" s="9"/>
      <c r="Z2140" s="9"/>
    </row>
    <row r="2141" spans="1:26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56</v>
      </c>
      <c r="Q214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  <c r="U2141" s="9"/>
      <c r="V2141" s="9"/>
      <c r="W2141" s="9"/>
      <c r="X2141" s="9"/>
      <c r="Y2141" s="9"/>
      <c r="Z2141" s="9"/>
    </row>
    <row r="2142" spans="1:26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11</v>
      </c>
      <c r="Q2142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  <c r="U2142" s="9"/>
      <c r="V2142" s="9"/>
      <c r="W2142" s="9"/>
      <c r="X2142" s="9"/>
      <c r="Y2142" s="9"/>
      <c r="Z2142" s="9"/>
    </row>
    <row r="2143" spans="1:26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>
        <f t="shared" si="133"/>
        <v>0</v>
      </c>
      <c r="Q2143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  <c r="U2143" s="9"/>
      <c r="V2143" s="9"/>
      <c r="W2143" s="9"/>
      <c r="X2143" s="9"/>
      <c r="Y2143" s="9"/>
      <c r="Z2143" s="9"/>
    </row>
    <row r="2144" spans="1:26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12</v>
      </c>
      <c r="Q2144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  <c r="U2144" s="9"/>
      <c r="V2144" s="9"/>
      <c r="W2144" s="9"/>
      <c r="X2144" s="9"/>
      <c r="Y2144" s="9"/>
      <c r="Z2144" s="9"/>
    </row>
    <row r="2145" spans="1:26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5</v>
      </c>
      <c r="Q2145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  <c r="U2145" s="9"/>
      <c r="V2145" s="9"/>
      <c r="W2145" s="9"/>
      <c r="X2145" s="9"/>
      <c r="Y2145" s="9"/>
      <c r="Z2145" s="9"/>
    </row>
    <row r="2146" spans="1:26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24</v>
      </c>
      <c r="Q2146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  <c r="U2146" s="9"/>
      <c r="V2146" s="9"/>
      <c r="W2146" s="9"/>
      <c r="X2146" s="9"/>
      <c r="Y2146" s="9"/>
      <c r="Z2146" s="9"/>
    </row>
    <row r="2147" spans="1:26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89</v>
      </c>
      <c r="Q2147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  <c r="U2147" s="9"/>
      <c r="V2147" s="9"/>
      <c r="W2147" s="9"/>
      <c r="X2147" s="9"/>
      <c r="Y2147" s="9"/>
      <c r="Z2147" s="9"/>
    </row>
    <row r="2148" spans="1:26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  <c r="U2148" s="9"/>
      <c r="V2148" s="9"/>
      <c r="W2148" s="9"/>
      <c r="X2148" s="9"/>
      <c r="Y2148" s="9"/>
      <c r="Z2148" s="9"/>
    </row>
    <row r="2149" spans="1:26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55</v>
      </c>
      <c r="Q2149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  <c r="U2149" s="9"/>
      <c r="V2149" s="9"/>
      <c r="W2149" s="9"/>
      <c r="X2149" s="9"/>
      <c r="Y2149" s="9"/>
      <c r="Z2149" s="9"/>
    </row>
    <row r="2150" spans="1:26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2</v>
      </c>
      <c r="Q2150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  <c r="U2150" s="9"/>
      <c r="V2150" s="9"/>
      <c r="W2150" s="9"/>
      <c r="X2150" s="9"/>
      <c r="Y2150" s="9"/>
      <c r="Z2150" s="9"/>
    </row>
    <row r="2151" spans="1:26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>
        <f t="shared" si="133"/>
        <v>0</v>
      </c>
      <c r="Q215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  <c r="U2151" s="9"/>
      <c r="V2151" s="9"/>
      <c r="W2151" s="9"/>
      <c r="X2151" s="9"/>
      <c r="Y2151" s="9"/>
      <c r="Z2151" s="9"/>
    </row>
    <row r="2152" spans="1:26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4</v>
      </c>
      <c r="Q2152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  <c r="U2152" s="9"/>
      <c r="V2152" s="9"/>
      <c r="W2152" s="9"/>
      <c r="X2152" s="9"/>
      <c r="Y2152" s="9"/>
      <c r="Z2152" s="9"/>
    </row>
    <row r="2153" spans="1:26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6</v>
      </c>
      <c r="Q2153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  <c r="U2153" s="9"/>
      <c r="V2153" s="9"/>
      <c r="W2153" s="9"/>
      <c r="X2153" s="9"/>
      <c r="Y2153" s="9"/>
      <c r="Z2153" s="9"/>
    </row>
    <row r="2154" spans="1:26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4</v>
      </c>
      <c r="Q2154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  <c r="U2154" s="9"/>
      <c r="V2154" s="9"/>
      <c r="W2154" s="9"/>
      <c r="X2154" s="9"/>
      <c r="Y2154" s="9"/>
      <c r="Z2154" s="9"/>
    </row>
    <row r="2155" spans="1:26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4</v>
      </c>
      <c r="Q2155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  <c r="U2155" s="9"/>
      <c r="V2155" s="9"/>
      <c r="W2155" s="9"/>
      <c r="X2155" s="9"/>
      <c r="Y2155" s="9"/>
      <c r="Z2155" s="9"/>
    </row>
    <row r="2156" spans="1:26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2</v>
      </c>
      <c r="Q2156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  <c r="U2156" s="9"/>
      <c r="V2156" s="9"/>
      <c r="W2156" s="9"/>
      <c r="X2156" s="9"/>
      <c r="Y2156" s="9"/>
      <c r="Z2156" s="9"/>
    </row>
    <row r="2157" spans="1:26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5</v>
      </c>
      <c r="Q2157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  <c r="U2157" s="9"/>
      <c r="V2157" s="9"/>
      <c r="W2157" s="9"/>
      <c r="X2157" s="9"/>
      <c r="Y2157" s="9"/>
      <c r="Z2157" s="9"/>
    </row>
    <row r="2158" spans="1:26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83</v>
      </c>
      <c r="Q2158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  <c r="U2158" s="9"/>
      <c r="V2158" s="9"/>
      <c r="W2158" s="9"/>
      <c r="X2158" s="9"/>
      <c r="Y2158" s="9"/>
      <c r="Z2158" s="9"/>
    </row>
    <row r="2159" spans="1:26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57</v>
      </c>
      <c r="Q2159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  <c r="U2159" s="9"/>
      <c r="V2159" s="9"/>
      <c r="W2159" s="9"/>
      <c r="X2159" s="9"/>
      <c r="Y2159" s="9"/>
      <c r="Z2159" s="9"/>
    </row>
    <row r="2160" spans="1:26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311</v>
      </c>
      <c r="Q2160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  <c r="U2160" s="9"/>
      <c r="V2160" s="9"/>
      <c r="W2160" s="9"/>
      <c r="X2160" s="9"/>
      <c r="Y2160" s="9"/>
      <c r="Z2160" s="9"/>
    </row>
    <row r="2161" spans="1:26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2</v>
      </c>
      <c r="Q2161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  <c r="U2161" s="9"/>
      <c r="V2161" s="9"/>
      <c r="W2161" s="9"/>
      <c r="X2161" s="9"/>
      <c r="Y2161" s="9"/>
      <c r="Z2161" s="9"/>
    </row>
    <row r="2162" spans="1:26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16</v>
      </c>
      <c r="Q2162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  <c r="U2162" s="9"/>
      <c r="V2162" s="9"/>
      <c r="W2162" s="9"/>
      <c r="X2162" s="9"/>
      <c r="Y2162" s="9"/>
      <c r="Z2162" s="9"/>
    </row>
    <row r="2163" spans="1:26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13</v>
      </c>
      <c r="Q2163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  <c r="U2163" s="9"/>
      <c r="V2163" s="9"/>
      <c r="W2163" s="9"/>
      <c r="X2163" s="9"/>
      <c r="Y2163" s="9"/>
      <c r="Z2163" s="9"/>
    </row>
    <row r="2164" spans="1:26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58</v>
      </c>
      <c r="Q2164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  <c r="U2164" s="9"/>
      <c r="V2164" s="9"/>
      <c r="W2164" s="9"/>
      <c r="X2164" s="9"/>
      <c r="Y2164" s="9"/>
      <c r="Z2164" s="9"/>
    </row>
    <row r="2165" spans="1:26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44</v>
      </c>
      <c r="Q2165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  <c r="U2165" s="9"/>
      <c r="V2165" s="9"/>
      <c r="W2165" s="9"/>
      <c r="X2165" s="9"/>
      <c r="Y2165" s="9"/>
      <c r="Z2165" s="9"/>
    </row>
    <row r="2166" spans="1:26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83</v>
      </c>
      <c r="Q2166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  <c r="U2166" s="9"/>
      <c r="V2166" s="9"/>
      <c r="W2166" s="9"/>
      <c r="X2166" s="9"/>
      <c r="Y2166" s="9"/>
      <c r="Z2166" s="9"/>
    </row>
    <row r="2167" spans="1:26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117</v>
      </c>
      <c r="Q2167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  <c r="U2167" s="9"/>
      <c r="V2167" s="9"/>
      <c r="W2167" s="9"/>
      <c r="X2167" s="9"/>
      <c r="Y2167" s="9"/>
      <c r="Z2167" s="9"/>
    </row>
    <row r="2168" spans="1:26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32</v>
      </c>
      <c r="Q2168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  <c r="U2168" s="9"/>
      <c r="V2168" s="9"/>
      <c r="W2168" s="9"/>
      <c r="X2168" s="9"/>
      <c r="Y2168" s="9"/>
      <c r="Z2168" s="9"/>
    </row>
    <row r="2169" spans="1:26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8</v>
      </c>
      <c r="Q2169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  <c r="U2169" s="9"/>
      <c r="V2169" s="9"/>
      <c r="W2169" s="9"/>
      <c r="X2169" s="9"/>
      <c r="Y2169" s="9"/>
      <c r="Z2169" s="9"/>
    </row>
    <row r="2170" spans="1:26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340</v>
      </c>
      <c r="Q2170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  <c r="U2170" s="9"/>
      <c r="V2170" s="9"/>
      <c r="W2170" s="9"/>
      <c r="X2170" s="9"/>
      <c r="Y2170" s="9"/>
      <c r="Z2170" s="9"/>
    </row>
    <row r="2171" spans="1:26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7</v>
      </c>
      <c r="Q217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  <c r="U2171" s="9"/>
      <c r="V2171" s="9"/>
      <c r="W2171" s="9"/>
      <c r="X2171" s="9"/>
      <c r="Y2171" s="9"/>
      <c r="Z2171" s="9"/>
    </row>
    <row r="2172" spans="1:26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19</v>
      </c>
      <c r="Q2172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  <c r="U2172" s="9"/>
      <c r="V2172" s="9"/>
      <c r="W2172" s="9"/>
      <c r="X2172" s="9"/>
      <c r="Y2172" s="9"/>
      <c r="Z2172" s="9"/>
    </row>
    <row r="2173" spans="1:26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47</v>
      </c>
      <c r="Q2173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  <c r="U2173" s="9"/>
      <c r="V2173" s="9"/>
      <c r="W2173" s="9"/>
      <c r="X2173" s="9"/>
      <c r="Y2173" s="9"/>
      <c r="Z2173" s="9"/>
    </row>
    <row r="2174" spans="1:26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13</v>
      </c>
      <c r="Q2174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  <c r="U2174" s="9"/>
      <c r="V2174" s="9"/>
      <c r="W2174" s="9"/>
      <c r="X2174" s="9"/>
      <c r="Y2174" s="9"/>
      <c r="Z2174" s="9"/>
    </row>
    <row r="2175" spans="1:26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90</v>
      </c>
      <c r="Q2175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  <c r="U2175" s="9"/>
      <c r="V2175" s="9"/>
      <c r="W2175" s="9"/>
      <c r="X2175" s="9"/>
      <c r="Y2175" s="9"/>
      <c r="Z2175" s="9"/>
    </row>
    <row r="2176" spans="1:26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63</v>
      </c>
      <c r="Q2176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  <c r="U2176" s="9"/>
      <c r="V2176" s="9"/>
      <c r="W2176" s="9"/>
      <c r="X2176" s="9"/>
      <c r="Y2176" s="9"/>
      <c r="Z2176" s="9"/>
    </row>
    <row r="2177" spans="1:26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26</v>
      </c>
      <c r="Q2177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  <c r="U2177" s="9"/>
      <c r="V2177" s="9"/>
      <c r="W2177" s="9"/>
      <c r="X2177" s="9"/>
      <c r="Y2177" s="9"/>
      <c r="Z2177" s="9"/>
    </row>
    <row r="2178" spans="1:26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71</v>
      </c>
      <c r="Q2178" t="s">
        <v>8323</v>
      </c>
      <c r="R2178" t="s">
        <v>8324</v>
      </c>
      <c r="S2178" s="9">
        <f t="shared" si="134"/>
        <v>42096.633206018523</v>
      </c>
      <c r="T2178" s="9">
        <f t="shared" si="135"/>
        <v>42126.633206018523</v>
      </c>
      <c r="U2178" s="9"/>
      <c r="V2178" s="9"/>
      <c r="W2178" s="9"/>
      <c r="X2178" s="9"/>
      <c r="Y2178" s="9"/>
      <c r="Z2178" s="9"/>
    </row>
    <row r="2179" spans="1:26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 xml:space="preserve"> ROUND((E2179/D2179)*100,0)</f>
        <v>100</v>
      </c>
      <c r="P2179">
        <f t="shared" ref="P2179:P2242" si="137" xml:space="preserve"> AVERAGE(L2179)</f>
        <v>38</v>
      </c>
      <c r="Q2179" t="s">
        <v>8323</v>
      </c>
      <c r="R2179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  <c r="U2179" s="9"/>
      <c r="V2179" s="9"/>
      <c r="W2179" s="9"/>
      <c r="X2179" s="9"/>
      <c r="Y2179" s="9"/>
      <c r="Z2179" s="9"/>
    </row>
    <row r="2180" spans="1:26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859</v>
      </c>
      <c r="Q2180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  <c r="U2180" s="9"/>
      <c r="V2180" s="9"/>
      <c r="W2180" s="9"/>
      <c r="X2180" s="9"/>
      <c r="Y2180" s="9"/>
      <c r="Z2180" s="9"/>
    </row>
    <row r="2181" spans="1:26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21</v>
      </c>
      <c r="Q218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  <c r="U2181" s="9"/>
      <c r="V2181" s="9"/>
      <c r="W2181" s="9"/>
      <c r="X2181" s="9"/>
      <c r="Y2181" s="9"/>
      <c r="Z2181" s="9"/>
    </row>
    <row r="2182" spans="1:26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78</v>
      </c>
      <c r="Q2182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  <c r="U2182" s="9"/>
      <c r="V2182" s="9"/>
      <c r="W2182" s="9"/>
      <c r="X2182" s="9"/>
      <c r="Y2182" s="9"/>
      <c r="Z2182" s="9"/>
    </row>
    <row r="2183" spans="1:26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53</v>
      </c>
      <c r="Q2183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  <c r="U2183" s="9"/>
      <c r="V2183" s="9"/>
      <c r="W2183" s="9"/>
      <c r="X2183" s="9"/>
      <c r="Y2183" s="9"/>
      <c r="Z2183" s="9"/>
    </row>
    <row r="2184" spans="1:26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356</v>
      </c>
      <c r="Q2184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  <c r="U2184" s="9"/>
      <c r="V2184" s="9"/>
      <c r="W2184" s="9"/>
      <c r="X2184" s="9"/>
      <c r="Y2184" s="9"/>
      <c r="Z2184" s="9"/>
    </row>
    <row r="2185" spans="1:26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279</v>
      </c>
      <c r="Q2185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  <c r="U2185" s="9"/>
      <c r="V2185" s="9"/>
      <c r="W2185" s="9"/>
      <c r="X2185" s="9"/>
      <c r="Y2185" s="9"/>
      <c r="Z2185" s="9"/>
    </row>
    <row r="2186" spans="1:26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266</v>
      </c>
      <c r="Q2186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  <c r="U2186" s="9"/>
      <c r="V2186" s="9"/>
      <c r="W2186" s="9"/>
      <c r="X2186" s="9"/>
      <c r="Y2186" s="9"/>
      <c r="Z2186" s="9"/>
    </row>
    <row r="2187" spans="1:26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623</v>
      </c>
      <c r="Q2187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  <c r="U2187" s="9"/>
      <c r="V2187" s="9"/>
      <c r="W2187" s="9"/>
      <c r="X2187" s="9"/>
      <c r="Y2187" s="9"/>
      <c r="Z2187" s="9"/>
    </row>
    <row r="2188" spans="1:26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392</v>
      </c>
      <c r="Q2188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  <c r="U2188" s="9"/>
      <c r="V2188" s="9"/>
      <c r="W2188" s="9"/>
      <c r="X2188" s="9"/>
      <c r="Y2188" s="9"/>
      <c r="Z2188" s="9"/>
    </row>
    <row r="2189" spans="1:26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3562</v>
      </c>
      <c r="Q2189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  <c r="U2189" s="9"/>
      <c r="V2189" s="9"/>
      <c r="W2189" s="9"/>
      <c r="X2189" s="9"/>
      <c r="Y2189" s="9"/>
      <c r="Z2189" s="9"/>
    </row>
    <row r="2190" spans="1:26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514</v>
      </c>
      <c r="Q2190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  <c r="U2190" s="9"/>
      <c r="V2190" s="9"/>
      <c r="W2190" s="9"/>
      <c r="X2190" s="9"/>
      <c r="Y2190" s="9"/>
      <c r="Z2190" s="9"/>
    </row>
    <row r="2191" spans="1:26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88</v>
      </c>
      <c r="Q219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  <c r="U2191" s="9"/>
      <c r="V2191" s="9"/>
      <c r="W2191" s="9"/>
      <c r="X2191" s="9"/>
      <c r="Y2191" s="9"/>
      <c r="Z2191" s="9"/>
    </row>
    <row r="2192" spans="1:26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537</v>
      </c>
      <c r="Q2192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  <c r="U2192" s="9"/>
      <c r="V2192" s="9"/>
      <c r="W2192" s="9"/>
      <c r="X2192" s="9"/>
      <c r="Y2192" s="9"/>
      <c r="Z2192" s="9"/>
    </row>
    <row r="2193" spans="1:26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25</v>
      </c>
      <c r="Q2193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  <c r="U2193" s="9"/>
      <c r="V2193" s="9"/>
      <c r="W2193" s="9"/>
      <c r="X2193" s="9"/>
      <c r="Y2193" s="9"/>
      <c r="Z2193" s="9"/>
    </row>
    <row r="2194" spans="1:26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3238</v>
      </c>
      <c r="Q2194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  <c r="U2194" s="9"/>
      <c r="V2194" s="9"/>
      <c r="W2194" s="9"/>
      <c r="X2194" s="9"/>
      <c r="Y2194" s="9"/>
      <c r="Z2194" s="9"/>
    </row>
    <row r="2195" spans="1:26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897</v>
      </c>
      <c r="Q2195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  <c r="U2195" s="9"/>
      <c r="V2195" s="9"/>
      <c r="W2195" s="9"/>
      <c r="X2195" s="9"/>
      <c r="Y2195" s="9"/>
      <c r="Z2195" s="9"/>
    </row>
    <row r="2196" spans="1:26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878</v>
      </c>
      <c r="Q2196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  <c r="U2196" s="9"/>
      <c r="V2196" s="9"/>
      <c r="W2196" s="9"/>
      <c r="X2196" s="9"/>
      <c r="Y2196" s="9"/>
      <c r="Z2196" s="9"/>
    </row>
    <row r="2197" spans="1:26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115</v>
      </c>
      <c r="Q2197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  <c r="U2197" s="9"/>
      <c r="V2197" s="9"/>
      <c r="W2197" s="9"/>
      <c r="X2197" s="9"/>
      <c r="Y2197" s="9"/>
      <c r="Z2197" s="9"/>
    </row>
    <row r="2198" spans="1:26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234</v>
      </c>
      <c r="Q2198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  <c r="U2198" s="9"/>
      <c r="V2198" s="9"/>
      <c r="W2198" s="9"/>
      <c r="X2198" s="9"/>
      <c r="Y2198" s="9"/>
      <c r="Z2198" s="9"/>
    </row>
    <row r="2199" spans="1:26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4330</v>
      </c>
      <c r="Q2199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  <c r="U2199" s="9"/>
      <c r="V2199" s="9"/>
      <c r="W2199" s="9"/>
      <c r="X2199" s="9"/>
      <c r="Y2199" s="9"/>
      <c r="Z2199" s="9"/>
    </row>
    <row r="2200" spans="1:26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651</v>
      </c>
      <c r="Q2200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  <c r="U2200" s="9"/>
      <c r="V2200" s="9"/>
      <c r="W2200" s="9"/>
      <c r="X2200" s="9"/>
      <c r="Y2200" s="9"/>
      <c r="Z2200" s="9"/>
    </row>
    <row r="2201" spans="1:26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251</v>
      </c>
      <c r="Q220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  <c r="U2201" s="9"/>
      <c r="V2201" s="9"/>
      <c r="W2201" s="9"/>
      <c r="X2201" s="9"/>
      <c r="Y2201" s="9"/>
      <c r="Z2201" s="9"/>
    </row>
    <row r="2202" spans="1:26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263</v>
      </c>
      <c r="Q2202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  <c r="U2202" s="9"/>
      <c r="V2202" s="9"/>
      <c r="W2202" s="9"/>
      <c r="X2202" s="9"/>
      <c r="Y2202" s="9"/>
      <c r="Z2202" s="9"/>
    </row>
    <row r="2203" spans="1:26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28</v>
      </c>
      <c r="Q2203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  <c r="U2203" s="9"/>
      <c r="V2203" s="9"/>
      <c r="W2203" s="9"/>
      <c r="X2203" s="9"/>
      <c r="Y2203" s="9"/>
      <c r="Z2203" s="9"/>
    </row>
    <row r="2204" spans="1:26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721</v>
      </c>
      <c r="Q2204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  <c r="U2204" s="9"/>
      <c r="V2204" s="9"/>
      <c r="W2204" s="9"/>
      <c r="X2204" s="9"/>
      <c r="Y2204" s="9"/>
      <c r="Z2204" s="9"/>
    </row>
    <row r="2205" spans="1:26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50</v>
      </c>
      <c r="Q2205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  <c r="U2205" s="9"/>
      <c r="V2205" s="9"/>
      <c r="W2205" s="9"/>
      <c r="X2205" s="9"/>
      <c r="Y2205" s="9"/>
      <c r="Z2205" s="9"/>
    </row>
    <row r="2206" spans="1:26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73</v>
      </c>
      <c r="Q2206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  <c r="U2206" s="9"/>
      <c r="V2206" s="9"/>
      <c r="W2206" s="9"/>
      <c r="X2206" s="9"/>
      <c r="Y2206" s="9"/>
      <c r="Z2206" s="9"/>
    </row>
    <row r="2207" spans="1:26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27</v>
      </c>
      <c r="Q2207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  <c r="U2207" s="9"/>
      <c r="V2207" s="9"/>
      <c r="W2207" s="9"/>
      <c r="X2207" s="9"/>
      <c r="Y2207" s="9"/>
      <c r="Z2207" s="9"/>
    </row>
    <row r="2208" spans="1:26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34</v>
      </c>
      <c r="Q2208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  <c r="U2208" s="9"/>
      <c r="V2208" s="9"/>
      <c r="W2208" s="9"/>
      <c r="X2208" s="9"/>
      <c r="Y2208" s="9"/>
      <c r="Z2208" s="9"/>
    </row>
    <row r="2209" spans="1:26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7</v>
      </c>
      <c r="Q2209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  <c r="U2209" s="9"/>
      <c r="V2209" s="9"/>
      <c r="W2209" s="9"/>
      <c r="X2209" s="9"/>
      <c r="Y2209" s="9"/>
      <c r="Z2209" s="9"/>
    </row>
    <row r="2210" spans="1:26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24</v>
      </c>
      <c r="Q2210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  <c r="U2210" s="9"/>
      <c r="V2210" s="9"/>
      <c r="W2210" s="9"/>
      <c r="X2210" s="9"/>
      <c r="Y2210" s="9"/>
      <c r="Z2210" s="9"/>
    </row>
    <row r="2211" spans="1:26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15</v>
      </c>
      <c r="Q22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  <c r="U2211" s="9"/>
      <c r="V2211" s="9"/>
      <c r="W2211" s="9"/>
      <c r="X2211" s="9"/>
      <c r="Y2211" s="9"/>
      <c r="Z2211" s="9"/>
    </row>
    <row r="2212" spans="1:26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72</v>
      </c>
      <c r="Q2212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  <c r="U2212" s="9"/>
      <c r="V2212" s="9"/>
      <c r="W2212" s="9"/>
      <c r="X2212" s="9"/>
      <c r="Y2212" s="9"/>
      <c r="Z2212" s="9"/>
    </row>
    <row r="2213" spans="1:26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120</v>
      </c>
      <c r="Q2213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  <c r="U2213" s="9"/>
      <c r="V2213" s="9"/>
      <c r="W2213" s="9"/>
      <c r="X2213" s="9"/>
      <c r="Y2213" s="9"/>
      <c r="Z2213" s="9"/>
    </row>
    <row r="2214" spans="1:26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123</v>
      </c>
      <c r="Q2214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  <c r="U2214" s="9"/>
      <c r="V2214" s="9"/>
      <c r="W2214" s="9"/>
      <c r="X2214" s="9"/>
      <c r="Y2214" s="9"/>
      <c r="Z2214" s="9"/>
    </row>
    <row r="2215" spans="1:26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</v>
      </c>
      <c r="Q2215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  <c r="U2215" s="9"/>
      <c r="V2215" s="9"/>
      <c r="W2215" s="9"/>
      <c r="X2215" s="9"/>
      <c r="Y2215" s="9"/>
      <c r="Z2215" s="9"/>
    </row>
    <row r="2216" spans="1:26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24</v>
      </c>
      <c r="Q2216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  <c r="U2216" s="9"/>
      <c r="V2216" s="9"/>
      <c r="W2216" s="9"/>
      <c r="X2216" s="9"/>
      <c r="Y2216" s="9"/>
      <c r="Z2216" s="9"/>
    </row>
    <row r="2217" spans="1:26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33</v>
      </c>
      <c r="Q2217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  <c r="U2217" s="9"/>
      <c r="V2217" s="9"/>
      <c r="W2217" s="9"/>
      <c r="X2217" s="9"/>
      <c r="Y2217" s="9"/>
      <c r="Z2217" s="9"/>
    </row>
    <row r="2218" spans="1:26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14</v>
      </c>
      <c r="Q2218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  <c r="U2218" s="9"/>
      <c r="V2218" s="9"/>
      <c r="W2218" s="9"/>
      <c r="X2218" s="9"/>
      <c r="Y2218" s="9"/>
      <c r="Z2218" s="9"/>
    </row>
    <row r="2219" spans="1:26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9</v>
      </c>
      <c r="Q2219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  <c r="U2219" s="9"/>
      <c r="V2219" s="9"/>
      <c r="W2219" s="9"/>
      <c r="X2219" s="9"/>
      <c r="Y2219" s="9"/>
      <c r="Z2219" s="9"/>
    </row>
    <row r="2220" spans="1:26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76</v>
      </c>
      <c r="Q2220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  <c r="U2220" s="9"/>
      <c r="V2220" s="9"/>
      <c r="W2220" s="9"/>
      <c r="X2220" s="9"/>
      <c r="Y2220" s="9"/>
      <c r="Z2220" s="9"/>
    </row>
    <row r="2221" spans="1:26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19</v>
      </c>
      <c r="Q222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  <c r="U2221" s="9"/>
      <c r="V2221" s="9"/>
      <c r="W2221" s="9"/>
      <c r="X2221" s="9"/>
      <c r="Y2221" s="9"/>
      <c r="Z2221" s="9"/>
    </row>
    <row r="2222" spans="1:26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69</v>
      </c>
      <c r="Q2222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  <c r="U2222" s="9"/>
      <c r="V2222" s="9"/>
      <c r="W2222" s="9"/>
      <c r="X2222" s="9"/>
      <c r="Y2222" s="9"/>
      <c r="Z2222" s="9"/>
    </row>
    <row r="2223" spans="1:26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218</v>
      </c>
      <c r="Q2223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  <c r="U2223" s="9"/>
      <c r="V2223" s="9"/>
      <c r="W2223" s="9"/>
      <c r="X2223" s="9"/>
      <c r="Y2223" s="9"/>
      <c r="Z2223" s="9"/>
    </row>
    <row r="2224" spans="1:26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30</v>
      </c>
      <c r="Q2224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  <c r="U2224" s="9"/>
      <c r="V2224" s="9"/>
      <c r="W2224" s="9"/>
      <c r="X2224" s="9"/>
      <c r="Y2224" s="9"/>
      <c r="Z2224" s="9"/>
    </row>
    <row r="2225" spans="1:26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100</v>
      </c>
      <c r="Q2225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  <c r="U2225" s="9"/>
      <c r="V2225" s="9"/>
      <c r="W2225" s="9"/>
      <c r="X2225" s="9"/>
      <c r="Y2225" s="9"/>
      <c r="Z2225" s="9"/>
    </row>
    <row r="2226" spans="1:26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296</v>
      </c>
      <c r="Q2226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  <c r="U2226" s="9"/>
      <c r="V2226" s="9"/>
      <c r="W2226" s="9"/>
      <c r="X2226" s="9"/>
      <c r="Y2226" s="9"/>
      <c r="Z2226" s="9"/>
    </row>
    <row r="2227" spans="1:26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1204</v>
      </c>
      <c r="Q2227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  <c r="U2227" s="9"/>
      <c r="V2227" s="9"/>
      <c r="W2227" s="9"/>
      <c r="X2227" s="9"/>
      <c r="Y2227" s="9"/>
      <c r="Z2227" s="9"/>
    </row>
    <row r="2228" spans="1:26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321</v>
      </c>
      <c r="Q2228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  <c r="U2228" s="9"/>
      <c r="V2228" s="9"/>
      <c r="W2228" s="9"/>
      <c r="X2228" s="9"/>
      <c r="Y2228" s="9"/>
      <c r="Z2228" s="9"/>
    </row>
    <row r="2229" spans="1:26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301</v>
      </c>
      <c r="Q2229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  <c r="U2229" s="9"/>
      <c r="V2229" s="9"/>
      <c r="W2229" s="9"/>
      <c r="X2229" s="9"/>
      <c r="Y2229" s="9"/>
      <c r="Z2229" s="9"/>
    </row>
    <row r="2230" spans="1:26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144</v>
      </c>
      <c r="Q2230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  <c r="U2230" s="9"/>
      <c r="V2230" s="9"/>
      <c r="W2230" s="9"/>
      <c r="X2230" s="9"/>
      <c r="Y2230" s="9"/>
      <c r="Z2230" s="9"/>
    </row>
    <row r="2231" spans="1:26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539</v>
      </c>
      <c r="Q223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  <c r="U2231" s="9"/>
      <c r="V2231" s="9"/>
      <c r="W2231" s="9"/>
      <c r="X2231" s="9"/>
      <c r="Y2231" s="9"/>
      <c r="Z2231" s="9"/>
    </row>
    <row r="2232" spans="1:26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498</v>
      </c>
      <c r="Q2232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  <c r="U2232" s="9"/>
      <c r="V2232" s="9"/>
      <c r="W2232" s="9"/>
      <c r="X2232" s="9"/>
      <c r="Y2232" s="9"/>
      <c r="Z2232" s="9"/>
    </row>
    <row r="2233" spans="1:26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1113</v>
      </c>
      <c r="Q2233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  <c r="U2233" s="9"/>
      <c r="V2233" s="9"/>
      <c r="W2233" s="9"/>
      <c r="X2233" s="9"/>
      <c r="Y2233" s="9"/>
      <c r="Z2233" s="9"/>
    </row>
    <row r="2234" spans="1:26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988</v>
      </c>
      <c r="Q2234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  <c r="U2234" s="9"/>
      <c r="V2234" s="9"/>
      <c r="W2234" s="9"/>
      <c r="X2234" s="9"/>
      <c r="Y2234" s="9"/>
      <c r="Z2234" s="9"/>
    </row>
    <row r="2235" spans="1:26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391</v>
      </c>
      <c r="Q2235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  <c r="U2235" s="9"/>
      <c r="V2235" s="9"/>
      <c r="W2235" s="9"/>
      <c r="X2235" s="9"/>
      <c r="Y2235" s="9"/>
      <c r="Z2235" s="9"/>
    </row>
    <row r="2236" spans="1:26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28</v>
      </c>
      <c r="Q2236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  <c r="U2236" s="9"/>
      <c r="V2236" s="9"/>
      <c r="W2236" s="9"/>
      <c r="X2236" s="9"/>
      <c r="Y2236" s="9"/>
      <c r="Z2236" s="9"/>
    </row>
    <row r="2237" spans="1:26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147</v>
      </c>
      <c r="Q2237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  <c r="U2237" s="9"/>
      <c r="V2237" s="9"/>
      <c r="W2237" s="9"/>
      <c r="X2237" s="9"/>
      <c r="Y2237" s="9"/>
      <c r="Z2237" s="9"/>
    </row>
    <row r="2238" spans="1:26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680</v>
      </c>
      <c r="Q2238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  <c r="U2238" s="9"/>
      <c r="V2238" s="9"/>
      <c r="W2238" s="9"/>
      <c r="X2238" s="9"/>
      <c r="Y2238" s="9"/>
      <c r="Z2238" s="9"/>
    </row>
    <row r="2239" spans="1:26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983</v>
      </c>
      <c r="Q2239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  <c r="U2239" s="9"/>
      <c r="V2239" s="9"/>
      <c r="W2239" s="9"/>
      <c r="X2239" s="9"/>
      <c r="Y2239" s="9"/>
      <c r="Z2239" s="9"/>
    </row>
    <row r="2240" spans="1:26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79</v>
      </c>
      <c r="Q2240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  <c r="U2240" s="9"/>
      <c r="V2240" s="9"/>
      <c r="W2240" s="9"/>
      <c r="X2240" s="9"/>
      <c r="Y2240" s="9"/>
      <c r="Z2240" s="9"/>
    </row>
    <row r="2241" spans="1:26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426</v>
      </c>
      <c r="Q224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  <c r="U2241" s="9"/>
      <c r="V2241" s="9"/>
      <c r="W2241" s="9"/>
      <c r="X2241" s="9"/>
      <c r="Y2241" s="9"/>
      <c r="Z2241" s="9"/>
    </row>
    <row r="2242" spans="1:26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96</v>
      </c>
      <c r="Q2242" t="s">
        <v>8331</v>
      </c>
      <c r="R2242" t="s">
        <v>8349</v>
      </c>
      <c r="S2242" s="9">
        <f t="shared" si="138"/>
        <v>42452.825740740736</v>
      </c>
      <c r="T2242" s="9">
        <f t="shared" si="139"/>
        <v>42482.825740740736</v>
      </c>
      <c r="U2242" s="9"/>
      <c r="V2242" s="9"/>
      <c r="W2242" s="9"/>
      <c r="X2242" s="9"/>
      <c r="Y2242" s="9"/>
      <c r="Z2242" s="9"/>
    </row>
    <row r="2243" spans="1:26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 xml:space="preserve"> ROUND((E2243/D2243)*100,0)</f>
        <v>806</v>
      </c>
      <c r="P2243">
        <f t="shared" ref="P2243:P2306" si="141" xml:space="preserve"> AVERAGE(L2243)</f>
        <v>163</v>
      </c>
      <c r="Q2243" t="s">
        <v>8331</v>
      </c>
      <c r="R2243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  <c r="U2243" s="9"/>
      <c r="V2243" s="9"/>
      <c r="W2243" s="9"/>
      <c r="X2243" s="9"/>
      <c r="Y2243" s="9"/>
      <c r="Z2243" s="9"/>
    </row>
    <row r="2244" spans="1:26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2525</v>
      </c>
      <c r="Q2244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  <c r="U2244" s="9"/>
      <c r="V2244" s="9"/>
      <c r="W2244" s="9"/>
      <c r="X2244" s="9"/>
      <c r="Y2244" s="9"/>
      <c r="Z2244" s="9"/>
    </row>
    <row r="2245" spans="1:26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2035</v>
      </c>
      <c r="Q2245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  <c r="U2245" s="9"/>
      <c r="V2245" s="9"/>
      <c r="W2245" s="9"/>
      <c r="X2245" s="9"/>
      <c r="Y2245" s="9"/>
      <c r="Z2245" s="9"/>
    </row>
    <row r="2246" spans="1:26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290</v>
      </c>
      <c r="Q2246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  <c r="U2246" s="9"/>
      <c r="V2246" s="9"/>
      <c r="W2246" s="9"/>
      <c r="X2246" s="9"/>
      <c r="Y2246" s="9"/>
      <c r="Z2246" s="9"/>
    </row>
    <row r="2247" spans="1:26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1980</v>
      </c>
      <c r="Q2247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  <c r="U2247" s="9"/>
      <c r="V2247" s="9"/>
      <c r="W2247" s="9"/>
      <c r="X2247" s="9"/>
      <c r="Y2247" s="9"/>
      <c r="Z2247" s="9"/>
    </row>
    <row r="2248" spans="1:26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57</v>
      </c>
      <c r="Q2248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  <c r="U2248" s="9"/>
      <c r="V2248" s="9"/>
      <c r="W2248" s="9"/>
      <c r="X2248" s="9"/>
      <c r="Y2248" s="9"/>
      <c r="Z2248" s="9"/>
    </row>
    <row r="2249" spans="1:26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380</v>
      </c>
      <c r="Q2249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  <c r="U2249" s="9"/>
      <c r="V2249" s="9"/>
      <c r="W2249" s="9"/>
      <c r="X2249" s="9"/>
      <c r="Y2249" s="9"/>
      <c r="Z2249" s="9"/>
    </row>
    <row r="2250" spans="1:26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128</v>
      </c>
      <c r="Q2250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  <c r="U2250" s="9"/>
      <c r="V2250" s="9"/>
      <c r="W2250" s="9"/>
      <c r="X2250" s="9"/>
      <c r="Y2250" s="9"/>
      <c r="Z2250" s="9"/>
    </row>
    <row r="2251" spans="1:26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180</v>
      </c>
      <c r="Q2251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  <c r="U2251" s="9"/>
      <c r="V2251" s="9"/>
      <c r="W2251" s="9"/>
      <c r="X2251" s="9"/>
      <c r="Y2251" s="9"/>
      <c r="Z2251" s="9"/>
    </row>
    <row r="2252" spans="1:26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571</v>
      </c>
      <c r="Q2252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  <c r="U2252" s="9"/>
      <c r="V2252" s="9"/>
      <c r="W2252" s="9"/>
      <c r="X2252" s="9"/>
      <c r="Y2252" s="9"/>
      <c r="Z2252" s="9"/>
    </row>
    <row r="2253" spans="1:26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480</v>
      </c>
      <c r="Q2253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  <c r="U2253" s="9"/>
      <c r="V2253" s="9"/>
      <c r="W2253" s="9"/>
      <c r="X2253" s="9"/>
      <c r="Y2253" s="9"/>
      <c r="Z2253" s="9"/>
    </row>
    <row r="2254" spans="1:26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249</v>
      </c>
      <c r="Q2254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  <c r="U2254" s="9"/>
      <c r="V2254" s="9"/>
      <c r="W2254" s="9"/>
      <c r="X2254" s="9"/>
      <c r="Y2254" s="9"/>
      <c r="Z2254" s="9"/>
    </row>
    <row r="2255" spans="1:26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84</v>
      </c>
      <c r="Q2255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  <c r="U2255" s="9"/>
      <c r="V2255" s="9"/>
      <c r="W2255" s="9"/>
      <c r="X2255" s="9"/>
      <c r="Y2255" s="9"/>
      <c r="Z2255" s="9"/>
    </row>
    <row r="2256" spans="1:26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197</v>
      </c>
      <c r="Q2256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  <c r="U2256" s="9"/>
      <c r="V2256" s="9"/>
      <c r="W2256" s="9"/>
      <c r="X2256" s="9"/>
      <c r="Y2256" s="9"/>
      <c r="Z2256" s="9"/>
    </row>
    <row r="2257" spans="1:26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271</v>
      </c>
      <c r="Q2257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  <c r="U2257" s="9"/>
      <c r="V2257" s="9"/>
      <c r="W2257" s="9"/>
      <c r="X2257" s="9"/>
      <c r="Y2257" s="9"/>
      <c r="Z2257" s="9"/>
    </row>
    <row r="2258" spans="1:26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50</v>
      </c>
      <c r="Q2258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  <c r="U2258" s="9"/>
      <c r="V2258" s="9"/>
      <c r="W2258" s="9"/>
      <c r="X2258" s="9"/>
      <c r="Y2258" s="9"/>
      <c r="Z2258" s="9"/>
    </row>
    <row r="2259" spans="1:26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169</v>
      </c>
      <c r="Q2259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  <c r="U2259" s="9"/>
      <c r="V2259" s="9"/>
      <c r="W2259" s="9"/>
      <c r="X2259" s="9"/>
      <c r="Y2259" s="9"/>
      <c r="Z2259" s="9"/>
    </row>
    <row r="2260" spans="1:26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205</v>
      </c>
      <c r="Q2260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  <c r="U2260" s="9"/>
      <c r="V2260" s="9"/>
      <c r="W2260" s="9"/>
      <c r="X2260" s="9"/>
      <c r="Y2260" s="9"/>
      <c r="Z2260" s="9"/>
    </row>
    <row r="2261" spans="1:26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206</v>
      </c>
      <c r="Q226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  <c r="U2261" s="9"/>
      <c r="V2261" s="9"/>
      <c r="W2261" s="9"/>
      <c r="X2261" s="9"/>
      <c r="Y2261" s="9"/>
      <c r="Z2261" s="9"/>
    </row>
    <row r="2262" spans="1:26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84</v>
      </c>
      <c r="Q2262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  <c r="U2262" s="9"/>
      <c r="V2262" s="9"/>
      <c r="W2262" s="9"/>
      <c r="X2262" s="9"/>
      <c r="Y2262" s="9"/>
      <c r="Z2262" s="9"/>
    </row>
    <row r="2263" spans="1:26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210</v>
      </c>
      <c r="Q2263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  <c r="U2263" s="9"/>
      <c r="V2263" s="9"/>
      <c r="W2263" s="9"/>
      <c r="X2263" s="9"/>
      <c r="Y2263" s="9"/>
      <c r="Z2263" s="9"/>
    </row>
    <row r="2264" spans="1:26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181</v>
      </c>
      <c r="Q2264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  <c r="U2264" s="9"/>
      <c r="V2264" s="9"/>
      <c r="W2264" s="9"/>
      <c r="X2264" s="9"/>
      <c r="Y2264" s="9"/>
      <c r="Z2264" s="9"/>
    </row>
    <row r="2265" spans="1:26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60</v>
      </c>
      <c r="Q2265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  <c r="U2265" s="9"/>
      <c r="V2265" s="9"/>
      <c r="W2265" s="9"/>
      <c r="X2265" s="9"/>
      <c r="Y2265" s="9"/>
      <c r="Z2265" s="9"/>
    </row>
    <row r="2266" spans="1:26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445</v>
      </c>
      <c r="Q2266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  <c r="U2266" s="9"/>
      <c r="V2266" s="9"/>
      <c r="W2266" s="9"/>
      <c r="X2266" s="9"/>
      <c r="Y2266" s="9"/>
      <c r="Z2266" s="9"/>
    </row>
    <row r="2267" spans="1:26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17</v>
      </c>
      <c r="Q2267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  <c r="U2267" s="9"/>
      <c r="V2267" s="9"/>
      <c r="W2267" s="9"/>
      <c r="X2267" s="9"/>
      <c r="Y2267" s="9"/>
      <c r="Z2267" s="9"/>
    </row>
    <row r="2268" spans="1:26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194</v>
      </c>
      <c r="Q2268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  <c r="U2268" s="9"/>
      <c r="V2268" s="9"/>
      <c r="W2268" s="9"/>
      <c r="X2268" s="9"/>
      <c r="Y2268" s="9"/>
      <c r="Z2268" s="9"/>
    </row>
    <row r="2269" spans="1:26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404</v>
      </c>
      <c r="Q2269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  <c r="U2269" s="9"/>
      <c r="V2269" s="9"/>
      <c r="W2269" s="9"/>
      <c r="X2269" s="9"/>
      <c r="Y2269" s="9"/>
      <c r="Z2269" s="9"/>
    </row>
    <row r="2270" spans="1:26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194</v>
      </c>
      <c r="Q2270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  <c r="U2270" s="9"/>
      <c r="V2270" s="9"/>
      <c r="W2270" s="9"/>
      <c r="X2270" s="9"/>
      <c r="Y2270" s="9"/>
      <c r="Z2270" s="9"/>
    </row>
    <row r="2271" spans="1:26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902</v>
      </c>
      <c r="Q227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  <c r="U2271" s="9"/>
      <c r="V2271" s="9"/>
      <c r="W2271" s="9"/>
      <c r="X2271" s="9"/>
      <c r="Y2271" s="9"/>
      <c r="Z2271" s="9"/>
    </row>
    <row r="2272" spans="1:26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1670</v>
      </c>
      <c r="Q2272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  <c r="U2272" s="9"/>
      <c r="V2272" s="9"/>
      <c r="W2272" s="9"/>
      <c r="X2272" s="9"/>
      <c r="Y2272" s="9"/>
      <c r="Z2272" s="9"/>
    </row>
    <row r="2273" spans="1:26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1328</v>
      </c>
      <c r="Q2273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  <c r="U2273" s="9"/>
      <c r="V2273" s="9"/>
      <c r="W2273" s="9"/>
      <c r="X2273" s="9"/>
      <c r="Y2273" s="9"/>
      <c r="Z2273" s="9"/>
    </row>
    <row r="2274" spans="1:26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944</v>
      </c>
      <c r="Q2274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  <c r="U2274" s="9"/>
      <c r="V2274" s="9"/>
      <c r="W2274" s="9"/>
      <c r="X2274" s="9"/>
      <c r="Y2274" s="9"/>
      <c r="Z2274" s="9"/>
    </row>
    <row r="2275" spans="1:26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147</v>
      </c>
      <c r="Q2275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  <c r="U2275" s="9"/>
      <c r="V2275" s="9"/>
      <c r="W2275" s="9"/>
      <c r="X2275" s="9"/>
      <c r="Y2275" s="9"/>
      <c r="Z2275" s="9"/>
    </row>
    <row r="2276" spans="1:26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99</v>
      </c>
      <c r="Q2276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  <c r="U2276" s="9"/>
      <c r="V2276" s="9"/>
      <c r="W2276" s="9"/>
      <c r="X2276" s="9"/>
      <c r="Y2276" s="9"/>
      <c r="Z2276" s="9"/>
    </row>
    <row r="2277" spans="1:26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79</v>
      </c>
      <c r="Q2277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  <c r="U2277" s="9"/>
      <c r="V2277" s="9"/>
      <c r="W2277" s="9"/>
      <c r="X2277" s="9"/>
      <c r="Y2277" s="9"/>
      <c r="Z2277" s="9"/>
    </row>
    <row r="2278" spans="1:26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75</v>
      </c>
      <c r="Q2278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  <c r="U2278" s="9"/>
      <c r="V2278" s="9"/>
      <c r="W2278" s="9"/>
      <c r="X2278" s="9"/>
      <c r="Y2278" s="9"/>
      <c r="Z2278" s="9"/>
    </row>
    <row r="2279" spans="1:26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207</v>
      </c>
      <c r="Q2279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  <c r="U2279" s="9"/>
      <c r="V2279" s="9"/>
      <c r="W2279" s="9"/>
      <c r="X2279" s="9"/>
      <c r="Y2279" s="9"/>
      <c r="Z2279" s="9"/>
    </row>
    <row r="2280" spans="1:26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102</v>
      </c>
      <c r="Q2280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  <c r="U2280" s="9"/>
      <c r="V2280" s="9"/>
      <c r="W2280" s="9"/>
      <c r="X2280" s="9"/>
      <c r="Y2280" s="9"/>
      <c r="Z2280" s="9"/>
    </row>
    <row r="2281" spans="1:26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32</v>
      </c>
      <c r="Q2281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  <c r="U2281" s="9"/>
      <c r="V2281" s="9"/>
      <c r="W2281" s="9"/>
      <c r="X2281" s="9"/>
      <c r="Y2281" s="9"/>
      <c r="Z2281" s="9"/>
    </row>
    <row r="2282" spans="1:26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480</v>
      </c>
      <c r="Q2282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  <c r="U2282" s="9"/>
      <c r="V2282" s="9"/>
      <c r="W2282" s="9"/>
      <c r="X2282" s="9"/>
      <c r="Y2282" s="9"/>
      <c r="Z2282" s="9"/>
    </row>
    <row r="2283" spans="1:26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11</v>
      </c>
      <c r="Q2283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  <c r="U2283" s="9"/>
      <c r="V2283" s="9"/>
      <c r="W2283" s="9"/>
      <c r="X2283" s="9"/>
      <c r="Y2283" s="9"/>
      <c r="Z2283" s="9"/>
    </row>
    <row r="2284" spans="1:26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12</v>
      </c>
      <c r="Q2284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  <c r="U2284" s="9"/>
      <c r="V2284" s="9"/>
      <c r="W2284" s="9"/>
      <c r="X2284" s="9"/>
      <c r="Y2284" s="9"/>
      <c r="Z2284" s="9"/>
    </row>
    <row r="2285" spans="1:26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48</v>
      </c>
      <c r="Q2285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  <c r="U2285" s="9"/>
      <c r="V2285" s="9"/>
      <c r="W2285" s="9"/>
      <c r="X2285" s="9"/>
      <c r="Y2285" s="9"/>
      <c r="Z2285" s="9"/>
    </row>
    <row r="2286" spans="1:26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59</v>
      </c>
      <c r="Q2286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  <c r="U2286" s="9"/>
      <c r="V2286" s="9"/>
      <c r="W2286" s="9"/>
      <c r="X2286" s="9"/>
      <c r="Y2286" s="9"/>
      <c r="Z2286" s="9"/>
    </row>
    <row r="2287" spans="1:26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79</v>
      </c>
      <c r="Q2287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  <c r="U2287" s="9"/>
      <c r="V2287" s="9"/>
      <c r="W2287" s="9"/>
      <c r="X2287" s="9"/>
      <c r="Y2287" s="9"/>
      <c r="Z2287" s="9"/>
    </row>
    <row r="2288" spans="1:26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14</v>
      </c>
      <c r="Q2288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  <c r="U2288" s="9"/>
      <c r="V2288" s="9"/>
      <c r="W2288" s="9"/>
      <c r="X2288" s="9"/>
      <c r="Y2288" s="9"/>
      <c r="Z2288" s="9"/>
    </row>
    <row r="2289" spans="1:26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106</v>
      </c>
      <c r="Q2289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  <c r="U2289" s="9"/>
      <c r="V2289" s="9"/>
      <c r="W2289" s="9"/>
      <c r="X2289" s="9"/>
      <c r="Y2289" s="9"/>
      <c r="Z2289" s="9"/>
    </row>
    <row r="2290" spans="1:26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25</v>
      </c>
      <c r="Q2290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  <c r="U2290" s="9"/>
      <c r="V2290" s="9"/>
      <c r="W2290" s="9"/>
      <c r="X2290" s="9"/>
      <c r="Y2290" s="9"/>
      <c r="Z2290" s="9"/>
    </row>
    <row r="2291" spans="1:26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25</v>
      </c>
      <c r="Q229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  <c r="U2291" s="9"/>
      <c r="V2291" s="9"/>
      <c r="W2291" s="9"/>
      <c r="X2291" s="9"/>
      <c r="Y2291" s="9"/>
      <c r="Z2291" s="9"/>
    </row>
    <row r="2292" spans="1:26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29</v>
      </c>
      <c r="Q2292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  <c r="U2292" s="9"/>
      <c r="V2292" s="9"/>
      <c r="W2292" s="9"/>
      <c r="X2292" s="9"/>
      <c r="Y2292" s="9"/>
      <c r="Z2292" s="9"/>
    </row>
    <row r="2293" spans="1:26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43</v>
      </c>
      <c r="Q2293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  <c r="U2293" s="9"/>
      <c r="V2293" s="9"/>
      <c r="W2293" s="9"/>
      <c r="X2293" s="9"/>
      <c r="Y2293" s="9"/>
      <c r="Z2293" s="9"/>
    </row>
    <row r="2294" spans="1:26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46</v>
      </c>
      <c r="Q2294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  <c r="U2294" s="9"/>
      <c r="V2294" s="9"/>
      <c r="W2294" s="9"/>
      <c r="X2294" s="9"/>
      <c r="Y2294" s="9"/>
      <c r="Z2294" s="9"/>
    </row>
    <row r="2295" spans="1:26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27</v>
      </c>
      <c r="Q2295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  <c r="U2295" s="9"/>
      <c r="V2295" s="9"/>
      <c r="W2295" s="9"/>
      <c r="X2295" s="9"/>
      <c r="Y2295" s="9"/>
      <c r="Z2295" s="9"/>
    </row>
    <row r="2296" spans="1:26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112</v>
      </c>
      <c r="Q2296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  <c r="U2296" s="9"/>
      <c r="V2296" s="9"/>
      <c r="W2296" s="9"/>
      <c r="X2296" s="9"/>
      <c r="Y2296" s="9"/>
      <c r="Z2296" s="9"/>
    </row>
    <row r="2297" spans="1:26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34</v>
      </c>
      <c r="Q2297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  <c r="U2297" s="9"/>
      <c r="V2297" s="9"/>
      <c r="W2297" s="9"/>
      <c r="X2297" s="9"/>
      <c r="Y2297" s="9"/>
      <c r="Z2297" s="9"/>
    </row>
    <row r="2298" spans="1:26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145</v>
      </c>
      <c r="Q2298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  <c r="U2298" s="9"/>
      <c r="V2298" s="9"/>
      <c r="W2298" s="9"/>
      <c r="X2298" s="9"/>
      <c r="Y2298" s="9"/>
      <c r="Z2298" s="9"/>
    </row>
    <row r="2299" spans="1:26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19</v>
      </c>
      <c r="Q2299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  <c r="U2299" s="9"/>
      <c r="V2299" s="9"/>
      <c r="W2299" s="9"/>
      <c r="X2299" s="9"/>
      <c r="Y2299" s="9"/>
      <c r="Z2299" s="9"/>
    </row>
    <row r="2300" spans="1:26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288</v>
      </c>
      <c r="Q2300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  <c r="U2300" s="9"/>
      <c r="V2300" s="9"/>
      <c r="W2300" s="9"/>
      <c r="X2300" s="9"/>
      <c r="Y2300" s="9"/>
      <c r="Z2300" s="9"/>
    </row>
    <row r="2301" spans="1:26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14</v>
      </c>
      <c r="Q230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  <c r="U2301" s="9"/>
      <c r="V2301" s="9"/>
      <c r="W2301" s="9"/>
      <c r="X2301" s="9"/>
      <c r="Y2301" s="9"/>
      <c r="Z2301" s="9"/>
    </row>
    <row r="2302" spans="1:26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7</v>
      </c>
      <c r="Q2302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  <c r="U2302" s="9"/>
      <c r="V2302" s="9"/>
      <c r="W2302" s="9"/>
      <c r="X2302" s="9"/>
      <c r="Y2302" s="9"/>
      <c r="Z2302" s="9"/>
    </row>
    <row r="2303" spans="1:26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211</v>
      </c>
      <c r="Q2303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  <c r="U2303" s="9"/>
      <c r="V2303" s="9"/>
      <c r="W2303" s="9"/>
      <c r="X2303" s="9"/>
      <c r="Y2303" s="9"/>
      <c r="Z2303" s="9"/>
    </row>
    <row r="2304" spans="1:26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85</v>
      </c>
      <c r="Q2304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  <c r="U2304" s="9"/>
      <c r="V2304" s="9"/>
      <c r="W2304" s="9"/>
      <c r="X2304" s="9"/>
      <c r="Y2304" s="9"/>
      <c r="Z2304" s="9"/>
    </row>
    <row r="2305" spans="1:26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103</v>
      </c>
      <c r="Q2305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  <c r="U2305" s="9"/>
      <c r="V2305" s="9"/>
      <c r="W2305" s="9"/>
      <c r="X2305" s="9"/>
      <c r="Y2305" s="9"/>
      <c r="Z2305" s="9"/>
    </row>
    <row r="2306" spans="1:26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113</v>
      </c>
      <c r="Q2306" t="s">
        <v>8323</v>
      </c>
      <c r="R2306" t="s">
        <v>8327</v>
      </c>
      <c r="S2306" s="9">
        <f t="shared" si="142"/>
        <v>40502.815868055557</v>
      </c>
      <c r="T2306" s="9">
        <f t="shared" si="143"/>
        <v>40544.207638888889</v>
      </c>
      <c r="U2306" s="9"/>
      <c r="V2306" s="9"/>
      <c r="W2306" s="9"/>
      <c r="X2306" s="9"/>
      <c r="Y2306" s="9"/>
      <c r="Z2306" s="9"/>
    </row>
    <row r="2307" spans="1:26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 xml:space="preserve"> ROUND((E2307/D2307)*100,0)</f>
        <v>101</v>
      </c>
      <c r="P2307">
        <f t="shared" ref="P2307:P2370" si="145" xml:space="preserve"> AVERAGE(L2307)</f>
        <v>167</v>
      </c>
      <c r="Q2307" t="s">
        <v>8323</v>
      </c>
      <c r="R2307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  <c r="U2307" s="9"/>
      <c r="V2307" s="9"/>
      <c r="W2307" s="9"/>
      <c r="X2307" s="9"/>
      <c r="Y2307" s="9"/>
      <c r="Z2307" s="9"/>
    </row>
    <row r="2308" spans="1:26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73</v>
      </c>
      <c r="Q2308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  <c r="U2308" s="9"/>
      <c r="V2308" s="9"/>
      <c r="W2308" s="9"/>
      <c r="X2308" s="9"/>
      <c r="Y2308" s="9"/>
      <c r="Z2308" s="9"/>
    </row>
    <row r="2309" spans="1:26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75</v>
      </c>
      <c r="Q2309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  <c r="U2309" s="9"/>
      <c r="V2309" s="9"/>
      <c r="W2309" s="9"/>
      <c r="X2309" s="9"/>
      <c r="Y2309" s="9"/>
      <c r="Z2309" s="9"/>
    </row>
    <row r="2310" spans="1:26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614</v>
      </c>
      <c r="Q2310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  <c r="U2310" s="9"/>
      <c r="V2310" s="9"/>
      <c r="W2310" s="9"/>
      <c r="X2310" s="9"/>
      <c r="Y2310" s="9"/>
      <c r="Z2310" s="9"/>
    </row>
    <row r="2311" spans="1:26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107</v>
      </c>
      <c r="Q23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  <c r="U2311" s="9"/>
      <c r="V2311" s="9"/>
      <c r="W2311" s="9"/>
      <c r="X2311" s="9"/>
      <c r="Y2311" s="9"/>
      <c r="Z2311" s="9"/>
    </row>
    <row r="2312" spans="1:26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1224</v>
      </c>
      <c r="Q2312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  <c r="U2312" s="9"/>
      <c r="V2312" s="9"/>
      <c r="W2312" s="9"/>
      <c r="X2312" s="9"/>
      <c r="Y2312" s="9"/>
      <c r="Z2312" s="9"/>
    </row>
    <row r="2313" spans="1:26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104</v>
      </c>
      <c r="Q2313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  <c r="U2313" s="9"/>
      <c r="V2313" s="9"/>
      <c r="W2313" s="9"/>
      <c r="X2313" s="9"/>
      <c r="Y2313" s="9"/>
      <c r="Z2313" s="9"/>
    </row>
    <row r="2314" spans="1:26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79</v>
      </c>
      <c r="Q2314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  <c r="U2314" s="9"/>
      <c r="V2314" s="9"/>
      <c r="W2314" s="9"/>
      <c r="X2314" s="9"/>
      <c r="Y2314" s="9"/>
      <c r="Z2314" s="9"/>
    </row>
    <row r="2315" spans="1:26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157</v>
      </c>
      <c r="Q2315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  <c r="U2315" s="9"/>
      <c r="V2315" s="9"/>
      <c r="W2315" s="9"/>
      <c r="X2315" s="9"/>
      <c r="Y2315" s="9"/>
      <c r="Z2315" s="9"/>
    </row>
    <row r="2316" spans="1:26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50</v>
      </c>
      <c r="Q2316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  <c r="U2316" s="9"/>
      <c r="V2316" s="9"/>
      <c r="W2316" s="9"/>
      <c r="X2316" s="9"/>
      <c r="Y2316" s="9"/>
      <c r="Z2316" s="9"/>
    </row>
    <row r="2317" spans="1:26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64</v>
      </c>
      <c r="Q2317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  <c r="U2317" s="9"/>
      <c r="V2317" s="9"/>
      <c r="W2317" s="9"/>
      <c r="X2317" s="9"/>
      <c r="Y2317" s="9"/>
      <c r="Z2317" s="9"/>
    </row>
    <row r="2318" spans="1:26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200</v>
      </c>
      <c r="Q2318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  <c r="U2318" s="9"/>
      <c r="V2318" s="9"/>
      <c r="W2318" s="9"/>
      <c r="X2318" s="9"/>
      <c r="Y2318" s="9"/>
      <c r="Z2318" s="9"/>
    </row>
    <row r="2319" spans="1:26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22</v>
      </c>
      <c r="Q2319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  <c r="U2319" s="9"/>
      <c r="V2319" s="9"/>
      <c r="W2319" s="9"/>
      <c r="X2319" s="9"/>
      <c r="Y2319" s="9"/>
      <c r="Z2319" s="9"/>
    </row>
    <row r="2320" spans="1:26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163</v>
      </c>
      <c r="Q2320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  <c r="U2320" s="9"/>
      <c r="V2320" s="9"/>
      <c r="W2320" s="9"/>
      <c r="X2320" s="9"/>
      <c r="Y2320" s="9"/>
      <c r="Z2320" s="9"/>
    </row>
    <row r="2321" spans="1:26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77</v>
      </c>
      <c r="Q232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  <c r="U2321" s="9"/>
      <c r="V2321" s="9"/>
      <c r="W2321" s="9"/>
      <c r="X2321" s="9"/>
      <c r="Y2321" s="9"/>
      <c r="Z2321" s="9"/>
    </row>
    <row r="2322" spans="1:26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89</v>
      </c>
      <c r="Q2322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  <c r="U2322" s="9"/>
      <c r="V2322" s="9"/>
      <c r="W2322" s="9"/>
      <c r="X2322" s="9"/>
      <c r="Y2322" s="9"/>
      <c r="Z2322" s="9"/>
    </row>
    <row r="2323" spans="1:26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64</v>
      </c>
      <c r="Q2323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  <c r="U2323" s="9"/>
      <c r="V2323" s="9"/>
      <c r="W2323" s="9"/>
      <c r="X2323" s="9"/>
      <c r="Y2323" s="9"/>
      <c r="Z2323" s="9"/>
    </row>
    <row r="2324" spans="1:26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4</v>
      </c>
      <c r="Q2324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  <c r="U2324" s="9"/>
      <c r="V2324" s="9"/>
      <c r="W2324" s="9"/>
      <c r="X2324" s="9"/>
      <c r="Y2324" s="9"/>
      <c r="Z2324" s="9"/>
    </row>
    <row r="2325" spans="1:26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4</v>
      </c>
      <c r="Q2325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  <c r="U2325" s="9"/>
      <c r="V2325" s="9"/>
      <c r="W2325" s="9"/>
      <c r="X2325" s="9"/>
      <c r="Y2325" s="9"/>
      <c r="Z2325" s="9"/>
    </row>
    <row r="2326" spans="1:26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61</v>
      </c>
      <c r="Q2326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  <c r="U2326" s="9"/>
      <c r="V2326" s="9"/>
      <c r="W2326" s="9"/>
      <c r="X2326" s="9"/>
      <c r="Y2326" s="9"/>
      <c r="Z2326" s="9"/>
    </row>
    <row r="2327" spans="1:26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7</v>
      </c>
      <c r="Q2327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  <c r="U2327" s="9"/>
      <c r="V2327" s="9"/>
      <c r="W2327" s="9"/>
      <c r="X2327" s="9"/>
      <c r="Y2327" s="9"/>
      <c r="Z2327" s="9"/>
    </row>
    <row r="2328" spans="1:26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</v>
      </c>
      <c r="Q2328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  <c r="U2328" s="9"/>
      <c r="V2328" s="9"/>
      <c r="W2328" s="9"/>
      <c r="X2328" s="9"/>
      <c r="Y2328" s="9"/>
      <c r="Z2328" s="9"/>
    </row>
    <row r="2329" spans="1:26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3355</v>
      </c>
      <c r="Q2329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  <c r="U2329" s="9"/>
      <c r="V2329" s="9"/>
      <c r="W2329" s="9"/>
      <c r="X2329" s="9"/>
      <c r="Y2329" s="9"/>
      <c r="Z2329" s="9"/>
    </row>
    <row r="2330" spans="1:26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537</v>
      </c>
      <c r="Q2330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  <c r="U2330" s="9"/>
      <c r="V2330" s="9"/>
      <c r="W2330" s="9"/>
      <c r="X2330" s="9"/>
      <c r="Y2330" s="9"/>
      <c r="Z2330" s="9"/>
    </row>
    <row r="2331" spans="1:26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125</v>
      </c>
      <c r="Q233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  <c r="U2331" s="9"/>
      <c r="V2331" s="9"/>
      <c r="W2331" s="9"/>
      <c r="X2331" s="9"/>
      <c r="Y2331" s="9"/>
      <c r="Z2331" s="9"/>
    </row>
    <row r="2332" spans="1:26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163</v>
      </c>
      <c r="Q2332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  <c r="U2332" s="9"/>
      <c r="V2332" s="9"/>
      <c r="W2332" s="9"/>
      <c r="X2332" s="9"/>
      <c r="Y2332" s="9"/>
      <c r="Z2332" s="9"/>
    </row>
    <row r="2333" spans="1:26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283</v>
      </c>
      <c r="Q2333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  <c r="U2333" s="9"/>
      <c r="V2333" s="9"/>
      <c r="W2333" s="9"/>
      <c r="X2333" s="9"/>
      <c r="Y2333" s="9"/>
      <c r="Z2333" s="9"/>
    </row>
    <row r="2334" spans="1:26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352</v>
      </c>
      <c r="Q2334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  <c r="U2334" s="9"/>
      <c r="V2334" s="9"/>
      <c r="W2334" s="9"/>
      <c r="X2334" s="9"/>
      <c r="Y2334" s="9"/>
      <c r="Z2334" s="9"/>
    </row>
    <row r="2335" spans="1:26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94</v>
      </c>
      <c r="Q2335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  <c r="U2335" s="9"/>
      <c r="V2335" s="9"/>
      <c r="W2335" s="9"/>
      <c r="X2335" s="9"/>
      <c r="Y2335" s="9"/>
      <c r="Z2335" s="9"/>
    </row>
    <row r="2336" spans="1:26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67</v>
      </c>
      <c r="Q2336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  <c r="U2336" s="9"/>
      <c r="V2336" s="9"/>
      <c r="W2336" s="9"/>
      <c r="X2336" s="9"/>
      <c r="Y2336" s="9"/>
      <c r="Z2336" s="9"/>
    </row>
    <row r="2337" spans="1:26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221</v>
      </c>
      <c r="Q2337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  <c r="U2337" s="9"/>
      <c r="V2337" s="9"/>
      <c r="W2337" s="9"/>
      <c r="X2337" s="9"/>
      <c r="Y2337" s="9"/>
      <c r="Z2337" s="9"/>
    </row>
    <row r="2338" spans="1:26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2165</v>
      </c>
      <c r="Q2338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  <c r="U2338" s="9"/>
      <c r="V2338" s="9"/>
      <c r="W2338" s="9"/>
      <c r="X2338" s="9"/>
      <c r="Y2338" s="9"/>
      <c r="Z2338" s="9"/>
    </row>
    <row r="2339" spans="1:26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179</v>
      </c>
      <c r="Q2339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  <c r="U2339" s="9"/>
      <c r="V2339" s="9"/>
      <c r="W2339" s="9"/>
      <c r="X2339" s="9"/>
      <c r="Y2339" s="9"/>
      <c r="Z2339" s="9"/>
    </row>
    <row r="2340" spans="1:26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</v>
      </c>
      <c r="Q2340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  <c r="U2340" s="9"/>
      <c r="V2340" s="9"/>
      <c r="W2340" s="9"/>
      <c r="X2340" s="9"/>
      <c r="Y2340" s="9"/>
      <c r="Z2340" s="9"/>
    </row>
    <row r="2341" spans="1:26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1104</v>
      </c>
      <c r="Q234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  <c r="U2341" s="9"/>
      <c r="V2341" s="9"/>
      <c r="W2341" s="9"/>
      <c r="X2341" s="9"/>
      <c r="Y2341" s="9"/>
      <c r="Z2341" s="9"/>
    </row>
    <row r="2342" spans="1:26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403</v>
      </c>
      <c r="Q2342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  <c r="U2342" s="9"/>
      <c r="V2342" s="9"/>
      <c r="W2342" s="9"/>
      <c r="X2342" s="9"/>
      <c r="Y2342" s="9"/>
      <c r="Z2342" s="9"/>
    </row>
    <row r="2343" spans="1:26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>
        <f t="shared" si="145"/>
        <v>0</v>
      </c>
      <c r="Q2343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  <c r="U2343" s="9"/>
      <c r="V2343" s="9"/>
      <c r="W2343" s="9"/>
      <c r="X2343" s="9"/>
      <c r="Y2343" s="9"/>
      <c r="Z2343" s="9"/>
    </row>
    <row r="2344" spans="1:26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>
        <f t="shared" si="145"/>
        <v>0</v>
      </c>
      <c r="Q2344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  <c r="U2344" s="9"/>
      <c r="V2344" s="9"/>
      <c r="W2344" s="9"/>
      <c r="X2344" s="9"/>
      <c r="Y2344" s="9"/>
      <c r="Z2344" s="9"/>
    </row>
    <row r="2345" spans="1:26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1</v>
      </c>
      <c r="Q2345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  <c r="U2345" s="9"/>
      <c r="V2345" s="9"/>
      <c r="W2345" s="9"/>
      <c r="X2345" s="9"/>
      <c r="Y2345" s="9"/>
      <c r="Z2345" s="9"/>
    </row>
    <row r="2346" spans="1:26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  <c r="U2346" s="9"/>
      <c r="V2346" s="9"/>
      <c r="W2346" s="9"/>
      <c r="X2346" s="9"/>
      <c r="Y2346" s="9"/>
      <c r="Z2346" s="9"/>
    </row>
    <row r="2347" spans="1:26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>
        <f t="shared" si="145"/>
        <v>0</v>
      </c>
      <c r="Q2347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  <c r="U2347" s="9"/>
      <c r="V2347" s="9"/>
      <c r="W2347" s="9"/>
      <c r="X2347" s="9"/>
      <c r="Y2347" s="9"/>
      <c r="Z2347" s="9"/>
    </row>
    <row r="2348" spans="1:26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3</v>
      </c>
      <c r="Q2348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  <c r="U2348" s="9"/>
      <c r="V2348" s="9"/>
      <c r="W2348" s="9"/>
      <c r="X2348" s="9"/>
      <c r="Y2348" s="9"/>
      <c r="Z2348" s="9"/>
    </row>
    <row r="2349" spans="1:26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</v>
      </c>
      <c r="Q2349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  <c r="U2349" s="9"/>
      <c r="V2349" s="9"/>
      <c r="W2349" s="9"/>
      <c r="X2349" s="9"/>
      <c r="Y2349" s="9"/>
      <c r="Z2349" s="9"/>
    </row>
    <row r="2350" spans="1:26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</v>
      </c>
      <c r="Q2350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  <c r="U2350" s="9"/>
      <c r="V2350" s="9"/>
      <c r="W2350" s="9"/>
      <c r="X2350" s="9"/>
      <c r="Y2350" s="9"/>
      <c r="Z2350" s="9"/>
    </row>
    <row r="2351" spans="1:26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>
        <f t="shared" si="145"/>
        <v>0</v>
      </c>
      <c r="Q235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  <c r="U2351" s="9"/>
      <c r="V2351" s="9"/>
      <c r="W2351" s="9"/>
      <c r="X2351" s="9"/>
      <c r="Y2351" s="9"/>
      <c r="Z2351" s="9"/>
    </row>
    <row r="2352" spans="1:26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>
        <f t="shared" si="145"/>
        <v>0</v>
      </c>
      <c r="Q2352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  <c r="U2352" s="9"/>
      <c r="V2352" s="9"/>
      <c r="W2352" s="9"/>
      <c r="X2352" s="9"/>
      <c r="Y2352" s="9"/>
      <c r="Z2352" s="9"/>
    </row>
    <row r="2353" spans="1:26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7</v>
      </c>
      <c r="Q2353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  <c r="U2353" s="9"/>
      <c r="V2353" s="9"/>
      <c r="W2353" s="9"/>
      <c r="X2353" s="9"/>
      <c r="Y2353" s="9"/>
      <c r="Z2353" s="9"/>
    </row>
    <row r="2354" spans="1:26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>
        <f t="shared" si="145"/>
        <v>0</v>
      </c>
      <c r="Q2354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  <c r="U2354" s="9"/>
      <c r="V2354" s="9"/>
      <c r="W2354" s="9"/>
      <c r="X2354" s="9"/>
      <c r="Y2354" s="9"/>
      <c r="Z2354" s="9"/>
    </row>
    <row r="2355" spans="1:26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>
        <f t="shared" si="145"/>
        <v>0</v>
      </c>
      <c r="Q2355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  <c r="U2355" s="9"/>
      <c r="V2355" s="9"/>
      <c r="W2355" s="9"/>
      <c r="X2355" s="9"/>
      <c r="Y2355" s="9"/>
      <c r="Z2355" s="9"/>
    </row>
    <row r="2356" spans="1:26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1</v>
      </c>
      <c r="Q2356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  <c r="U2356" s="9"/>
      <c r="V2356" s="9"/>
      <c r="W2356" s="9"/>
      <c r="X2356" s="9"/>
      <c r="Y2356" s="9"/>
      <c r="Z2356" s="9"/>
    </row>
    <row r="2357" spans="1:26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</v>
      </c>
      <c r="Q2357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  <c r="U2357" s="9"/>
      <c r="V2357" s="9"/>
      <c r="W2357" s="9"/>
      <c r="X2357" s="9"/>
      <c r="Y2357" s="9"/>
      <c r="Z2357" s="9"/>
    </row>
    <row r="2358" spans="1:26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>
        <f t="shared" si="145"/>
        <v>0</v>
      </c>
      <c r="Q2358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  <c r="U2358" s="9"/>
      <c r="V2358" s="9"/>
      <c r="W2358" s="9"/>
      <c r="X2358" s="9"/>
      <c r="Y2358" s="9"/>
      <c r="Z2358" s="9"/>
    </row>
    <row r="2359" spans="1:26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>
        <f t="shared" si="145"/>
        <v>0</v>
      </c>
      <c r="Q2359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  <c r="U2359" s="9"/>
      <c r="V2359" s="9"/>
      <c r="W2359" s="9"/>
      <c r="X2359" s="9"/>
      <c r="Y2359" s="9"/>
      <c r="Z2359" s="9"/>
    </row>
    <row r="2360" spans="1:26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>
        <f t="shared" si="145"/>
        <v>0</v>
      </c>
      <c r="Q2360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  <c r="U2360" s="9"/>
      <c r="V2360" s="9"/>
      <c r="W2360" s="9"/>
      <c r="X2360" s="9"/>
      <c r="Y2360" s="9"/>
      <c r="Z2360" s="9"/>
    </row>
    <row r="2361" spans="1:26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</v>
      </c>
      <c r="Q236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  <c r="U2361" s="9"/>
      <c r="V2361" s="9"/>
      <c r="W2361" s="9"/>
      <c r="X2361" s="9"/>
      <c r="Y2361" s="9"/>
      <c r="Z2361" s="9"/>
    </row>
    <row r="2362" spans="1:26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1</v>
      </c>
      <c r="Q2362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  <c r="U2362" s="9"/>
      <c r="V2362" s="9"/>
      <c r="W2362" s="9"/>
      <c r="X2362" s="9"/>
      <c r="Y2362" s="9"/>
      <c r="Z2362" s="9"/>
    </row>
    <row r="2363" spans="1:26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>
        <f t="shared" si="145"/>
        <v>0</v>
      </c>
      <c r="Q2363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  <c r="U2363" s="9"/>
      <c r="V2363" s="9"/>
      <c r="W2363" s="9"/>
      <c r="X2363" s="9"/>
      <c r="Y2363" s="9"/>
      <c r="Z2363" s="9"/>
    </row>
    <row r="2364" spans="1:26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2</v>
      </c>
      <c r="Q2364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  <c r="U2364" s="9"/>
      <c r="V2364" s="9"/>
      <c r="W2364" s="9"/>
      <c r="X2364" s="9"/>
      <c r="Y2364" s="9"/>
      <c r="Z2364" s="9"/>
    </row>
    <row r="2365" spans="1:26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>
        <f t="shared" si="145"/>
        <v>0</v>
      </c>
      <c r="Q2365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  <c r="U2365" s="9"/>
      <c r="V2365" s="9"/>
      <c r="W2365" s="9"/>
      <c r="X2365" s="9"/>
      <c r="Y2365" s="9"/>
      <c r="Z2365" s="9"/>
    </row>
    <row r="2366" spans="1:26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>
        <f t="shared" si="145"/>
        <v>0</v>
      </c>
      <c r="Q2366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  <c r="U2366" s="9"/>
      <c r="V2366" s="9"/>
      <c r="W2366" s="9"/>
      <c r="X2366" s="9"/>
      <c r="Y2366" s="9"/>
      <c r="Z2366" s="9"/>
    </row>
    <row r="2367" spans="1:26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>
        <f t="shared" si="145"/>
        <v>0</v>
      </c>
      <c r="Q2367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  <c r="U2367" s="9"/>
      <c r="V2367" s="9"/>
      <c r="W2367" s="9"/>
      <c r="X2367" s="9"/>
      <c r="Y2367" s="9"/>
      <c r="Z2367" s="9"/>
    </row>
    <row r="2368" spans="1:26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27</v>
      </c>
      <c r="Q2368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  <c r="U2368" s="9"/>
      <c r="V2368" s="9"/>
      <c r="W2368" s="9"/>
      <c r="X2368" s="9"/>
      <c r="Y2368" s="9"/>
      <c r="Z2368" s="9"/>
    </row>
    <row r="2369" spans="1:26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14</v>
      </c>
      <c r="Q2369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  <c r="U2369" s="9"/>
      <c r="V2369" s="9"/>
      <c r="W2369" s="9"/>
      <c r="X2369" s="9"/>
      <c r="Y2369" s="9"/>
      <c r="Z2369" s="9"/>
    </row>
    <row r="2370" spans="1:26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2</v>
      </c>
      <c r="Q2370" t="s">
        <v>8317</v>
      </c>
      <c r="R2370" t="s">
        <v>8318</v>
      </c>
      <c r="S2370" s="9">
        <f t="shared" si="146"/>
        <v>42063.721817129626</v>
      </c>
      <c r="T2370" s="9">
        <f t="shared" si="147"/>
        <v>42108.680150462969</v>
      </c>
      <c r="U2370" s="9"/>
      <c r="V2370" s="9"/>
      <c r="W2370" s="9"/>
      <c r="X2370" s="9"/>
      <c r="Y2370" s="9"/>
      <c r="Z2370" s="9"/>
    </row>
    <row r="2371" spans="1:26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 xml:space="preserve"> ROUND((E2371/D2371)*100,0)</f>
        <v>0</v>
      </c>
      <c r="P2371">
        <f t="shared" ref="P2371:P2434" si="149" xml:space="preserve"> AVERAGE(L2371)</f>
        <v>0</v>
      </c>
      <c r="Q2371" t="s">
        <v>8317</v>
      </c>
      <c r="R2371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  <c r="U2371" s="9"/>
      <c r="V2371" s="9"/>
      <c r="W2371" s="9"/>
      <c r="X2371" s="9"/>
      <c r="Y2371" s="9"/>
      <c r="Z2371" s="9"/>
    </row>
    <row r="2372" spans="1:26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4</v>
      </c>
      <c r="Q2372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  <c r="U2372" s="9"/>
      <c r="V2372" s="9"/>
      <c r="W2372" s="9"/>
      <c r="X2372" s="9"/>
      <c r="Y2372" s="9"/>
      <c r="Z2372" s="9"/>
    </row>
    <row r="2373" spans="1:26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>
        <f t="shared" si="149"/>
        <v>0</v>
      </c>
      <c r="Q2373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  <c r="U2373" s="9"/>
      <c r="V2373" s="9"/>
      <c r="W2373" s="9"/>
      <c r="X2373" s="9"/>
      <c r="Y2373" s="9"/>
      <c r="Z2373" s="9"/>
    </row>
    <row r="2374" spans="1:26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6</v>
      </c>
      <c r="Q2374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  <c r="U2374" s="9"/>
      <c r="V2374" s="9"/>
      <c r="W2374" s="9"/>
      <c r="X2374" s="9"/>
      <c r="Y2374" s="9"/>
      <c r="Z2374" s="9"/>
    </row>
    <row r="2375" spans="1:26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1</v>
      </c>
      <c r="Q2375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  <c r="U2375" s="9"/>
      <c r="V2375" s="9"/>
      <c r="W2375" s="9"/>
      <c r="X2375" s="9"/>
      <c r="Y2375" s="9"/>
      <c r="Z2375" s="9"/>
    </row>
    <row r="2376" spans="1:26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</v>
      </c>
      <c r="Q2376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  <c r="U2376" s="9"/>
      <c r="V2376" s="9"/>
      <c r="W2376" s="9"/>
      <c r="X2376" s="9"/>
      <c r="Y2376" s="9"/>
      <c r="Z2376" s="9"/>
    </row>
    <row r="2377" spans="1:26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>
        <f t="shared" si="149"/>
        <v>0</v>
      </c>
      <c r="Q2377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  <c r="U2377" s="9"/>
      <c r="V2377" s="9"/>
      <c r="W2377" s="9"/>
      <c r="X2377" s="9"/>
      <c r="Y2377" s="9"/>
      <c r="Z2377" s="9"/>
    </row>
    <row r="2378" spans="1:26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4</v>
      </c>
      <c r="Q2378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  <c r="U2378" s="9"/>
      <c r="V2378" s="9"/>
      <c r="W2378" s="9"/>
      <c r="X2378" s="9"/>
      <c r="Y2378" s="9"/>
      <c r="Z2378" s="9"/>
    </row>
    <row r="2379" spans="1:26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>
        <f t="shared" si="149"/>
        <v>0</v>
      </c>
      <c r="Q2379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  <c r="U2379" s="9"/>
      <c r="V2379" s="9"/>
      <c r="W2379" s="9"/>
      <c r="X2379" s="9"/>
      <c r="Y2379" s="9"/>
      <c r="Z2379" s="9"/>
    </row>
    <row r="2380" spans="1:26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>
        <f t="shared" si="149"/>
        <v>0</v>
      </c>
      <c r="Q2380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  <c r="U2380" s="9"/>
      <c r="V2380" s="9"/>
      <c r="W2380" s="9"/>
      <c r="X2380" s="9"/>
      <c r="Y2380" s="9"/>
      <c r="Z2380" s="9"/>
    </row>
    <row r="2381" spans="1:26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>
        <f t="shared" si="149"/>
        <v>0</v>
      </c>
      <c r="Q238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  <c r="U2381" s="9"/>
      <c r="V2381" s="9"/>
      <c r="W2381" s="9"/>
      <c r="X2381" s="9"/>
      <c r="Y2381" s="9"/>
      <c r="Z2381" s="9"/>
    </row>
    <row r="2382" spans="1:26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3</v>
      </c>
      <c r="Q2382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  <c r="U2382" s="9"/>
      <c r="V2382" s="9"/>
      <c r="W2382" s="9"/>
      <c r="X2382" s="9"/>
      <c r="Y2382" s="9"/>
      <c r="Z2382" s="9"/>
    </row>
    <row r="2383" spans="1:26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7</v>
      </c>
      <c r="Q2383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  <c r="U2383" s="9"/>
      <c r="V2383" s="9"/>
      <c r="W2383" s="9"/>
      <c r="X2383" s="9"/>
      <c r="Y2383" s="9"/>
      <c r="Z2383" s="9"/>
    </row>
    <row r="2384" spans="1:26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2</v>
      </c>
      <c r="Q2384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  <c r="U2384" s="9"/>
      <c r="V2384" s="9"/>
      <c r="W2384" s="9"/>
      <c r="X2384" s="9"/>
      <c r="Y2384" s="9"/>
      <c r="Z2384" s="9"/>
    </row>
    <row r="2385" spans="1:26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3</v>
      </c>
      <c r="Q2385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  <c r="U2385" s="9"/>
      <c r="V2385" s="9"/>
      <c r="W2385" s="9"/>
      <c r="X2385" s="9"/>
      <c r="Y2385" s="9"/>
      <c r="Z2385" s="9"/>
    </row>
    <row r="2386" spans="1:26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8</v>
      </c>
      <c r="Q2386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  <c r="U2386" s="9"/>
      <c r="V2386" s="9"/>
      <c r="W2386" s="9"/>
      <c r="X2386" s="9"/>
      <c r="Y2386" s="9"/>
      <c r="Z2386" s="9"/>
    </row>
    <row r="2387" spans="1:26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7</v>
      </c>
      <c r="Q2387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  <c r="U2387" s="9"/>
      <c r="V2387" s="9"/>
      <c r="W2387" s="9"/>
      <c r="X2387" s="9"/>
      <c r="Y2387" s="9"/>
      <c r="Z2387" s="9"/>
    </row>
    <row r="2388" spans="1:26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>
        <f t="shared" si="149"/>
        <v>0</v>
      </c>
      <c r="Q2388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  <c r="U2388" s="9"/>
      <c r="V2388" s="9"/>
      <c r="W2388" s="9"/>
      <c r="X2388" s="9"/>
      <c r="Y2388" s="9"/>
      <c r="Z2388" s="9"/>
    </row>
    <row r="2389" spans="1:26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</v>
      </c>
      <c r="Q2389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  <c r="U2389" s="9"/>
      <c r="V2389" s="9"/>
      <c r="W2389" s="9"/>
      <c r="X2389" s="9"/>
      <c r="Y2389" s="9"/>
      <c r="Z2389" s="9"/>
    </row>
    <row r="2390" spans="1:26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8</v>
      </c>
      <c r="Q2390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  <c r="U2390" s="9"/>
      <c r="V2390" s="9"/>
      <c r="W2390" s="9"/>
      <c r="X2390" s="9"/>
      <c r="Y2390" s="9"/>
      <c r="Z2390" s="9"/>
    </row>
    <row r="2391" spans="1:26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1</v>
      </c>
      <c r="Q239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  <c r="U2391" s="9"/>
      <c r="V2391" s="9"/>
      <c r="W2391" s="9"/>
      <c r="X2391" s="9"/>
      <c r="Y2391" s="9"/>
      <c r="Z2391" s="9"/>
    </row>
    <row r="2392" spans="1:26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>
        <f t="shared" si="149"/>
        <v>0</v>
      </c>
      <c r="Q2392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  <c r="U2392" s="9"/>
      <c r="V2392" s="9"/>
      <c r="W2392" s="9"/>
      <c r="X2392" s="9"/>
      <c r="Y2392" s="9"/>
      <c r="Z2392" s="9"/>
    </row>
    <row r="2393" spans="1:26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1</v>
      </c>
      <c r="Q2393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  <c r="U2393" s="9"/>
      <c r="V2393" s="9"/>
      <c r="W2393" s="9"/>
      <c r="X2393" s="9"/>
      <c r="Y2393" s="9"/>
      <c r="Z2393" s="9"/>
    </row>
    <row r="2394" spans="1:26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>
        <f t="shared" si="149"/>
        <v>0</v>
      </c>
      <c r="Q2394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  <c r="U2394" s="9"/>
      <c r="V2394" s="9"/>
      <c r="W2394" s="9"/>
      <c r="X2394" s="9"/>
      <c r="Y2394" s="9"/>
      <c r="Z2394" s="9"/>
    </row>
    <row r="2395" spans="1:26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1</v>
      </c>
      <c r="Q2395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  <c r="U2395" s="9"/>
      <c r="V2395" s="9"/>
      <c r="W2395" s="9"/>
      <c r="X2395" s="9"/>
      <c r="Y2395" s="9"/>
      <c r="Z2395" s="9"/>
    </row>
    <row r="2396" spans="1:26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</v>
      </c>
      <c r="Q2396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  <c r="U2396" s="9"/>
      <c r="V2396" s="9"/>
      <c r="W2396" s="9"/>
      <c r="X2396" s="9"/>
      <c r="Y2396" s="9"/>
      <c r="Z2396" s="9"/>
    </row>
    <row r="2397" spans="1:26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>
        <f t="shared" si="149"/>
        <v>0</v>
      </c>
      <c r="Q2397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  <c r="U2397" s="9"/>
      <c r="V2397" s="9"/>
      <c r="W2397" s="9"/>
      <c r="X2397" s="9"/>
      <c r="Y2397" s="9"/>
      <c r="Z2397" s="9"/>
    </row>
    <row r="2398" spans="1:26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</v>
      </c>
      <c r="Q2398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  <c r="U2398" s="9"/>
      <c r="V2398" s="9"/>
      <c r="W2398" s="9"/>
      <c r="X2398" s="9"/>
      <c r="Y2398" s="9"/>
      <c r="Z2398" s="9"/>
    </row>
    <row r="2399" spans="1:26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>
        <f t="shared" si="149"/>
        <v>0</v>
      </c>
      <c r="Q2399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  <c r="U2399" s="9"/>
      <c r="V2399" s="9"/>
      <c r="W2399" s="9"/>
      <c r="X2399" s="9"/>
      <c r="Y2399" s="9"/>
      <c r="Z2399" s="9"/>
    </row>
    <row r="2400" spans="1:26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>
        <f t="shared" si="149"/>
        <v>0</v>
      </c>
      <c r="Q2400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  <c r="U2400" s="9"/>
      <c r="V2400" s="9"/>
      <c r="W2400" s="9"/>
      <c r="X2400" s="9"/>
      <c r="Y2400" s="9"/>
      <c r="Z2400" s="9"/>
    </row>
    <row r="2401" spans="1:26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>
        <f t="shared" si="149"/>
        <v>0</v>
      </c>
      <c r="Q240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  <c r="U2401" s="9"/>
      <c r="V2401" s="9"/>
      <c r="W2401" s="9"/>
      <c r="X2401" s="9"/>
      <c r="Y2401" s="9"/>
      <c r="Z2401" s="9"/>
    </row>
    <row r="2402" spans="1:26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>
        <f t="shared" si="149"/>
        <v>0</v>
      </c>
      <c r="Q2402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  <c r="U2402" s="9"/>
      <c r="V2402" s="9"/>
      <c r="W2402" s="9"/>
      <c r="X2402" s="9"/>
      <c r="Y2402" s="9"/>
      <c r="Z2402" s="9"/>
    </row>
    <row r="2403" spans="1:26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9</v>
      </c>
      <c r="Q2403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  <c r="U2403" s="9"/>
      <c r="V2403" s="9"/>
      <c r="W2403" s="9"/>
      <c r="X2403" s="9"/>
      <c r="Y2403" s="9"/>
      <c r="Z2403" s="9"/>
    </row>
    <row r="2404" spans="1:26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1</v>
      </c>
      <c r="Q2404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  <c r="U2404" s="9"/>
      <c r="V2404" s="9"/>
      <c r="W2404" s="9"/>
      <c r="X2404" s="9"/>
      <c r="Y2404" s="9"/>
      <c r="Z2404" s="9"/>
    </row>
    <row r="2405" spans="1:26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12</v>
      </c>
      <c r="Q2405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  <c r="U2405" s="9"/>
      <c r="V2405" s="9"/>
      <c r="W2405" s="9"/>
      <c r="X2405" s="9"/>
      <c r="Y2405" s="9"/>
      <c r="Z2405" s="9"/>
    </row>
    <row r="2406" spans="1:26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>
        <f t="shared" si="149"/>
        <v>0</v>
      </c>
      <c r="Q2406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  <c r="U2406" s="9"/>
      <c r="V2406" s="9"/>
      <c r="W2406" s="9"/>
      <c r="X2406" s="9"/>
      <c r="Y2406" s="9"/>
      <c r="Z2406" s="9"/>
    </row>
    <row r="2407" spans="1:26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20</v>
      </c>
      <c r="Q2407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  <c r="U2407" s="9"/>
      <c r="V2407" s="9"/>
      <c r="W2407" s="9"/>
      <c r="X2407" s="9"/>
      <c r="Y2407" s="9"/>
      <c r="Z2407" s="9"/>
    </row>
    <row r="2408" spans="1:26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16</v>
      </c>
      <c r="Q2408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  <c r="U2408" s="9"/>
      <c r="V2408" s="9"/>
      <c r="W2408" s="9"/>
      <c r="X2408" s="9"/>
      <c r="Y2408" s="9"/>
      <c r="Z2408" s="9"/>
    </row>
    <row r="2409" spans="1:26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33</v>
      </c>
      <c r="Q2409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  <c r="U2409" s="9"/>
      <c r="V2409" s="9"/>
      <c r="W2409" s="9"/>
      <c r="X2409" s="9"/>
      <c r="Y2409" s="9"/>
      <c r="Z2409" s="9"/>
    </row>
    <row r="2410" spans="1:26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2</v>
      </c>
      <c r="Q2410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  <c r="U2410" s="9"/>
      <c r="V2410" s="9"/>
      <c r="W2410" s="9"/>
      <c r="X2410" s="9"/>
      <c r="Y2410" s="9"/>
      <c r="Z2410" s="9"/>
    </row>
    <row r="2411" spans="1:26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6</v>
      </c>
      <c r="Q24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  <c r="U2411" s="9"/>
      <c r="V2411" s="9"/>
      <c r="W2411" s="9"/>
      <c r="X2411" s="9"/>
      <c r="Y2411" s="9"/>
      <c r="Z2411" s="9"/>
    </row>
    <row r="2412" spans="1:26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>
        <f t="shared" si="149"/>
        <v>0</v>
      </c>
      <c r="Q2412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  <c r="U2412" s="9"/>
      <c r="V2412" s="9"/>
      <c r="W2412" s="9"/>
      <c r="X2412" s="9"/>
      <c r="Y2412" s="9"/>
      <c r="Z2412" s="9"/>
    </row>
    <row r="2413" spans="1:26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3</v>
      </c>
      <c r="Q2413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  <c r="U2413" s="9"/>
      <c r="V2413" s="9"/>
      <c r="W2413" s="9"/>
      <c r="X2413" s="9"/>
      <c r="Y2413" s="9"/>
      <c r="Z2413" s="9"/>
    </row>
    <row r="2414" spans="1:26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>
        <f t="shared" si="149"/>
        <v>0</v>
      </c>
      <c r="Q2414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  <c r="U2414" s="9"/>
      <c r="V2414" s="9"/>
      <c r="W2414" s="9"/>
      <c r="X2414" s="9"/>
      <c r="Y2414" s="9"/>
      <c r="Z2414" s="9"/>
    </row>
    <row r="2415" spans="1:26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3</v>
      </c>
      <c r="Q2415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  <c r="U2415" s="9"/>
      <c r="V2415" s="9"/>
      <c r="W2415" s="9"/>
      <c r="X2415" s="9"/>
      <c r="Y2415" s="9"/>
      <c r="Z2415" s="9"/>
    </row>
    <row r="2416" spans="1:26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13</v>
      </c>
      <c r="Q2416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  <c r="U2416" s="9"/>
      <c r="V2416" s="9"/>
      <c r="W2416" s="9"/>
      <c r="X2416" s="9"/>
      <c r="Y2416" s="9"/>
      <c r="Z2416" s="9"/>
    </row>
    <row r="2417" spans="1:26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6</v>
      </c>
      <c r="Q2417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  <c r="U2417" s="9"/>
      <c r="V2417" s="9"/>
      <c r="W2417" s="9"/>
      <c r="X2417" s="9"/>
      <c r="Y2417" s="9"/>
      <c r="Z2417" s="9"/>
    </row>
    <row r="2418" spans="1:26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1</v>
      </c>
      <c r="Q2418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  <c r="U2418" s="9"/>
      <c r="V2418" s="9"/>
      <c r="W2418" s="9"/>
      <c r="X2418" s="9"/>
      <c r="Y2418" s="9"/>
      <c r="Z2418" s="9"/>
    </row>
    <row r="2419" spans="1:26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>
        <f t="shared" si="149"/>
        <v>0</v>
      </c>
      <c r="Q2419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  <c r="U2419" s="9"/>
      <c r="V2419" s="9"/>
      <c r="W2419" s="9"/>
      <c r="X2419" s="9"/>
      <c r="Y2419" s="9"/>
      <c r="Z2419" s="9"/>
    </row>
    <row r="2420" spans="1:26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5</v>
      </c>
      <c r="Q2420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  <c r="U2420" s="9"/>
      <c r="V2420" s="9"/>
      <c r="W2420" s="9"/>
      <c r="X2420" s="9"/>
      <c r="Y2420" s="9"/>
      <c r="Z2420" s="9"/>
    </row>
    <row r="2421" spans="1:26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>
        <f t="shared" si="149"/>
        <v>0</v>
      </c>
      <c r="Q2421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  <c r="U2421" s="9"/>
      <c r="V2421" s="9"/>
      <c r="W2421" s="9"/>
      <c r="X2421" s="9"/>
      <c r="Y2421" s="9"/>
      <c r="Z2421" s="9"/>
    </row>
    <row r="2422" spans="1:26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36</v>
      </c>
      <c r="Q2422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  <c r="U2422" s="9"/>
      <c r="V2422" s="9"/>
      <c r="W2422" s="9"/>
      <c r="X2422" s="9"/>
      <c r="Y2422" s="9"/>
      <c r="Z2422" s="9"/>
    </row>
    <row r="2423" spans="1:26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  <c r="U2423" s="9"/>
      <c r="V2423" s="9"/>
      <c r="W2423" s="9"/>
      <c r="X2423" s="9"/>
      <c r="Y2423" s="9"/>
      <c r="Z2423" s="9"/>
    </row>
    <row r="2424" spans="1:26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  <c r="U2424" s="9"/>
      <c r="V2424" s="9"/>
      <c r="W2424" s="9"/>
      <c r="X2424" s="9"/>
      <c r="Y2424" s="9"/>
      <c r="Z2424" s="9"/>
    </row>
    <row r="2425" spans="1:26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1</v>
      </c>
      <c r="Q2425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  <c r="U2425" s="9"/>
      <c r="V2425" s="9"/>
      <c r="W2425" s="9"/>
      <c r="X2425" s="9"/>
      <c r="Y2425" s="9"/>
      <c r="Z2425" s="9"/>
    </row>
    <row r="2426" spans="1:26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9</v>
      </c>
      <c r="Q2426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  <c r="U2426" s="9"/>
      <c r="V2426" s="9"/>
      <c r="W2426" s="9"/>
      <c r="X2426" s="9"/>
      <c r="Y2426" s="9"/>
      <c r="Z2426" s="9"/>
    </row>
    <row r="2427" spans="1:26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  <c r="U2427" s="9"/>
      <c r="V2427" s="9"/>
      <c r="W2427" s="9"/>
      <c r="X2427" s="9"/>
      <c r="Y2427" s="9"/>
      <c r="Z2427" s="9"/>
    </row>
    <row r="2428" spans="1:26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>
        <f t="shared" si="149"/>
        <v>0</v>
      </c>
      <c r="Q2428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  <c r="U2428" s="9"/>
      <c r="V2428" s="9"/>
      <c r="W2428" s="9"/>
      <c r="X2428" s="9"/>
      <c r="Y2428" s="9"/>
      <c r="Z2428" s="9"/>
    </row>
    <row r="2429" spans="1:26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  <c r="U2429" s="9"/>
      <c r="V2429" s="9"/>
      <c r="W2429" s="9"/>
      <c r="X2429" s="9"/>
      <c r="Y2429" s="9"/>
      <c r="Z2429" s="9"/>
    </row>
    <row r="2430" spans="1:26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  <c r="U2430" s="9"/>
      <c r="V2430" s="9"/>
      <c r="W2430" s="9"/>
      <c r="X2430" s="9"/>
      <c r="Y2430" s="9"/>
      <c r="Z2430" s="9"/>
    </row>
    <row r="2431" spans="1:26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4</v>
      </c>
      <c r="Q243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  <c r="U2431" s="9"/>
      <c r="V2431" s="9"/>
      <c r="W2431" s="9"/>
      <c r="X2431" s="9"/>
      <c r="Y2431" s="9"/>
      <c r="Z2431" s="9"/>
    </row>
    <row r="2432" spans="1:26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2</v>
      </c>
      <c r="Q2432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  <c r="U2432" s="9"/>
      <c r="V2432" s="9"/>
      <c r="W2432" s="9"/>
      <c r="X2432" s="9"/>
      <c r="Y2432" s="9"/>
      <c r="Z2432" s="9"/>
    </row>
    <row r="2433" spans="1:26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2</v>
      </c>
      <c r="Q2433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  <c r="U2433" s="9"/>
      <c r="V2433" s="9"/>
      <c r="W2433" s="9"/>
      <c r="X2433" s="9"/>
      <c r="Y2433" s="9"/>
      <c r="Z2433" s="9"/>
    </row>
    <row r="2434" spans="1:26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2</v>
      </c>
      <c r="Q2434" t="s">
        <v>8334</v>
      </c>
      <c r="R2434" t="s">
        <v>8335</v>
      </c>
      <c r="S2434" s="9">
        <f t="shared" si="150"/>
        <v>42041.218715277777</v>
      </c>
      <c r="T2434" s="9">
        <f t="shared" si="151"/>
        <v>42071.218715277777</v>
      </c>
      <c r="U2434" s="9"/>
      <c r="V2434" s="9"/>
      <c r="W2434" s="9"/>
      <c r="X2434" s="9"/>
      <c r="Y2434" s="9"/>
      <c r="Z2434" s="9"/>
    </row>
    <row r="2435" spans="1:26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 xml:space="preserve"> ROUND((E2435/D2435)*100,0)</f>
        <v>0</v>
      </c>
      <c r="P2435">
        <f t="shared" ref="P2435:P2498" si="153" xml:space="preserve"> AVERAGE(L2435)</f>
        <v>0</v>
      </c>
      <c r="Q2435" t="s">
        <v>8334</v>
      </c>
      <c r="R2435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  <c r="U2435" s="9"/>
      <c r="V2435" s="9"/>
      <c r="W2435" s="9"/>
      <c r="X2435" s="9"/>
      <c r="Y2435" s="9"/>
      <c r="Z2435" s="9"/>
    </row>
    <row r="2436" spans="1:26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2</v>
      </c>
      <c r="Q2436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  <c r="U2436" s="9"/>
      <c r="V2436" s="9"/>
      <c r="W2436" s="9"/>
      <c r="X2436" s="9"/>
      <c r="Y2436" s="9"/>
      <c r="Z2436" s="9"/>
    </row>
    <row r="2437" spans="1:26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4</v>
      </c>
      <c r="Q2437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  <c r="U2437" s="9"/>
      <c r="V2437" s="9"/>
      <c r="W2437" s="9"/>
      <c r="X2437" s="9"/>
      <c r="Y2437" s="9"/>
      <c r="Z2437" s="9"/>
    </row>
    <row r="2438" spans="1:26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</v>
      </c>
      <c r="Q2438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  <c r="U2438" s="9"/>
      <c r="V2438" s="9"/>
      <c r="W2438" s="9"/>
      <c r="X2438" s="9"/>
      <c r="Y2438" s="9"/>
      <c r="Z2438" s="9"/>
    </row>
    <row r="2439" spans="1:26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>
        <f t="shared" si="153"/>
        <v>0</v>
      </c>
      <c r="Q2439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  <c r="U2439" s="9"/>
      <c r="V2439" s="9"/>
      <c r="W2439" s="9"/>
      <c r="X2439" s="9"/>
      <c r="Y2439" s="9"/>
      <c r="Z2439" s="9"/>
    </row>
    <row r="2440" spans="1:26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1</v>
      </c>
      <c r="Q2440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  <c r="U2440" s="9"/>
      <c r="V2440" s="9"/>
      <c r="W2440" s="9"/>
      <c r="X2440" s="9"/>
      <c r="Y2440" s="9"/>
      <c r="Z2440" s="9"/>
    </row>
    <row r="2441" spans="1:26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>
        <f t="shared" si="153"/>
        <v>0</v>
      </c>
      <c r="Q244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  <c r="U2441" s="9"/>
      <c r="V2441" s="9"/>
      <c r="W2441" s="9"/>
      <c r="X2441" s="9"/>
      <c r="Y2441" s="9"/>
      <c r="Z2441" s="9"/>
    </row>
    <row r="2442" spans="1:26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2</v>
      </c>
      <c r="Q2442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  <c r="U2442" s="9"/>
      <c r="V2442" s="9"/>
      <c r="W2442" s="9"/>
      <c r="X2442" s="9"/>
      <c r="Y2442" s="9"/>
      <c r="Z2442" s="9"/>
    </row>
    <row r="2443" spans="1:26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109</v>
      </c>
      <c r="Q2443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  <c r="U2443" s="9"/>
      <c r="V2443" s="9"/>
      <c r="W2443" s="9"/>
      <c r="X2443" s="9"/>
      <c r="Y2443" s="9"/>
      <c r="Z2443" s="9"/>
    </row>
    <row r="2444" spans="1:26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372</v>
      </c>
      <c r="Q2444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  <c r="U2444" s="9"/>
      <c r="V2444" s="9"/>
      <c r="W2444" s="9"/>
      <c r="X2444" s="9"/>
      <c r="Y2444" s="9"/>
      <c r="Z2444" s="9"/>
    </row>
    <row r="2445" spans="1:26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311</v>
      </c>
      <c r="Q2445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  <c r="U2445" s="9"/>
      <c r="V2445" s="9"/>
      <c r="W2445" s="9"/>
      <c r="X2445" s="9"/>
      <c r="Y2445" s="9"/>
      <c r="Z2445" s="9"/>
    </row>
    <row r="2446" spans="1:26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61</v>
      </c>
      <c r="Q2446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  <c r="U2446" s="9"/>
      <c r="V2446" s="9"/>
      <c r="W2446" s="9"/>
      <c r="X2446" s="9"/>
      <c r="Y2446" s="9"/>
      <c r="Z2446" s="9"/>
    </row>
    <row r="2447" spans="1:26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115</v>
      </c>
      <c r="Q2447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  <c r="U2447" s="9"/>
      <c r="V2447" s="9"/>
      <c r="W2447" s="9"/>
      <c r="X2447" s="9"/>
      <c r="Y2447" s="9"/>
      <c r="Z2447" s="9"/>
    </row>
    <row r="2448" spans="1:26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111</v>
      </c>
      <c r="Q2448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  <c r="U2448" s="9"/>
      <c r="V2448" s="9"/>
      <c r="W2448" s="9"/>
      <c r="X2448" s="9"/>
      <c r="Y2448" s="9"/>
      <c r="Z2448" s="9"/>
    </row>
    <row r="2449" spans="1:26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337</v>
      </c>
      <c r="Q2449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  <c r="U2449" s="9"/>
      <c r="V2449" s="9"/>
      <c r="W2449" s="9"/>
      <c r="X2449" s="9"/>
      <c r="Y2449" s="9"/>
      <c r="Z2449" s="9"/>
    </row>
    <row r="2450" spans="1:26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9</v>
      </c>
      <c r="Q2450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  <c r="U2450" s="9"/>
      <c r="V2450" s="9"/>
      <c r="W2450" s="9"/>
      <c r="X2450" s="9"/>
      <c r="Y2450" s="9"/>
      <c r="Z2450" s="9"/>
    </row>
    <row r="2451" spans="1:26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120</v>
      </c>
      <c r="Q245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  <c r="U2451" s="9"/>
      <c r="V2451" s="9"/>
      <c r="W2451" s="9"/>
      <c r="X2451" s="9"/>
      <c r="Y2451" s="9"/>
      <c r="Z2451" s="9"/>
    </row>
    <row r="2452" spans="1:26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102</v>
      </c>
      <c r="Q2452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  <c r="U2452" s="9"/>
      <c r="V2452" s="9"/>
      <c r="W2452" s="9"/>
      <c r="X2452" s="9"/>
      <c r="Y2452" s="9"/>
      <c r="Z2452" s="9"/>
    </row>
    <row r="2453" spans="1:26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186</v>
      </c>
      <c r="Q2453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  <c r="U2453" s="9"/>
      <c r="V2453" s="9"/>
      <c r="W2453" s="9"/>
      <c r="X2453" s="9"/>
      <c r="Y2453" s="9"/>
      <c r="Z2453" s="9"/>
    </row>
    <row r="2454" spans="1:26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15</v>
      </c>
      <c r="Q2454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  <c r="U2454" s="9"/>
      <c r="V2454" s="9"/>
      <c r="W2454" s="9"/>
      <c r="X2454" s="9"/>
      <c r="Y2454" s="9"/>
      <c r="Z2454" s="9"/>
    </row>
    <row r="2455" spans="1:26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67</v>
      </c>
      <c r="Q2455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  <c r="U2455" s="9"/>
      <c r="V2455" s="9"/>
      <c r="W2455" s="9"/>
      <c r="X2455" s="9"/>
      <c r="Y2455" s="9"/>
      <c r="Z2455" s="9"/>
    </row>
    <row r="2456" spans="1:26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130</v>
      </c>
      <c r="Q2456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  <c r="U2456" s="9"/>
      <c r="V2456" s="9"/>
      <c r="W2456" s="9"/>
      <c r="X2456" s="9"/>
      <c r="Y2456" s="9"/>
      <c r="Z2456" s="9"/>
    </row>
    <row r="2457" spans="1:26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16</v>
      </c>
      <c r="Q2457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  <c r="U2457" s="9"/>
      <c r="V2457" s="9"/>
      <c r="W2457" s="9"/>
      <c r="X2457" s="9"/>
      <c r="Y2457" s="9"/>
      <c r="Z2457" s="9"/>
    </row>
    <row r="2458" spans="1:26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67</v>
      </c>
      <c r="Q2458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  <c r="U2458" s="9"/>
      <c r="V2458" s="9"/>
      <c r="W2458" s="9"/>
      <c r="X2458" s="9"/>
      <c r="Y2458" s="9"/>
      <c r="Z2458" s="9"/>
    </row>
    <row r="2459" spans="1:26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124</v>
      </c>
      <c r="Q2459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  <c r="U2459" s="9"/>
      <c r="V2459" s="9"/>
      <c r="W2459" s="9"/>
      <c r="X2459" s="9"/>
      <c r="Y2459" s="9"/>
      <c r="Z2459" s="9"/>
    </row>
    <row r="2460" spans="1:26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80</v>
      </c>
      <c r="Q2460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  <c r="U2460" s="9"/>
      <c r="V2460" s="9"/>
      <c r="W2460" s="9"/>
      <c r="X2460" s="9"/>
      <c r="Y2460" s="9"/>
      <c r="Z2460" s="9"/>
    </row>
    <row r="2461" spans="1:26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282</v>
      </c>
      <c r="Q246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  <c r="U2461" s="9"/>
      <c r="V2461" s="9"/>
      <c r="W2461" s="9"/>
      <c r="X2461" s="9"/>
      <c r="Y2461" s="9"/>
      <c r="Z2461" s="9"/>
    </row>
    <row r="2462" spans="1:26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68</v>
      </c>
      <c r="Q2462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  <c r="U2462" s="9"/>
      <c r="V2462" s="9"/>
      <c r="W2462" s="9"/>
      <c r="X2462" s="9"/>
      <c r="Y2462" s="9"/>
      <c r="Z2462" s="9"/>
    </row>
    <row r="2463" spans="1:26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86</v>
      </c>
      <c r="Q2463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  <c r="U2463" s="9"/>
      <c r="V2463" s="9"/>
      <c r="W2463" s="9"/>
      <c r="X2463" s="9"/>
      <c r="Y2463" s="9"/>
      <c r="Z2463" s="9"/>
    </row>
    <row r="2464" spans="1:26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115</v>
      </c>
      <c r="Q2464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  <c r="U2464" s="9"/>
      <c r="V2464" s="9"/>
      <c r="W2464" s="9"/>
      <c r="X2464" s="9"/>
      <c r="Y2464" s="9"/>
      <c r="Z2464" s="9"/>
    </row>
    <row r="2465" spans="1:26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75</v>
      </c>
      <c r="Q2465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  <c r="U2465" s="9"/>
      <c r="V2465" s="9"/>
      <c r="W2465" s="9"/>
      <c r="X2465" s="9"/>
      <c r="Y2465" s="9"/>
      <c r="Z2465" s="9"/>
    </row>
    <row r="2466" spans="1:26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43</v>
      </c>
      <c r="Q2466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  <c r="U2466" s="9"/>
      <c r="V2466" s="9"/>
      <c r="W2466" s="9"/>
      <c r="X2466" s="9"/>
      <c r="Y2466" s="9"/>
      <c r="Z2466" s="9"/>
    </row>
    <row r="2467" spans="1:26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48</v>
      </c>
      <c r="Q2467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  <c r="U2467" s="9"/>
      <c r="V2467" s="9"/>
      <c r="W2467" s="9"/>
      <c r="X2467" s="9"/>
      <c r="Y2467" s="9"/>
      <c r="Z2467" s="9"/>
    </row>
    <row r="2468" spans="1:26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52</v>
      </c>
      <c r="Q2468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  <c r="U2468" s="9"/>
      <c r="V2468" s="9"/>
      <c r="W2468" s="9"/>
      <c r="X2468" s="9"/>
      <c r="Y2468" s="9"/>
      <c r="Z2468" s="9"/>
    </row>
    <row r="2469" spans="1:26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43</v>
      </c>
      <c r="Q2469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  <c r="U2469" s="9"/>
      <c r="V2469" s="9"/>
      <c r="W2469" s="9"/>
      <c r="X2469" s="9"/>
      <c r="Y2469" s="9"/>
      <c r="Z2469" s="9"/>
    </row>
    <row r="2470" spans="1:26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58</v>
      </c>
      <c r="Q2470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  <c r="U2470" s="9"/>
      <c r="V2470" s="9"/>
      <c r="W2470" s="9"/>
      <c r="X2470" s="9"/>
      <c r="Y2470" s="9"/>
      <c r="Z2470" s="9"/>
    </row>
    <row r="2471" spans="1:26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47</v>
      </c>
      <c r="Q247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  <c r="U2471" s="9"/>
      <c r="V2471" s="9"/>
      <c r="W2471" s="9"/>
      <c r="X2471" s="9"/>
      <c r="Y2471" s="9"/>
      <c r="Z2471" s="9"/>
    </row>
    <row r="2472" spans="1:26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36</v>
      </c>
      <c r="Q2472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  <c r="U2472" s="9"/>
      <c r="V2472" s="9"/>
      <c r="W2472" s="9"/>
      <c r="X2472" s="9"/>
      <c r="Y2472" s="9"/>
      <c r="Z2472" s="9"/>
    </row>
    <row r="2473" spans="1:26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17</v>
      </c>
      <c r="Q2473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  <c r="U2473" s="9"/>
      <c r="V2473" s="9"/>
      <c r="W2473" s="9"/>
      <c r="X2473" s="9"/>
      <c r="Y2473" s="9"/>
      <c r="Z2473" s="9"/>
    </row>
    <row r="2474" spans="1:26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104</v>
      </c>
      <c r="Q2474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  <c r="U2474" s="9"/>
      <c r="V2474" s="9"/>
      <c r="W2474" s="9"/>
      <c r="X2474" s="9"/>
      <c r="Y2474" s="9"/>
      <c r="Z2474" s="9"/>
    </row>
    <row r="2475" spans="1:26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47</v>
      </c>
      <c r="Q2475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  <c r="U2475" s="9"/>
      <c r="V2475" s="9"/>
      <c r="W2475" s="9"/>
      <c r="X2475" s="9"/>
      <c r="Y2475" s="9"/>
      <c r="Z2475" s="9"/>
    </row>
    <row r="2476" spans="1:26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38</v>
      </c>
      <c r="Q2476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  <c r="U2476" s="9"/>
      <c r="V2476" s="9"/>
      <c r="W2476" s="9"/>
      <c r="X2476" s="9"/>
      <c r="Y2476" s="9"/>
      <c r="Z2476" s="9"/>
    </row>
    <row r="2477" spans="1:26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81</v>
      </c>
      <c r="Q2477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  <c r="U2477" s="9"/>
      <c r="V2477" s="9"/>
      <c r="W2477" s="9"/>
      <c r="X2477" s="9"/>
      <c r="Y2477" s="9"/>
      <c r="Z2477" s="9"/>
    </row>
    <row r="2478" spans="1:26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55</v>
      </c>
      <c r="Q2478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  <c r="U2478" s="9"/>
      <c r="V2478" s="9"/>
      <c r="W2478" s="9"/>
      <c r="X2478" s="9"/>
      <c r="Y2478" s="9"/>
      <c r="Z2478" s="9"/>
    </row>
    <row r="2479" spans="1:26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41</v>
      </c>
      <c r="Q2479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  <c r="U2479" s="9"/>
      <c r="V2479" s="9"/>
      <c r="W2479" s="9"/>
      <c r="X2479" s="9"/>
      <c r="Y2479" s="9"/>
      <c r="Z2479" s="9"/>
    </row>
    <row r="2480" spans="1:26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79</v>
      </c>
      <c r="Q2480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  <c r="U2480" s="9"/>
      <c r="V2480" s="9"/>
      <c r="W2480" s="9"/>
      <c r="X2480" s="9"/>
      <c r="Y2480" s="9"/>
      <c r="Z2480" s="9"/>
    </row>
    <row r="2481" spans="1:26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16</v>
      </c>
      <c r="Q248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  <c r="U2481" s="9"/>
      <c r="V2481" s="9"/>
      <c r="W2481" s="9"/>
      <c r="X2481" s="9"/>
      <c r="Y2481" s="9"/>
      <c r="Z2481" s="9"/>
    </row>
    <row r="2482" spans="1:26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8</v>
      </c>
      <c r="Q2482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  <c r="U2482" s="9"/>
      <c r="V2482" s="9"/>
      <c r="W2482" s="9"/>
      <c r="X2482" s="9"/>
      <c r="Y2482" s="9"/>
      <c r="Z2482" s="9"/>
    </row>
    <row r="2483" spans="1:26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95</v>
      </c>
      <c r="Q2483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  <c r="U2483" s="9"/>
      <c r="V2483" s="9"/>
      <c r="W2483" s="9"/>
      <c r="X2483" s="9"/>
      <c r="Y2483" s="9"/>
      <c r="Z2483" s="9"/>
    </row>
    <row r="2484" spans="1:26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25</v>
      </c>
      <c r="Q2484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  <c r="U2484" s="9"/>
      <c r="V2484" s="9"/>
      <c r="W2484" s="9"/>
      <c r="X2484" s="9"/>
      <c r="Y2484" s="9"/>
      <c r="Z2484" s="9"/>
    </row>
    <row r="2485" spans="1:26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19</v>
      </c>
      <c r="Q2485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  <c r="U2485" s="9"/>
      <c r="V2485" s="9"/>
      <c r="W2485" s="9"/>
      <c r="X2485" s="9"/>
      <c r="Y2485" s="9"/>
      <c r="Z2485" s="9"/>
    </row>
    <row r="2486" spans="1:26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90</v>
      </c>
      <c r="Q2486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  <c r="U2486" s="9"/>
      <c r="V2486" s="9"/>
      <c r="W2486" s="9"/>
      <c r="X2486" s="9"/>
      <c r="Y2486" s="9"/>
      <c r="Z2486" s="9"/>
    </row>
    <row r="2487" spans="1:26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41</v>
      </c>
      <c r="Q2487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  <c r="U2487" s="9"/>
      <c r="V2487" s="9"/>
      <c r="W2487" s="9"/>
      <c r="X2487" s="9"/>
      <c r="Y2487" s="9"/>
      <c r="Z2487" s="9"/>
    </row>
    <row r="2488" spans="1:26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30</v>
      </c>
      <c r="Q2488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  <c r="U2488" s="9"/>
      <c r="V2488" s="9"/>
      <c r="W2488" s="9"/>
      <c r="X2488" s="9"/>
      <c r="Y2488" s="9"/>
      <c r="Z2488" s="9"/>
    </row>
    <row r="2489" spans="1:26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38</v>
      </c>
      <c r="Q2489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  <c r="U2489" s="9"/>
      <c r="V2489" s="9"/>
      <c r="W2489" s="9"/>
      <c r="X2489" s="9"/>
      <c r="Y2489" s="9"/>
      <c r="Z2489" s="9"/>
    </row>
    <row r="2490" spans="1:26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65</v>
      </c>
      <c r="Q2490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  <c r="U2490" s="9"/>
      <c r="V2490" s="9"/>
      <c r="W2490" s="9"/>
      <c r="X2490" s="9"/>
      <c r="Y2490" s="9"/>
      <c r="Z2490" s="9"/>
    </row>
    <row r="2491" spans="1:26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75</v>
      </c>
      <c r="Q249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  <c r="U2491" s="9"/>
      <c r="V2491" s="9"/>
      <c r="W2491" s="9"/>
      <c r="X2491" s="9"/>
      <c r="Y2491" s="9"/>
      <c r="Z2491" s="9"/>
    </row>
    <row r="2492" spans="1:26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16</v>
      </c>
      <c r="Q2492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  <c r="U2492" s="9"/>
      <c r="V2492" s="9"/>
      <c r="W2492" s="9"/>
      <c r="X2492" s="9"/>
      <c r="Y2492" s="9"/>
      <c r="Z2492" s="9"/>
    </row>
    <row r="2493" spans="1:26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10</v>
      </c>
      <c r="Q2493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  <c r="U2493" s="9"/>
      <c r="V2493" s="9"/>
      <c r="W2493" s="9"/>
      <c r="X2493" s="9"/>
      <c r="Y2493" s="9"/>
      <c r="Z2493" s="9"/>
    </row>
    <row r="2494" spans="1:26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</v>
      </c>
      <c r="Q2494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  <c r="U2494" s="9"/>
      <c r="V2494" s="9"/>
      <c r="W2494" s="9"/>
      <c r="X2494" s="9"/>
      <c r="Y2494" s="9"/>
      <c r="Z2494" s="9"/>
    </row>
    <row r="2495" spans="1:26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259</v>
      </c>
      <c r="Q2495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  <c r="U2495" s="9"/>
      <c r="V2495" s="9"/>
      <c r="W2495" s="9"/>
      <c r="X2495" s="9"/>
      <c r="Y2495" s="9"/>
      <c r="Z2495" s="9"/>
    </row>
    <row r="2496" spans="1:26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39</v>
      </c>
      <c r="Q2496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  <c r="U2496" s="9"/>
      <c r="V2496" s="9"/>
      <c r="W2496" s="9"/>
      <c r="X2496" s="9"/>
      <c r="Y2496" s="9"/>
      <c r="Z2496" s="9"/>
    </row>
    <row r="2497" spans="1:26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42</v>
      </c>
      <c r="Q2497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  <c r="U2497" s="9"/>
      <c r="V2497" s="9"/>
      <c r="W2497" s="9"/>
      <c r="X2497" s="9"/>
      <c r="Y2497" s="9"/>
      <c r="Z2497" s="9"/>
    </row>
    <row r="2498" spans="1:26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10</v>
      </c>
      <c r="Q2498" t="s">
        <v>8323</v>
      </c>
      <c r="R2498" t="s">
        <v>8327</v>
      </c>
      <c r="S2498" s="9">
        <f t="shared" si="154"/>
        <v>41327.996435185189</v>
      </c>
      <c r="T2498" s="9">
        <f t="shared" si="155"/>
        <v>41362.954768518517</v>
      </c>
      <c r="U2498" s="9"/>
      <c r="V2498" s="9"/>
      <c r="W2498" s="9"/>
      <c r="X2498" s="9"/>
      <c r="Y2498" s="9"/>
      <c r="Z2498" s="9"/>
    </row>
    <row r="2499" spans="1:26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 xml:space="preserve"> ROUND((E2499/D2499)*100,0)</f>
        <v>113</v>
      </c>
      <c r="P2499">
        <f t="shared" ref="P2499:P2562" si="157" xml:space="preserve"> AVERAGE(L2499)</f>
        <v>56</v>
      </c>
      <c r="Q2499" t="s">
        <v>8323</v>
      </c>
      <c r="R2499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  <c r="U2499" s="9"/>
      <c r="V2499" s="9"/>
      <c r="W2499" s="9"/>
      <c r="X2499" s="9"/>
      <c r="Y2499" s="9"/>
      <c r="Z2499" s="9"/>
    </row>
    <row r="2500" spans="1:26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20</v>
      </c>
      <c r="Q2500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  <c r="U2500" s="9"/>
      <c r="V2500" s="9"/>
      <c r="W2500" s="9"/>
      <c r="X2500" s="9"/>
      <c r="Y2500" s="9"/>
      <c r="Z2500" s="9"/>
    </row>
    <row r="2501" spans="1:26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170</v>
      </c>
      <c r="Q2501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  <c r="U2501" s="9"/>
      <c r="V2501" s="9"/>
      <c r="W2501" s="9"/>
      <c r="X2501" s="9"/>
      <c r="Y2501" s="9"/>
      <c r="Z2501" s="9"/>
    </row>
    <row r="2502" spans="1:26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29</v>
      </c>
      <c r="Q2502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  <c r="U2502" s="9"/>
      <c r="V2502" s="9"/>
      <c r="W2502" s="9"/>
      <c r="X2502" s="9"/>
      <c r="Y2502" s="9"/>
      <c r="Z2502" s="9"/>
    </row>
    <row r="2503" spans="1:26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7</v>
      </c>
      <c r="Q2503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  <c r="U2503" s="9"/>
      <c r="V2503" s="9"/>
      <c r="W2503" s="9"/>
      <c r="X2503" s="9"/>
      <c r="Y2503" s="9"/>
      <c r="Z2503" s="9"/>
    </row>
    <row r="2504" spans="1:26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5</v>
      </c>
      <c r="Q2504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  <c r="U2504" s="9"/>
      <c r="V2504" s="9"/>
      <c r="W2504" s="9"/>
      <c r="X2504" s="9"/>
      <c r="Y2504" s="9"/>
      <c r="Z2504" s="9"/>
    </row>
    <row r="2505" spans="1:26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>
        <f t="shared" si="157"/>
        <v>0</v>
      </c>
      <c r="Q2505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  <c r="U2505" s="9"/>
      <c r="V2505" s="9"/>
      <c r="W2505" s="9"/>
      <c r="X2505" s="9"/>
      <c r="Y2505" s="9"/>
      <c r="Z2505" s="9"/>
    </row>
    <row r="2506" spans="1:26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>
        <f t="shared" si="157"/>
        <v>0</v>
      </c>
      <c r="Q2506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  <c r="U2506" s="9"/>
      <c r="V2506" s="9"/>
      <c r="W2506" s="9"/>
      <c r="X2506" s="9"/>
      <c r="Y2506" s="9"/>
      <c r="Z2506" s="9"/>
    </row>
    <row r="2507" spans="1:26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>
        <f t="shared" si="157"/>
        <v>0</v>
      </c>
      <c r="Q2507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  <c r="U2507" s="9"/>
      <c r="V2507" s="9"/>
      <c r="W2507" s="9"/>
      <c r="X2507" s="9"/>
      <c r="Y2507" s="9"/>
      <c r="Z2507" s="9"/>
    </row>
    <row r="2508" spans="1:26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2</v>
      </c>
      <c r="Q2508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  <c r="U2508" s="9"/>
      <c r="V2508" s="9"/>
      <c r="W2508" s="9"/>
      <c r="X2508" s="9"/>
      <c r="Y2508" s="9"/>
      <c r="Z2508" s="9"/>
    </row>
    <row r="2509" spans="1:26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>
        <f t="shared" si="157"/>
        <v>0</v>
      </c>
      <c r="Q2509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  <c r="U2509" s="9"/>
      <c r="V2509" s="9"/>
      <c r="W2509" s="9"/>
      <c r="X2509" s="9"/>
      <c r="Y2509" s="9"/>
      <c r="Z2509" s="9"/>
    </row>
    <row r="2510" spans="1:26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>
        <f t="shared" si="157"/>
        <v>0</v>
      </c>
      <c r="Q2510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  <c r="U2510" s="9"/>
      <c r="V2510" s="9"/>
      <c r="W2510" s="9"/>
      <c r="X2510" s="9"/>
      <c r="Y2510" s="9"/>
      <c r="Z2510" s="9"/>
    </row>
    <row r="2511" spans="1:26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28</v>
      </c>
      <c r="Q25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  <c r="U2511" s="9"/>
      <c r="V2511" s="9"/>
      <c r="W2511" s="9"/>
      <c r="X2511" s="9"/>
      <c r="Y2511" s="9"/>
      <c r="Z2511" s="9"/>
    </row>
    <row r="2512" spans="1:26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2</v>
      </c>
      <c r="Q2512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  <c r="U2512" s="9"/>
      <c r="V2512" s="9"/>
      <c r="W2512" s="9"/>
      <c r="X2512" s="9"/>
      <c r="Y2512" s="9"/>
      <c r="Z2512" s="9"/>
    </row>
    <row r="2513" spans="1:26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>
        <f t="shared" si="157"/>
        <v>0</v>
      </c>
      <c r="Q2513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  <c r="U2513" s="9"/>
      <c r="V2513" s="9"/>
      <c r="W2513" s="9"/>
      <c r="X2513" s="9"/>
      <c r="Y2513" s="9"/>
      <c r="Z2513" s="9"/>
    </row>
    <row r="2514" spans="1:26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>
        <f t="shared" si="157"/>
        <v>0</v>
      </c>
      <c r="Q2514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  <c r="U2514" s="9"/>
      <c r="V2514" s="9"/>
      <c r="W2514" s="9"/>
      <c r="X2514" s="9"/>
      <c r="Y2514" s="9"/>
      <c r="Z2514" s="9"/>
    </row>
    <row r="2515" spans="1:26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>
        <f t="shared" si="157"/>
        <v>0</v>
      </c>
      <c r="Q2515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  <c r="U2515" s="9"/>
      <c r="V2515" s="9"/>
      <c r="W2515" s="9"/>
      <c r="X2515" s="9"/>
      <c r="Y2515" s="9"/>
      <c r="Z2515" s="9"/>
    </row>
    <row r="2516" spans="1:26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4</v>
      </c>
      <c r="Q2516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  <c r="U2516" s="9"/>
      <c r="V2516" s="9"/>
      <c r="W2516" s="9"/>
      <c r="X2516" s="9"/>
      <c r="Y2516" s="9"/>
      <c r="Z2516" s="9"/>
    </row>
    <row r="2517" spans="1:26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12</v>
      </c>
      <c r="Q2517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  <c r="U2517" s="9"/>
      <c r="V2517" s="9"/>
      <c r="W2517" s="9"/>
      <c r="X2517" s="9"/>
      <c r="Y2517" s="9"/>
      <c r="Z2517" s="9"/>
    </row>
    <row r="2518" spans="1:26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>
        <f t="shared" si="157"/>
        <v>0</v>
      </c>
      <c r="Q2518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  <c r="U2518" s="9"/>
      <c r="V2518" s="9"/>
      <c r="W2518" s="9"/>
      <c r="X2518" s="9"/>
      <c r="Y2518" s="9"/>
      <c r="Z2518" s="9"/>
    </row>
    <row r="2519" spans="1:26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33</v>
      </c>
      <c r="Q2519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  <c r="U2519" s="9"/>
      <c r="V2519" s="9"/>
      <c r="W2519" s="9"/>
      <c r="X2519" s="9"/>
      <c r="Y2519" s="9"/>
      <c r="Z2519" s="9"/>
    </row>
    <row r="2520" spans="1:26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>
        <f t="shared" si="157"/>
        <v>0</v>
      </c>
      <c r="Q2520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  <c r="U2520" s="9"/>
      <c r="V2520" s="9"/>
      <c r="W2520" s="9"/>
      <c r="X2520" s="9"/>
      <c r="Y2520" s="9"/>
      <c r="Z2520" s="9"/>
    </row>
    <row r="2521" spans="1:26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4</v>
      </c>
      <c r="Q252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  <c r="U2521" s="9"/>
      <c r="V2521" s="9"/>
      <c r="W2521" s="9"/>
      <c r="X2521" s="9"/>
      <c r="Y2521" s="9"/>
      <c r="Z2521" s="9"/>
    </row>
    <row r="2522" spans="1:26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>
        <f t="shared" si="157"/>
        <v>0</v>
      </c>
      <c r="Q2522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  <c r="U2522" s="9"/>
      <c r="V2522" s="9"/>
      <c r="W2522" s="9"/>
      <c r="X2522" s="9"/>
      <c r="Y2522" s="9"/>
      <c r="Z2522" s="9"/>
    </row>
    <row r="2523" spans="1:26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132</v>
      </c>
      <c r="Q2523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  <c r="U2523" s="9"/>
      <c r="V2523" s="9"/>
      <c r="W2523" s="9"/>
      <c r="X2523" s="9"/>
      <c r="Y2523" s="9"/>
      <c r="Z2523" s="9"/>
    </row>
    <row r="2524" spans="1:26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27</v>
      </c>
      <c r="Q2524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  <c r="U2524" s="9"/>
      <c r="V2524" s="9"/>
      <c r="W2524" s="9"/>
      <c r="X2524" s="9"/>
      <c r="Y2524" s="9"/>
      <c r="Z2524" s="9"/>
    </row>
    <row r="2525" spans="1:26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26</v>
      </c>
      <c r="Q2525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  <c r="U2525" s="9"/>
      <c r="V2525" s="9"/>
      <c r="W2525" s="9"/>
      <c r="X2525" s="9"/>
      <c r="Y2525" s="9"/>
      <c r="Z2525" s="9"/>
    </row>
    <row r="2526" spans="1:26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43</v>
      </c>
      <c r="Q2526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  <c r="U2526" s="9"/>
      <c r="V2526" s="9"/>
      <c r="W2526" s="9"/>
      <c r="X2526" s="9"/>
      <c r="Y2526" s="9"/>
      <c r="Z2526" s="9"/>
    </row>
    <row r="2527" spans="1:26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80</v>
      </c>
      <c r="Q2527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  <c r="U2527" s="9"/>
      <c r="V2527" s="9"/>
      <c r="W2527" s="9"/>
      <c r="X2527" s="9"/>
      <c r="Y2527" s="9"/>
      <c r="Z2527" s="9"/>
    </row>
    <row r="2528" spans="1:26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33</v>
      </c>
      <c r="Q2528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  <c r="U2528" s="9"/>
      <c r="V2528" s="9"/>
      <c r="W2528" s="9"/>
      <c r="X2528" s="9"/>
      <c r="Y2528" s="9"/>
      <c r="Z2528" s="9"/>
    </row>
    <row r="2529" spans="1:26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71</v>
      </c>
      <c r="Q2529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  <c r="U2529" s="9"/>
      <c r="V2529" s="9"/>
      <c r="W2529" s="9"/>
      <c r="X2529" s="9"/>
      <c r="Y2529" s="9"/>
      <c r="Z2529" s="9"/>
    </row>
    <row r="2530" spans="1:26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81</v>
      </c>
      <c r="Q2530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  <c r="U2530" s="9"/>
      <c r="V2530" s="9"/>
      <c r="W2530" s="9"/>
      <c r="X2530" s="9"/>
      <c r="Y2530" s="9"/>
      <c r="Z2530" s="9"/>
    </row>
    <row r="2531" spans="1:26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76</v>
      </c>
      <c r="Q253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  <c r="U2531" s="9"/>
      <c r="V2531" s="9"/>
      <c r="W2531" s="9"/>
      <c r="X2531" s="9"/>
      <c r="Y2531" s="9"/>
      <c r="Z2531" s="9"/>
    </row>
    <row r="2532" spans="1:26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48</v>
      </c>
      <c r="Q2532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  <c r="U2532" s="9"/>
      <c r="V2532" s="9"/>
      <c r="W2532" s="9"/>
      <c r="X2532" s="9"/>
      <c r="Y2532" s="9"/>
      <c r="Z2532" s="9"/>
    </row>
    <row r="2533" spans="1:26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61</v>
      </c>
      <c r="Q2533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  <c r="U2533" s="9"/>
      <c r="V2533" s="9"/>
      <c r="W2533" s="9"/>
      <c r="X2533" s="9"/>
      <c r="Y2533" s="9"/>
      <c r="Z2533" s="9"/>
    </row>
    <row r="2534" spans="1:26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60</v>
      </c>
      <c r="Q2534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  <c r="U2534" s="9"/>
      <c r="V2534" s="9"/>
      <c r="W2534" s="9"/>
      <c r="X2534" s="9"/>
      <c r="Y2534" s="9"/>
      <c r="Z2534" s="9"/>
    </row>
    <row r="2535" spans="1:26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136</v>
      </c>
      <c r="Q2535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  <c r="U2535" s="9"/>
      <c r="V2535" s="9"/>
      <c r="W2535" s="9"/>
      <c r="X2535" s="9"/>
      <c r="Y2535" s="9"/>
      <c r="Z2535" s="9"/>
    </row>
    <row r="2536" spans="1:26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14</v>
      </c>
      <c r="Q2536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  <c r="U2536" s="9"/>
      <c r="V2536" s="9"/>
      <c r="W2536" s="9"/>
      <c r="X2536" s="9"/>
      <c r="Y2536" s="9"/>
      <c r="Z2536" s="9"/>
    </row>
    <row r="2537" spans="1:26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78</v>
      </c>
      <c r="Q2537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  <c r="U2537" s="9"/>
      <c r="V2537" s="9"/>
      <c r="W2537" s="9"/>
      <c r="X2537" s="9"/>
      <c r="Y2537" s="9"/>
      <c r="Z2537" s="9"/>
    </row>
    <row r="2538" spans="1:26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4</v>
      </c>
      <c r="Q2538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  <c r="U2538" s="9"/>
      <c r="V2538" s="9"/>
      <c r="W2538" s="9"/>
      <c r="X2538" s="9"/>
      <c r="Y2538" s="9"/>
      <c r="Z2538" s="9"/>
    </row>
    <row r="2539" spans="1:26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11</v>
      </c>
      <c r="Q2539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  <c r="U2539" s="9"/>
      <c r="V2539" s="9"/>
      <c r="W2539" s="9"/>
      <c r="X2539" s="9"/>
      <c r="Y2539" s="9"/>
      <c r="Z2539" s="9"/>
    </row>
    <row r="2540" spans="1:26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185</v>
      </c>
      <c r="Q2540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  <c r="U2540" s="9"/>
      <c r="V2540" s="9"/>
      <c r="W2540" s="9"/>
      <c r="X2540" s="9"/>
      <c r="Y2540" s="9"/>
      <c r="Z2540" s="9"/>
    </row>
    <row r="2541" spans="1:26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59</v>
      </c>
      <c r="Q254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  <c r="U2541" s="9"/>
      <c r="V2541" s="9"/>
      <c r="W2541" s="9"/>
      <c r="X2541" s="9"/>
      <c r="Y2541" s="9"/>
      <c r="Z2541" s="9"/>
    </row>
    <row r="2542" spans="1:26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27</v>
      </c>
      <c r="Q2542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  <c r="U2542" s="9"/>
      <c r="V2542" s="9"/>
      <c r="W2542" s="9"/>
      <c r="X2542" s="9"/>
      <c r="Y2542" s="9"/>
      <c r="Z2542" s="9"/>
    </row>
    <row r="2543" spans="1:26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63</v>
      </c>
      <c r="Q2543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  <c r="U2543" s="9"/>
      <c r="V2543" s="9"/>
      <c r="W2543" s="9"/>
      <c r="X2543" s="9"/>
      <c r="Y2543" s="9"/>
      <c r="Z2543" s="9"/>
    </row>
    <row r="2544" spans="1:26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13</v>
      </c>
      <c r="Q2544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  <c r="U2544" s="9"/>
      <c r="V2544" s="9"/>
      <c r="W2544" s="9"/>
      <c r="X2544" s="9"/>
      <c r="Y2544" s="9"/>
      <c r="Z2544" s="9"/>
    </row>
    <row r="2545" spans="1:26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13</v>
      </c>
      <c r="Q2545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  <c r="U2545" s="9"/>
      <c r="V2545" s="9"/>
      <c r="W2545" s="9"/>
      <c r="X2545" s="9"/>
      <c r="Y2545" s="9"/>
      <c r="Z2545" s="9"/>
    </row>
    <row r="2546" spans="1:26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57</v>
      </c>
      <c r="Q2546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  <c r="U2546" s="9"/>
      <c r="V2546" s="9"/>
      <c r="W2546" s="9"/>
      <c r="X2546" s="9"/>
      <c r="Y2546" s="9"/>
      <c r="Z2546" s="9"/>
    </row>
    <row r="2547" spans="1:26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61</v>
      </c>
      <c r="Q2547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  <c r="U2547" s="9"/>
      <c r="V2547" s="9"/>
      <c r="W2547" s="9"/>
      <c r="X2547" s="9"/>
      <c r="Y2547" s="9"/>
      <c r="Z2547" s="9"/>
    </row>
    <row r="2548" spans="1:26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65</v>
      </c>
      <c r="Q2548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  <c r="U2548" s="9"/>
      <c r="V2548" s="9"/>
      <c r="W2548" s="9"/>
      <c r="X2548" s="9"/>
      <c r="Y2548" s="9"/>
      <c r="Z2548" s="9"/>
    </row>
    <row r="2549" spans="1:26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134</v>
      </c>
      <c r="Q2549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  <c r="U2549" s="9"/>
      <c r="V2549" s="9"/>
      <c r="W2549" s="9"/>
      <c r="X2549" s="9"/>
      <c r="Y2549" s="9"/>
      <c r="Z2549" s="9"/>
    </row>
    <row r="2550" spans="1:26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37</v>
      </c>
      <c r="Q2550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  <c r="U2550" s="9"/>
      <c r="V2550" s="9"/>
      <c r="W2550" s="9"/>
      <c r="X2550" s="9"/>
      <c r="Y2550" s="9"/>
      <c r="Z2550" s="9"/>
    </row>
    <row r="2551" spans="1:26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37</v>
      </c>
      <c r="Q255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  <c r="U2551" s="9"/>
      <c r="V2551" s="9"/>
      <c r="W2551" s="9"/>
      <c r="X2551" s="9"/>
      <c r="Y2551" s="9"/>
      <c r="Z2551" s="9"/>
    </row>
    <row r="2552" spans="1:26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150</v>
      </c>
      <c r="Q2552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  <c r="U2552" s="9"/>
      <c r="V2552" s="9"/>
      <c r="W2552" s="9"/>
      <c r="X2552" s="9"/>
      <c r="Y2552" s="9"/>
      <c r="Z2552" s="9"/>
    </row>
    <row r="2553" spans="1:26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56</v>
      </c>
      <c r="Q2553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  <c r="U2553" s="9"/>
      <c r="V2553" s="9"/>
      <c r="W2553" s="9"/>
      <c r="X2553" s="9"/>
      <c r="Y2553" s="9"/>
      <c r="Z2553" s="9"/>
    </row>
    <row r="2554" spans="1:26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18</v>
      </c>
      <c r="Q2554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  <c r="U2554" s="9"/>
      <c r="V2554" s="9"/>
      <c r="W2554" s="9"/>
      <c r="X2554" s="9"/>
      <c r="Y2554" s="9"/>
      <c r="Z2554" s="9"/>
    </row>
    <row r="2555" spans="1:26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60</v>
      </c>
      <c r="Q2555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  <c r="U2555" s="9"/>
      <c r="V2555" s="9"/>
      <c r="W2555" s="9"/>
      <c r="X2555" s="9"/>
      <c r="Y2555" s="9"/>
      <c r="Z2555" s="9"/>
    </row>
    <row r="2556" spans="1:26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67</v>
      </c>
      <c r="Q2556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  <c r="U2556" s="9"/>
      <c r="V2556" s="9"/>
      <c r="W2556" s="9"/>
      <c r="X2556" s="9"/>
      <c r="Y2556" s="9"/>
      <c r="Z2556" s="9"/>
    </row>
    <row r="2557" spans="1:26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35</v>
      </c>
      <c r="Q2557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  <c r="U2557" s="9"/>
      <c r="V2557" s="9"/>
      <c r="W2557" s="9"/>
      <c r="X2557" s="9"/>
      <c r="Y2557" s="9"/>
      <c r="Z2557" s="9"/>
    </row>
    <row r="2558" spans="1:26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34</v>
      </c>
      <c r="Q2558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  <c r="U2558" s="9"/>
      <c r="V2558" s="9"/>
      <c r="W2558" s="9"/>
      <c r="X2558" s="9"/>
      <c r="Y2558" s="9"/>
      <c r="Z2558" s="9"/>
    </row>
    <row r="2559" spans="1:26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36</v>
      </c>
      <c r="Q2559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  <c r="U2559" s="9"/>
      <c r="V2559" s="9"/>
      <c r="W2559" s="9"/>
      <c r="X2559" s="9"/>
      <c r="Y2559" s="9"/>
      <c r="Z2559" s="9"/>
    </row>
    <row r="2560" spans="1:26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18</v>
      </c>
      <c r="Q2560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  <c r="U2560" s="9"/>
      <c r="V2560" s="9"/>
      <c r="W2560" s="9"/>
      <c r="X2560" s="9"/>
      <c r="Y2560" s="9"/>
      <c r="Z2560" s="9"/>
    </row>
    <row r="2561" spans="1:26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25</v>
      </c>
      <c r="Q256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  <c r="U2561" s="9"/>
      <c r="V2561" s="9"/>
      <c r="W2561" s="9"/>
      <c r="X2561" s="9"/>
      <c r="Y2561" s="9"/>
      <c r="Z2561" s="9"/>
    </row>
    <row r="2562" spans="1:26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21</v>
      </c>
      <c r="Q2562" t="s">
        <v>8323</v>
      </c>
      <c r="R2562" t="s">
        <v>8352</v>
      </c>
      <c r="S2562" s="9">
        <f t="shared" si="158"/>
        <v>42039.951087962967</v>
      </c>
      <c r="T2562" s="9">
        <f t="shared" si="159"/>
        <v>42069.951087962967</v>
      </c>
      <c r="U2562" s="9"/>
      <c r="V2562" s="9"/>
      <c r="W2562" s="9"/>
      <c r="X2562" s="9"/>
      <c r="Y2562" s="9"/>
      <c r="Z2562" s="9"/>
    </row>
    <row r="2563" spans="1:26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 xml:space="preserve"> ROUND((E2563/D2563)*100,0)</f>
        <v>0</v>
      </c>
      <c r="P2563">
        <f t="shared" ref="P2563:P2626" si="161" xml:space="preserve"> AVERAGE(L2563)</f>
        <v>0</v>
      </c>
      <c r="Q2563" t="s">
        <v>8334</v>
      </c>
      <c r="R2563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  <c r="U2563" s="9"/>
      <c r="V2563" s="9"/>
      <c r="W2563" s="9"/>
      <c r="X2563" s="9"/>
      <c r="Y2563" s="9"/>
      <c r="Z2563" s="9"/>
    </row>
    <row r="2564" spans="1:26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3</v>
      </c>
      <c r="Q2564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  <c r="U2564" s="9"/>
      <c r="V2564" s="9"/>
      <c r="W2564" s="9"/>
      <c r="X2564" s="9"/>
      <c r="Y2564" s="9"/>
      <c r="Z2564" s="9"/>
    </row>
    <row r="2565" spans="1:26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>
        <f t="shared" si="161"/>
        <v>0</v>
      </c>
      <c r="Q2565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  <c r="U2565" s="9"/>
      <c r="V2565" s="9"/>
      <c r="W2565" s="9"/>
      <c r="X2565" s="9"/>
      <c r="Y2565" s="9"/>
      <c r="Z2565" s="9"/>
    </row>
    <row r="2566" spans="1:26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>
        <f t="shared" si="161"/>
        <v>0</v>
      </c>
      <c r="Q2566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  <c r="U2566" s="9"/>
      <c r="V2566" s="9"/>
      <c r="W2566" s="9"/>
      <c r="X2566" s="9"/>
      <c r="Y2566" s="9"/>
      <c r="Z2566" s="9"/>
    </row>
    <row r="2567" spans="1:26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</v>
      </c>
      <c r="Q2567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  <c r="U2567" s="9"/>
      <c r="V2567" s="9"/>
      <c r="W2567" s="9"/>
      <c r="X2567" s="9"/>
      <c r="Y2567" s="9"/>
      <c r="Z2567" s="9"/>
    </row>
    <row r="2568" spans="1:26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>
        <f t="shared" si="161"/>
        <v>0</v>
      </c>
      <c r="Q2568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  <c r="U2568" s="9"/>
      <c r="V2568" s="9"/>
      <c r="W2568" s="9"/>
      <c r="X2568" s="9"/>
      <c r="Y2568" s="9"/>
      <c r="Z2568" s="9"/>
    </row>
    <row r="2569" spans="1:26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2</v>
      </c>
      <c r="Q2569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  <c r="U2569" s="9"/>
      <c r="V2569" s="9"/>
      <c r="W2569" s="9"/>
      <c r="X2569" s="9"/>
      <c r="Y2569" s="9"/>
      <c r="Z2569" s="9"/>
    </row>
    <row r="2570" spans="1:26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1</v>
      </c>
      <c r="Q2570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  <c r="U2570" s="9"/>
      <c r="V2570" s="9"/>
      <c r="W2570" s="9"/>
      <c r="X2570" s="9"/>
      <c r="Y2570" s="9"/>
      <c r="Z2570" s="9"/>
    </row>
    <row r="2571" spans="1:26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2</v>
      </c>
      <c r="Q257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  <c r="U2571" s="9"/>
      <c r="V2571" s="9"/>
      <c r="W2571" s="9"/>
      <c r="X2571" s="9"/>
      <c r="Y2571" s="9"/>
      <c r="Z2571" s="9"/>
    </row>
    <row r="2572" spans="1:26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2</v>
      </c>
      <c r="Q2572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  <c r="U2572" s="9"/>
      <c r="V2572" s="9"/>
      <c r="W2572" s="9"/>
      <c r="X2572" s="9"/>
      <c r="Y2572" s="9"/>
      <c r="Z2572" s="9"/>
    </row>
    <row r="2573" spans="1:26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4</v>
      </c>
      <c r="Q2573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  <c r="U2573" s="9"/>
      <c r="V2573" s="9"/>
      <c r="W2573" s="9"/>
      <c r="X2573" s="9"/>
      <c r="Y2573" s="9"/>
      <c r="Z2573" s="9"/>
    </row>
    <row r="2574" spans="1:26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>
        <f t="shared" si="161"/>
        <v>0</v>
      </c>
      <c r="Q2574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  <c r="U2574" s="9"/>
      <c r="V2574" s="9"/>
      <c r="W2574" s="9"/>
      <c r="X2574" s="9"/>
      <c r="Y2574" s="9"/>
      <c r="Z2574" s="9"/>
    </row>
    <row r="2575" spans="1:26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>
        <f t="shared" si="161"/>
        <v>0</v>
      </c>
      <c r="Q2575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  <c r="U2575" s="9"/>
      <c r="V2575" s="9"/>
      <c r="W2575" s="9"/>
      <c r="X2575" s="9"/>
      <c r="Y2575" s="9"/>
      <c r="Z2575" s="9"/>
    </row>
    <row r="2576" spans="1:26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>
        <f t="shared" si="161"/>
        <v>0</v>
      </c>
      <c r="Q2576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  <c r="U2576" s="9"/>
      <c r="V2576" s="9"/>
      <c r="W2576" s="9"/>
      <c r="X2576" s="9"/>
      <c r="Y2576" s="9"/>
      <c r="Z2576" s="9"/>
    </row>
    <row r="2577" spans="1:26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>
        <f t="shared" si="161"/>
        <v>0</v>
      </c>
      <c r="Q2577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  <c r="U2577" s="9"/>
      <c r="V2577" s="9"/>
      <c r="W2577" s="9"/>
      <c r="X2577" s="9"/>
      <c r="Y2577" s="9"/>
      <c r="Z2577" s="9"/>
    </row>
    <row r="2578" spans="1:26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>
        <f t="shared" si="161"/>
        <v>0</v>
      </c>
      <c r="Q2578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  <c r="U2578" s="9"/>
      <c r="V2578" s="9"/>
      <c r="W2578" s="9"/>
      <c r="X2578" s="9"/>
      <c r="Y2578" s="9"/>
      <c r="Z2578" s="9"/>
    </row>
    <row r="2579" spans="1:26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>
        <f t="shared" si="161"/>
        <v>0</v>
      </c>
      <c r="Q2579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  <c r="U2579" s="9"/>
      <c r="V2579" s="9"/>
      <c r="W2579" s="9"/>
      <c r="X2579" s="9"/>
      <c r="Y2579" s="9"/>
      <c r="Z2579" s="9"/>
    </row>
    <row r="2580" spans="1:26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>
        <f t="shared" si="161"/>
        <v>0</v>
      </c>
      <c r="Q2580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  <c r="U2580" s="9"/>
      <c r="V2580" s="9"/>
      <c r="W2580" s="9"/>
      <c r="X2580" s="9"/>
      <c r="Y2580" s="9"/>
      <c r="Z2580" s="9"/>
    </row>
    <row r="2581" spans="1:26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12</v>
      </c>
      <c r="Q258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  <c r="U2581" s="9"/>
      <c r="V2581" s="9"/>
      <c r="W2581" s="9"/>
      <c r="X2581" s="9"/>
      <c r="Y2581" s="9"/>
      <c r="Z2581" s="9"/>
    </row>
    <row r="2582" spans="1:26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</v>
      </c>
      <c r="Q2582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  <c r="U2582" s="9"/>
      <c r="V2582" s="9"/>
      <c r="W2582" s="9"/>
      <c r="X2582" s="9"/>
      <c r="Y2582" s="9"/>
      <c r="Z2582" s="9"/>
    </row>
    <row r="2583" spans="1:26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11</v>
      </c>
      <c r="Q2583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  <c r="U2583" s="9"/>
      <c r="V2583" s="9"/>
      <c r="W2583" s="9"/>
      <c r="X2583" s="9"/>
      <c r="Y2583" s="9"/>
      <c r="Z2583" s="9"/>
    </row>
    <row r="2584" spans="1:26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  <c r="U2584" s="9"/>
      <c r="V2584" s="9"/>
      <c r="W2584" s="9"/>
      <c r="X2584" s="9"/>
      <c r="Y2584" s="9"/>
      <c r="Z2584" s="9"/>
    </row>
    <row r="2585" spans="1:26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5</v>
      </c>
      <c r="Q2585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  <c r="U2585" s="9"/>
      <c r="V2585" s="9"/>
      <c r="W2585" s="9"/>
      <c r="X2585" s="9"/>
      <c r="Y2585" s="9"/>
      <c r="Z2585" s="9"/>
    </row>
    <row r="2586" spans="1:26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>
        <f t="shared" si="161"/>
        <v>0</v>
      </c>
      <c r="Q2586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  <c r="U2586" s="9"/>
      <c r="V2586" s="9"/>
      <c r="W2586" s="9"/>
      <c r="X2586" s="9"/>
      <c r="Y2586" s="9"/>
      <c r="Z2586" s="9"/>
    </row>
    <row r="2587" spans="1:26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1</v>
      </c>
      <c r="Q2587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  <c r="U2587" s="9"/>
      <c r="V2587" s="9"/>
      <c r="W2587" s="9"/>
      <c r="X2587" s="9"/>
      <c r="Y2587" s="9"/>
      <c r="Z2587" s="9"/>
    </row>
    <row r="2588" spans="1:26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1</v>
      </c>
      <c r="Q2588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  <c r="U2588" s="9"/>
      <c r="V2588" s="9"/>
      <c r="W2588" s="9"/>
      <c r="X2588" s="9"/>
      <c r="Y2588" s="9"/>
      <c r="Z2588" s="9"/>
    </row>
    <row r="2589" spans="1:26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6</v>
      </c>
      <c r="Q2589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  <c r="U2589" s="9"/>
      <c r="V2589" s="9"/>
      <c r="W2589" s="9"/>
      <c r="X2589" s="9"/>
      <c r="Y2589" s="9"/>
      <c r="Z2589" s="9"/>
    </row>
    <row r="2590" spans="1:26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8</v>
      </c>
      <c r="Q2590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  <c r="U2590" s="9"/>
      <c r="V2590" s="9"/>
      <c r="W2590" s="9"/>
      <c r="X2590" s="9"/>
      <c r="Y2590" s="9"/>
      <c r="Z2590" s="9"/>
    </row>
    <row r="2591" spans="1:26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1</v>
      </c>
      <c r="Q259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  <c r="U2591" s="9"/>
      <c r="V2591" s="9"/>
      <c r="W2591" s="9"/>
      <c r="X2591" s="9"/>
      <c r="Y2591" s="9"/>
      <c r="Z2591" s="9"/>
    </row>
    <row r="2592" spans="1:26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>
        <f t="shared" si="161"/>
        <v>0</v>
      </c>
      <c r="Q2592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  <c r="U2592" s="9"/>
      <c r="V2592" s="9"/>
      <c r="W2592" s="9"/>
      <c r="X2592" s="9"/>
      <c r="Y2592" s="9"/>
      <c r="Z2592" s="9"/>
    </row>
    <row r="2593" spans="1:26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2</v>
      </c>
      <c r="Q2593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  <c r="U2593" s="9"/>
      <c r="V2593" s="9"/>
      <c r="W2593" s="9"/>
      <c r="X2593" s="9"/>
      <c r="Y2593" s="9"/>
      <c r="Z2593" s="9"/>
    </row>
    <row r="2594" spans="1:26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1</v>
      </c>
      <c r="Q2594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  <c r="U2594" s="9"/>
      <c r="V2594" s="9"/>
      <c r="W2594" s="9"/>
      <c r="X2594" s="9"/>
      <c r="Y2594" s="9"/>
      <c r="Z2594" s="9"/>
    </row>
    <row r="2595" spans="1:26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>
        <f t="shared" si="161"/>
        <v>0</v>
      </c>
      <c r="Q2595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  <c r="U2595" s="9"/>
      <c r="V2595" s="9"/>
      <c r="W2595" s="9"/>
      <c r="X2595" s="9"/>
      <c r="Y2595" s="9"/>
      <c r="Z2595" s="9"/>
    </row>
    <row r="2596" spans="1:26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  <c r="U2596" s="9"/>
      <c r="V2596" s="9"/>
      <c r="W2596" s="9"/>
      <c r="X2596" s="9"/>
      <c r="Y2596" s="9"/>
      <c r="Z2596" s="9"/>
    </row>
    <row r="2597" spans="1:26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19</v>
      </c>
      <c r="Q2597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  <c r="U2597" s="9"/>
      <c r="V2597" s="9"/>
      <c r="W2597" s="9"/>
      <c r="X2597" s="9"/>
      <c r="Y2597" s="9"/>
      <c r="Z2597" s="9"/>
    </row>
    <row r="2598" spans="1:26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27</v>
      </c>
      <c r="Q2598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  <c r="U2598" s="9"/>
      <c r="V2598" s="9"/>
      <c r="W2598" s="9"/>
      <c r="X2598" s="9"/>
      <c r="Y2598" s="9"/>
      <c r="Z2598" s="9"/>
    </row>
    <row r="2599" spans="1:26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7</v>
      </c>
      <c r="Q2599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  <c r="U2599" s="9"/>
      <c r="V2599" s="9"/>
      <c r="W2599" s="9"/>
      <c r="X2599" s="9"/>
      <c r="Y2599" s="9"/>
      <c r="Z2599" s="9"/>
    </row>
    <row r="2600" spans="1:26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14</v>
      </c>
      <c r="Q2600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  <c r="U2600" s="9"/>
      <c r="V2600" s="9"/>
      <c r="W2600" s="9"/>
      <c r="X2600" s="9"/>
      <c r="Y2600" s="9"/>
      <c r="Z2600" s="9"/>
    </row>
    <row r="2601" spans="1:26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5</v>
      </c>
      <c r="Q260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  <c r="U2601" s="9"/>
      <c r="V2601" s="9"/>
      <c r="W2601" s="9"/>
      <c r="X2601" s="9"/>
      <c r="Y2601" s="9"/>
      <c r="Z2601" s="9"/>
    </row>
    <row r="2602" spans="1:26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30</v>
      </c>
      <c r="Q2602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  <c r="U2602" s="9"/>
      <c r="V2602" s="9"/>
      <c r="W2602" s="9"/>
      <c r="X2602" s="9"/>
      <c r="Y2602" s="9"/>
      <c r="Z2602" s="9"/>
    </row>
    <row r="2603" spans="1:26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151</v>
      </c>
      <c r="Q2603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  <c r="U2603" s="9"/>
      <c r="V2603" s="9"/>
      <c r="W2603" s="9"/>
      <c r="X2603" s="9"/>
      <c r="Y2603" s="9"/>
      <c r="Z2603" s="9"/>
    </row>
    <row r="2604" spans="1:26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489</v>
      </c>
      <c r="Q2604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  <c r="U2604" s="9"/>
      <c r="V2604" s="9"/>
      <c r="W2604" s="9"/>
      <c r="X2604" s="9"/>
      <c r="Y2604" s="9"/>
      <c r="Z2604" s="9"/>
    </row>
    <row r="2605" spans="1:26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50</v>
      </c>
      <c r="Q2605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  <c r="U2605" s="9"/>
      <c r="V2605" s="9"/>
      <c r="W2605" s="9"/>
      <c r="X2605" s="9"/>
      <c r="Y2605" s="9"/>
      <c r="Z2605" s="9"/>
    </row>
    <row r="2606" spans="1:26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321</v>
      </c>
      <c r="Q2606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  <c r="U2606" s="9"/>
      <c r="V2606" s="9"/>
      <c r="W2606" s="9"/>
      <c r="X2606" s="9"/>
      <c r="Y2606" s="9"/>
      <c r="Z2606" s="9"/>
    </row>
    <row r="2607" spans="1:26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1762</v>
      </c>
      <c r="Q2607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  <c r="U2607" s="9"/>
      <c r="V2607" s="9"/>
      <c r="W2607" s="9"/>
      <c r="X2607" s="9"/>
      <c r="Y2607" s="9"/>
      <c r="Z2607" s="9"/>
    </row>
    <row r="2608" spans="1:26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385</v>
      </c>
      <c r="Q2608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  <c r="U2608" s="9"/>
      <c r="V2608" s="9"/>
      <c r="W2608" s="9"/>
      <c r="X2608" s="9"/>
      <c r="Y2608" s="9"/>
      <c r="Z2608" s="9"/>
    </row>
    <row r="2609" spans="1:26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398</v>
      </c>
      <c r="Q2609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  <c r="U2609" s="9"/>
      <c r="V2609" s="9"/>
      <c r="W2609" s="9"/>
      <c r="X2609" s="9"/>
      <c r="Y2609" s="9"/>
      <c r="Z2609" s="9"/>
    </row>
    <row r="2610" spans="1:26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304</v>
      </c>
      <c r="Q2610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  <c r="U2610" s="9"/>
      <c r="V2610" s="9"/>
      <c r="W2610" s="9"/>
      <c r="X2610" s="9"/>
      <c r="Y2610" s="9"/>
      <c r="Z2610" s="9"/>
    </row>
    <row r="2611" spans="1:26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676</v>
      </c>
      <c r="Q26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  <c r="U2611" s="9"/>
      <c r="V2611" s="9"/>
      <c r="W2611" s="9"/>
      <c r="X2611" s="9"/>
      <c r="Y2611" s="9"/>
      <c r="Z2611" s="9"/>
    </row>
    <row r="2612" spans="1:26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577</v>
      </c>
      <c r="Q2612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  <c r="U2612" s="9"/>
      <c r="V2612" s="9"/>
      <c r="W2612" s="9"/>
      <c r="X2612" s="9"/>
      <c r="Y2612" s="9"/>
      <c r="Z2612" s="9"/>
    </row>
    <row r="2613" spans="1:26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3663</v>
      </c>
      <c r="Q2613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  <c r="U2613" s="9"/>
      <c r="V2613" s="9"/>
      <c r="W2613" s="9"/>
      <c r="X2613" s="9"/>
      <c r="Y2613" s="9"/>
      <c r="Z2613" s="9"/>
    </row>
    <row r="2614" spans="1:26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294</v>
      </c>
      <c r="Q2614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  <c r="U2614" s="9"/>
      <c r="V2614" s="9"/>
      <c r="W2614" s="9"/>
      <c r="X2614" s="9"/>
      <c r="Y2614" s="9"/>
      <c r="Z2614" s="9"/>
    </row>
    <row r="2615" spans="1:26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28</v>
      </c>
      <c r="Q2615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  <c r="U2615" s="9"/>
      <c r="V2615" s="9"/>
      <c r="W2615" s="9"/>
      <c r="X2615" s="9"/>
      <c r="Y2615" s="9"/>
      <c r="Z2615" s="9"/>
    </row>
    <row r="2616" spans="1:26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100</v>
      </c>
      <c r="Q2616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  <c r="U2616" s="9"/>
      <c r="V2616" s="9"/>
      <c r="W2616" s="9"/>
      <c r="X2616" s="9"/>
      <c r="Y2616" s="9"/>
      <c r="Z2616" s="9"/>
    </row>
    <row r="2617" spans="1:26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72</v>
      </c>
      <c r="Q2617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  <c r="U2617" s="9"/>
      <c r="V2617" s="9"/>
      <c r="W2617" s="9"/>
      <c r="X2617" s="9"/>
      <c r="Y2617" s="9"/>
      <c r="Z2617" s="9"/>
    </row>
    <row r="2618" spans="1:26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238</v>
      </c>
      <c r="Q2618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  <c r="U2618" s="9"/>
      <c r="V2618" s="9"/>
      <c r="W2618" s="9"/>
      <c r="X2618" s="9"/>
      <c r="Y2618" s="9"/>
      <c r="Z2618" s="9"/>
    </row>
    <row r="2619" spans="1:26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159</v>
      </c>
      <c r="Q2619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  <c r="U2619" s="9"/>
      <c r="V2619" s="9"/>
      <c r="W2619" s="9"/>
      <c r="X2619" s="9"/>
      <c r="Y2619" s="9"/>
      <c r="Z2619" s="9"/>
    </row>
    <row r="2620" spans="1:26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77</v>
      </c>
      <c r="Q2620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  <c r="U2620" s="9"/>
      <c r="V2620" s="9"/>
      <c r="W2620" s="9"/>
      <c r="X2620" s="9"/>
      <c r="Y2620" s="9"/>
      <c r="Z2620" s="9"/>
    </row>
    <row r="2621" spans="1:26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53</v>
      </c>
      <c r="Q262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  <c r="U2621" s="9"/>
      <c r="V2621" s="9"/>
      <c r="W2621" s="9"/>
      <c r="X2621" s="9"/>
      <c r="Y2621" s="9"/>
      <c r="Z2621" s="9"/>
    </row>
    <row r="2622" spans="1:26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1251</v>
      </c>
      <c r="Q2622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  <c r="U2622" s="9"/>
      <c r="V2622" s="9"/>
      <c r="W2622" s="9"/>
      <c r="X2622" s="9"/>
      <c r="Y2622" s="9"/>
      <c r="Z2622" s="9"/>
    </row>
    <row r="2623" spans="1:26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465</v>
      </c>
      <c r="Q2623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  <c r="U2623" s="9"/>
      <c r="V2623" s="9"/>
      <c r="W2623" s="9"/>
      <c r="X2623" s="9"/>
      <c r="Y2623" s="9"/>
      <c r="Z2623" s="9"/>
    </row>
    <row r="2624" spans="1:26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74</v>
      </c>
      <c r="Q2624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  <c r="U2624" s="9"/>
      <c r="V2624" s="9"/>
      <c r="W2624" s="9"/>
      <c r="X2624" s="9"/>
      <c r="Y2624" s="9"/>
      <c r="Z2624" s="9"/>
    </row>
    <row r="2625" spans="1:26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62</v>
      </c>
      <c r="Q2625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  <c r="U2625" s="9"/>
      <c r="V2625" s="9"/>
      <c r="W2625" s="9"/>
      <c r="X2625" s="9"/>
      <c r="Y2625" s="9"/>
      <c r="Z2625" s="9"/>
    </row>
    <row r="2626" spans="1:26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3468</v>
      </c>
      <c r="Q2626" t="s">
        <v>8317</v>
      </c>
      <c r="R2626" t="s">
        <v>8353</v>
      </c>
      <c r="S2626" s="9">
        <f t="shared" si="162"/>
        <v>41144.42155092593</v>
      </c>
      <c r="T2626" s="9">
        <f t="shared" si="163"/>
        <v>41165.42155092593</v>
      </c>
      <c r="U2626" s="9"/>
      <c r="V2626" s="9"/>
      <c r="W2626" s="9"/>
      <c r="X2626" s="9"/>
      <c r="Y2626" s="9"/>
      <c r="Z2626" s="9"/>
    </row>
    <row r="2627" spans="1:26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 xml:space="preserve"> ROUND((E2627/D2627)*100,0)</f>
        <v>956</v>
      </c>
      <c r="P2627">
        <f t="shared" ref="P2627:P2690" si="165" xml:space="preserve"> AVERAGE(L2627)</f>
        <v>52</v>
      </c>
      <c r="Q2627" t="s">
        <v>8317</v>
      </c>
      <c r="R2627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  <c r="U2627" s="9"/>
      <c r="V2627" s="9"/>
      <c r="W2627" s="9"/>
      <c r="X2627" s="9"/>
      <c r="Y2627" s="9"/>
      <c r="Z2627" s="9"/>
    </row>
    <row r="2628" spans="1:26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50</v>
      </c>
      <c r="Q2628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  <c r="U2628" s="9"/>
      <c r="V2628" s="9"/>
      <c r="W2628" s="9"/>
      <c r="X2628" s="9"/>
      <c r="Y2628" s="9"/>
      <c r="Z2628" s="9"/>
    </row>
    <row r="2629" spans="1:26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45</v>
      </c>
      <c r="Q2629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  <c r="U2629" s="9"/>
      <c r="V2629" s="9"/>
      <c r="W2629" s="9"/>
      <c r="X2629" s="9"/>
      <c r="Y2629" s="9"/>
      <c r="Z2629" s="9"/>
    </row>
    <row r="2630" spans="1:26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21</v>
      </c>
      <c r="Q2630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  <c r="U2630" s="9"/>
      <c r="V2630" s="9"/>
      <c r="W2630" s="9"/>
      <c r="X2630" s="9"/>
      <c r="Y2630" s="9"/>
      <c r="Z2630" s="9"/>
    </row>
    <row r="2631" spans="1:26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100</v>
      </c>
      <c r="Q263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  <c r="U2631" s="9"/>
      <c r="V2631" s="9"/>
      <c r="W2631" s="9"/>
      <c r="X2631" s="9"/>
      <c r="Y2631" s="9"/>
      <c r="Z2631" s="9"/>
    </row>
    <row r="2632" spans="1:26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81</v>
      </c>
      <c r="Q2632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  <c r="U2632" s="9"/>
      <c r="V2632" s="9"/>
      <c r="W2632" s="9"/>
      <c r="X2632" s="9"/>
      <c r="Y2632" s="9"/>
      <c r="Z2632" s="9"/>
    </row>
    <row r="2633" spans="1:26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286</v>
      </c>
      <c r="Q2633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  <c r="U2633" s="9"/>
      <c r="V2633" s="9"/>
      <c r="W2633" s="9"/>
      <c r="X2633" s="9"/>
      <c r="Y2633" s="9"/>
      <c r="Z2633" s="9"/>
    </row>
    <row r="2634" spans="1:26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42</v>
      </c>
      <c r="Q2634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  <c r="U2634" s="9"/>
      <c r="V2634" s="9"/>
      <c r="W2634" s="9"/>
      <c r="X2634" s="9"/>
      <c r="Y2634" s="9"/>
      <c r="Z2634" s="9"/>
    </row>
    <row r="2635" spans="1:26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199</v>
      </c>
      <c r="Q2635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  <c r="U2635" s="9"/>
      <c r="V2635" s="9"/>
      <c r="W2635" s="9"/>
      <c r="X2635" s="9"/>
      <c r="Y2635" s="9"/>
      <c r="Z2635" s="9"/>
    </row>
    <row r="2636" spans="1:26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25</v>
      </c>
      <c r="Q2636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  <c r="U2636" s="9"/>
      <c r="V2636" s="9"/>
      <c r="W2636" s="9"/>
      <c r="X2636" s="9"/>
      <c r="Y2636" s="9"/>
      <c r="Z2636" s="9"/>
    </row>
    <row r="2637" spans="1:26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84</v>
      </c>
      <c r="Q2637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  <c r="U2637" s="9"/>
      <c r="V2637" s="9"/>
      <c r="W2637" s="9"/>
      <c r="X2637" s="9"/>
      <c r="Y2637" s="9"/>
      <c r="Z2637" s="9"/>
    </row>
    <row r="2638" spans="1:26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50</v>
      </c>
      <c r="Q2638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  <c r="U2638" s="9"/>
      <c r="V2638" s="9"/>
      <c r="W2638" s="9"/>
      <c r="X2638" s="9"/>
      <c r="Y2638" s="9"/>
      <c r="Z2638" s="9"/>
    </row>
    <row r="2639" spans="1:26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26</v>
      </c>
      <c r="Q2639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  <c r="U2639" s="9"/>
      <c r="V2639" s="9"/>
      <c r="W2639" s="9"/>
      <c r="X2639" s="9"/>
      <c r="Y2639" s="9"/>
      <c r="Z2639" s="9"/>
    </row>
    <row r="2640" spans="1:26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14</v>
      </c>
      <c r="Q2640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  <c r="U2640" s="9"/>
      <c r="V2640" s="9"/>
      <c r="W2640" s="9"/>
      <c r="X2640" s="9"/>
      <c r="Y2640" s="9"/>
      <c r="Z2640" s="9"/>
    </row>
    <row r="2641" spans="1:26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49</v>
      </c>
      <c r="Q264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  <c r="U2641" s="9"/>
      <c r="V2641" s="9"/>
      <c r="W2641" s="9"/>
      <c r="X2641" s="9"/>
      <c r="Y2641" s="9"/>
      <c r="Z2641" s="9"/>
    </row>
    <row r="2642" spans="1:26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69</v>
      </c>
      <c r="Q2642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  <c r="U2642" s="9"/>
      <c r="V2642" s="9"/>
      <c r="W2642" s="9"/>
      <c r="X2642" s="9"/>
      <c r="Y2642" s="9"/>
      <c r="Z2642" s="9"/>
    </row>
    <row r="2643" spans="1:26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</v>
      </c>
      <c r="Q2643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  <c r="U2643" s="9"/>
      <c r="V2643" s="9"/>
      <c r="W2643" s="9"/>
      <c r="X2643" s="9"/>
      <c r="Y2643" s="9"/>
      <c r="Z2643" s="9"/>
    </row>
    <row r="2644" spans="1:26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>
        <f t="shared" si="165"/>
        <v>0</v>
      </c>
      <c r="Q2644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  <c r="U2644" s="9"/>
      <c r="V2644" s="9"/>
      <c r="W2644" s="9"/>
      <c r="X2644" s="9"/>
      <c r="Y2644" s="9"/>
      <c r="Z2644" s="9"/>
    </row>
    <row r="2645" spans="1:26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1501</v>
      </c>
      <c r="Q2645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  <c r="U2645" s="9"/>
      <c r="V2645" s="9"/>
      <c r="W2645" s="9"/>
      <c r="X2645" s="9"/>
      <c r="Y2645" s="9"/>
      <c r="Z2645" s="9"/>
    </row>
    <row r="2646" spans="1:26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52</v>
      </c>
      <c r="Q2646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  <c r="U2646" s="9"/>
      <c r="V2646" s="9"/>
      <c r="W2646" s="9"/>
      <c r="X2646" s="9"/>
      <c r="Y2646" s="9"/>
      <c r="Z2646" s="9"/>
    </row>
    <row r="2647" spans="1:26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23</v>
      </c>
      <c r="Q2647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  <c r="U2647" s="9"/>
      <c r="V2647" s="9"/>
      <c r="W2647" s="9"/>
      <c r="X2647" s="9"/>
      <c r="Y2647" s="9"/>
      <c r="Z2647" s="9"/>
    </row>
    <row r="2648" spans="1:26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535</v>
      </c>
      <c r="Q2648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  <c r="U2648" s="9"/>
      <c r="V2648" s="9"/>
      <c r="W2648" s="9"/>
      <c r="X2648" s="9"/>
      <c r="Y2648" s="9"/>
      <c r="Z2648" s="9"/>
    </row>
    <row r="2649" spans="1:26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3</v>
      </c>
      <c r="Q2649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  <c r="U2649" s="9"/>
      <c r="V2649" s="9"/>
      <c r="W2649" s="9"/>
      <c r="X2649" s="9"/>
      <c r="Y2649" s="9"/>
      <c r="Z2649" s="9"/>
    </row>
    <row r="2650" spans="1:26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6</v>
      </c>
      <c r="Q2650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  <c r="U2650" s="9"/>
      <c r="V2650" s="9"/>
      <c r="W2650" s="9"/>
      <c r="X2650" s="9"/>
      <c r="Y2650" s="9"/>
      <c r="Z2650" s="9"/>
    </row>
    <row r="2651" spans="1:26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3</v>
      </c>
      <c r="Q265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  <c r="U2651" s="9"/>
      <c r="V2651" s="9"/>
      <c r="W2651" s="9"/>
      <c r="X2651" s="9"/>
      <c r="Y2651" s="9"/>
      <c r="Z2651" s="9"/>
    </row>
    <row r="2652" spans="1:26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5</v>
      </c>
      <c r="Q2652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  <c r="U2652" s="9"/>
      <c r="V2652" s="9"/>
      <c r="W2652" s="9"/>
      <c r="X2652" s="9"/>
      <c r="Y2652" s="9"/>
      <c r="Z2652" s="9"/>
    </row>
    <row r="2653" spans="1:26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17</v>
      </c>
      <c r="Q2653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  <c r="U2653" s="9"/>
      <c r="V2653" s="9"/>
      <c r="W2653" s="9"/>
      <c r="X2653" s="9"/>
      <c r="Y2653" s="9"/>
      <c r="Z2653" s="9"/>
    </row>
    <row r="2654" spans="1:26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11</v>
      </c>
      <c r="Q2654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  <c r="U2654" s="9"/>
      <c r="V2654" s="9"/>
      <c r="W2654" s="9"/>
      <c r="X2654" s="9"/>
      <c r="Y2654" s="9"/>
      <c r="Z2654" s="9"/>
    </row>
    <row r="2655" spans="1:26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70</v>
      </c>
      <c r="Q2655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  <c r="U2655" s="9"/>
      <c r="V2655" s="9"/>
      <c r="W2655" s="9"/>
      <c r="X2655" s="9"/>
      <c r="Y2655" s="9"/>
      <c r="Z2655" s="9"/>
    </row>
    <row r="2656" spans="1:26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6</v>
      </c>
      <c r="Q2656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  <c r="U2656" s="9"/>
      <c r="V2656" s="9"/>
      <c r="W2656" s="9"/>
      <c r="X2656" s="9"/>
      <c r="Y2656" s="9"/>
      <c r="Z2656" s="9"/>
    </row>
    <row r="2657" spans="1:26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43</v>
      </c>
      <c r="Q2657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  <c r="U2657" s="9"/>
      <c r="V2657" s="9"/>
      <c r="W2657" s="9"/>
      <c r="X2657" s="9"/>
      <c r="Y2657" s="9"/>
      <c r="Z2657" s="9"/>
    </row>
    <row r="2658" spans="1:26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152</v>
      </c>
      <c r="Q2658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  <c r="U2658" s="9"/>
      <c r="V2658" s="9"/>
      <c r="W2658" s="9"/>
      <c r="X2658" s="9"/>
      <c r="Y2658" s="9"/>
      <c r="Z2658" s="9"/>
    </row>
    <row r="2659" spans="1:26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59</v>
      </c>
      <c r="Q2659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  <c r="U2659" s="9"/>
      <c r="V2659" s="9"/>
      <c r="W2659" s="9"/>
      <c r="X2659" s="9"/>
      <c r="Y2659" s="9"/>
      <c r="Z2659" s="9"/>
    </row>
    <row r="2660" spans="1:26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4</v>
      </c>
      <c r="Q2660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  <c r="U2660" s="9"/>
      <c r="V2660" s="9"/>
      <c r="W2660" s="9"/>
      <c r="X2660" s="9"/>
      <c r="Y2660" s="9"/>
      <c r="Z2660" s="9"/>
    </row>
    <row r="2661" spans="1:26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10</v>
      </c>
      <c r="Q2661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  <c r="U2661" s="9"/>
      <c r="V2661" s="9"/>
      <c r="W2661" s="9"/>
      <c r="X2661" s="9"/>
      <c r="Y2661" s="9"/>
      <c r="Z2661" s="9"/>
    </row>
    <row r="2662" spans="1:26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5</v>
      </c>
      <c r="Q2662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  <c r="U2662" s="9"/>
      <c r="V2662" s="9"/>
      <c r="W2662" s="9"/>
      <c r="X2662" s="9"/>
      <c r="Y2662" s="9"/>
      <c r="Z2662" s="9"/>
    </row>
    <row r="2663" spans="1:26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60</v>
      </c>
      <c r="Q2663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  <c r="U2663" s="9"/>
      <c r="V2663" s="9"/>
      <c r="W2663" s="9"/>
      <c r="X2663" s="9"/>
      <c r="Y2663" s="9"/>
      <c r="Z2663" s="9"/>
    </row>
    <row r="2664" spans="1:26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80</v>
      </c>
      <c r="Q2664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  <c r="U2664" s="9"/>
      <c r="V2664" s="9"/>
      <c r="W2664" s="9"/>
      <c r="X2664" s="9"/>
      <c r="Y2664" s="9"/>
      <c r="Z2664" s="9"/>
    </row>
    <row r="2665" spans="1:26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56</v>
      </c>
      <c r="Q2665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  <c r="U2665" s="9"/>
      <c r="V2665" s="9"/>
      <c r="W2665" s="9"/>
      <c r="X2665" s="9"/>
      <c r="Y2665" s="9"/>
      <c r="Z2665" s="9"/>
    </row>
    <row r="2666" spans="1:26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104</v>
      </c>
      <c r="Q2666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  <c r="U2666" s="9"/>
      <c r="V2666" s="9"/>
      <c r="W2666" s="9"/>
      <c r="X2666" s="9"/>
      <c r="Y2666" s="9"/>
      <c r="Z2666" s="9"/>
    </row>
    <row r="2667" spans="1:26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46</v>
      </c>
      <c r="Q2667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  <c r="U2667" s="9"/>
      <c r="V2667" s="9"/>
      <c r="W2667" s="9"/>
      <c r="X2667" s="9"/>
      <c r="Y2667" s="9"/>
      <c r="Z2667" s="9"/>
    </row>
    <row r="2668" spans="1:26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206</v>
      </c>
      <c r="Q2668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  <c r="U2668" s="9"/>
      <c r="V2668" s="9"/>
      <c r="W2668" s="9"/>
      <c r="X2668" s="9"/>
      <c r="Y2668" s="9"/>
      <c r="Z2668" s="9"/>
    </row>
    <row r="2669" spans="1:26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18</v>
      </c>
      <c r="Q2669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  <c r="U2669" s="9"/>
      <c r="V2669" s="9"/>
      <c r="W2669" s="9"/>
      <c r="X2669" s="9"/>
      <c r="Y2669" s="9"/>
      <c r="Z2669" s="9"/>
    </row>
    <row r="2670" spans="1:26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28</v>
      </c>
      <c r="Q2670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  <c r="U2670" s="9"/>
      <c r="V2670" s="9"/>
      <c r="W2670" s="9"/>
      <c r="X2670" s="9"/>
      <c r="Y2670" s="9"/>
      <c r="Z2670" s="9"/>
    </row>
    <row r="2671" spans="1:26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11</v>
      </c>
      <c r="Q2671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  <c r="U2671" s="9"/>
      <c r="V2671" s="9"/>
      <c r="W2671" s="9"/>
      <c r="X2671" s="9"/>
      <c r="Y2671" s="9"/>
      <c r="Z2671" s="9"/>
    </row>
    <row r="2672" spans="1:26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60</v>
      </c>
      <c r="Q2672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  <c r="U2672" s="9"/>
      <c r="V2672" s="9"/>
      <c r="W2672" s="9"/>
      <c r="X2672" s="9"/>
      <c r="Y2672" s="9"/>
      <c r="Z2672" s="9"/>
    </row>
    <row r="2673" spans="1:26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84</v>
      </c>
      <c r="Q2673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  <c r="U2673" s="9"/>
      <c r="V2673" s="9"/>
      <c r="W2673" s="9"/>
      <c r="X2673" s="9"/>
      <c r="Y2673" s="9"/>
      <c r="Z2673" s="9"/>
    </row>
    <row r="2674" spans="1:26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47</v>
      </c>
      <c r="Q2674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  <c r="U2674" s="9"/>
      <c r="V2674" s="9"/>
      <c r="W2674" s="9"/>
      <c r="X2674" s="9"/>
      <c r="Y2674" s="9"/>
      <c r="Z2674" s="9"/>
    </row>
    <row r="2675" spans="1:26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66</v>
      </c>
      <c r="Q2675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  <c r="U2675" s="9"/>
      <c r="V2675" s="9"/>
      <c r="W2675" s="9"/>
      <c r="X2675" s="9"/>
      <c r="Y2675" s="9"/>
      <c r="Z2675" s="9"/>
    </row>
    <row r="2676" spans="1:26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171</v>
      </c>
      <c r="Q2676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  <c r="U2676" s="9"/>
      <c r="V2676" s="9"/>
      <c r="W2676" s="9"/>
      <c r="X2676" s="9"/>
      <c r="Y2676" s="9"/>
      <c r="Z2676" s="9"/>
    </row>
    <row r="2677" spans="1:26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29</v>
      </c>
      <c r="Q2677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  <c r="U2677" s="9"/>
      <c r="V2677" s="9"/>
      <c r="W2677" s="9"/>
      <c r="X2677" s="9"/>
      <c r="Y2677" s="9"/>
      <c r="Z2677" s="9"/>
    </row>
    <row r="2678" spans="1:26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9</v>
      </c>
      <c r="Q2678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  <c r="U2678" s="9"/>
      <c r="V2678" s="9"/>
      <c r="W2678" s="9"/>
      <c r="X2678" s="9"/>
      <c r="Y2678" s="9"/>
      <c r="Z2678" s="9"/>
    </row>
    <row r="2679" spans="1:26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27</v>
      </c>
      <c r="Q2679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  <c r="U2679" s="9"/>
      <c r="V2679" s="9"/>
      <c r="W2679" s="9"/>
      <c r="X2679" s="9"/>
      <c r="Y2679" s="9"/>
      <c r="Z2679" s="9"/>
    </row>
    <row r="2680" spans="1:26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2</v>
      </c>
      <c r="Q2680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  <c r="U2680" s="9"/>
      <c r="V2680" s="9"/>
      <c r="W2680" s="9"/>
      <c r="X2680" s="9"/>
      <c r="Y2680" s="9"/>
      <c r="Z2680" s="9"/>
    </row>
    <row r="2681" spans="1:26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3</v>
      </c>
      <c r="Q268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  <c r="U2681" s="9"/>
      <c r="V2681" s="9"/>
      <c r="W2681" s="9"/>
      <c r="X2681" s="9"/>
      <c r="Y2681" s="9"/>
      <c r="Z2681" s="9"/>
    </row>
    <row r="2682" spans="1:26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4</v>
      </c>
      <c r="Q2682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  <c r="U2682" s="9"/>
      <c r="V2682" s="9"/>
      <c r="W2682" s="9"/>
      <c r="X2682" s="9"/>
      <c r="Y2682" s="9"/>
      <c r="Z2682" s="9"/>
    </row>
    <row r="2683" spans="1:26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</v>
      </c>
      <c r="Q2683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  <c r="U2683" s="9"/>
      <c r="V2683" s="9"/>
      <c r="W2683" s="9"/>
      <c r="X2683" s="9"/>
      <c r="Y2683" s="9"/>
      <c r="Z2683" s="9"/>
    </row>
    <row r="2684" spans="1:26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20</v>
      </c>
      <c r="Q2684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  <c r="U2684" s="9"/>
      <c r="V2684" s="9"/>
      <c r="W2684" s="9"/>
      <c r="X2684" s="9"/>
      <c r="Y2684" s="9"/>
      <c r="Z2684" s="9"/>
    </row>
    <row r="2685" spans="1:26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3</v>
      </c>
      <c r="Q2685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  <c r="U2685" s="9"/>
      <c r="V2685" s="9"/>
      <c r="W2685" s="9"/>
      <c r="X2685" s="9"/>
      <c r="Y2685" s="9"/>
      <c r="Z2685" s="9"/>
    </row>
    <row r="2686" spans="1:26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4</v>
      </c>
      <c r="Q2686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  <c r="U2686" s="9"/>
      <c r="V2686" s="9"/>
      <c r="W2686" s="9"/>
      <c r="X2686" s="9"/>
      <c r="Y2686" s="9"/>
      <c r="Z2686" s="9"/>
    </row>
    <row r="2687" spans="1:26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</v>
      </c>
      <c r="Q2687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  <c r="U2687" s="9"/>
      <c r="V2687" s="9"/>
      <c r="W2687" s="9"/>
      <c r="X2687" s="9"/>
      <c r="Y2687" s="9"/>
      <c r="Z2687" s="9"/>
    </row>
    <row r="2688" spans="1:26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>
        <f t="shared" si="165"/>
        <v>0</v>
      </c>
      <c r="Q2688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  <c r="U2688" s="9"/>
      <c r="V2688" s="9"/>
      <c r="W2688" s="9"/>
      <c r="X2688" s="9"/>
      <c r="Y2688" s="9"/>
      <c r="Z2688" s="9"/>
    </row>
    <row r="2689" spans="1:26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>
        <f t="shared" si="165"/>
        <v>0</v>
      </c>
      <c r="Q2689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  <c r="U2689" s="9"/>
      <c r="V2689" s="9"/>
      <c r="W2689" s="9"/>
      <c r="X2689" s="9"/>
      <c r="Y2689" s="9"/>
      <c r="Z2689" s="9"/>
    </row>
    <row r="2690" spans="1:26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14</v>
      </c>
      <c r="Q2690" t="s">
        <v>8334</v>
      </c>
      <c r="R2690" t="s">
        <v>8335</v>
      </c>
      <c r="S2690" s="9">
        <f t="shared" si="166"/>
        <v>42028.118865740747</v>
      </c>
      <c r="T2690" s="9">
        <f t="shared" si="167"/>
        <v>42059.125</v>
      </c>
      <c r="U2690" s="9"/>
      <c r="V2690" s="9"/>
      <c r="W2690" s="9"/>
      <c r="X2690" s="9"/>
      <c r="Y2690" s="9"/>
      <c r="Z2690" s="9"/>
    </row>
    <row r="2691" spans="1:26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 xml:space="preserve"> ROUND((E2691/D2691)*100,0)</f>
        <v>0</v>
      </c>
      <c r="P2691">
        <f t="shared" ref="P2691:P2754" si="169" xml:space="preserve"> AVERAGE(L2691)</f>
        <v>1</v>
      </c>
      <c r="Q2691" t="s">
        <v>8334</v>
      </c>
      <c r="R2691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  <c r="U2691" s="9"/>
      <c r="V2691" s="9"/>
      <c r="W2691" s="9"/>
      <c r="X2691" s="9"/>
      <c r="Y2691" s="9"/>
      <c r="Z2691" s="9"/>
    </row>
    <row r="2692" spans="1:26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118</v>
      </c>
      <c r="Q2692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  <c r="U2692" s="9"/>
      <c r="V2692" s="9"/>
      <c r="W2692" s="9"/>
      <c r="X2692" s="9"/>
      <c r="Y2692" s="9"/>
      <c r="Z2692" s="9"/>
    </row>
    <row r="2693" spans="1:26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2</v>
      </c>
      <c r="Q2693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  <c r="U2693" s="9"/>
      <c r="V2693" s="9"/>
      <c r="W2693" s="9"/>
      <c r="X2693" s="9"/>
      <c r="Y2693" s="9"/>
      <c r="Z2693" s="9"/>
    </row>
    <row r="2694" spans="1:26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1</v>
      </c>
      <c r="Q2694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  <c r="U2694" s="9"/>
      <c r="V2694" s="9"/>
      <c r="W2694" s="9"/>
      <c r="X2694" s="9"/>
      <c r="Y2694" s="9"/>
      <c r="Z2694" s="9"/>
    </row>
    <row r="2695" spans="1:26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3</v>
      </c>
      <c r="Q2695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  <c r="U2695" s="9"/>
      <c r="V2695" s="9"/>
      <c r="W2695" s="9"/>
      <c r="X2695" s="9"/>
      <c r="Y2695" s="9"/>
      <c r="Z2695" s="9"/>
    </row>
    <row r="2696" spans="1:26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  <c r="U2696" s="9"/>
      <c r="V2696" s="9"/>
      <c r="W2696" s="9"/>
      <c r="X2696" s="9"/>
      <c r="Y2696" s="9"/>
      <c r="Z2696" s="9"/>
    </row>
    <row r="2697" spans="1:26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3</v>
      </c>
      <c r="Q2697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  <c r="U2697" s="9"/>
      <c r="V2697" s="9"/>
      <c r="W2697" s="9"/>
      <c r="X2697" s="9"/>
      <c r="Y2697" s="9"/>
      <c r="Z2697" s="9"/>
    </row>
    <row r="2698" spans="1:26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38</v>
      </c>
      <c r="Q2698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  <c r="U2698" s="9"/>
      <c r="V2698" s="9"/>
      <c r="W2698" s="9"/>
      <c r="X2698" s="9"/>
      <c r="Y2698" s="9"/>
      <c r="Z2698" s="9"/>
    </row>
    <row r="2699" spans="1:26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52</v>
      </c>
      <c r="Q2699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  <c r="U2699" s="9"/>
      <c r="V2699" s="9"/>
      <c r="W2699" s="9"/>
      <c r="X2699" s="9"/>
      <c r="Y2699" s="9"/>
      <c r="Z2699" s="9"/>
    </row>
    <row r="2700" spans="1:26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2</v>
      </c>
      <c r="Q2700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  <c r="U2700" s="9"/>
      <c r="V2700" s="9"/>
      <c r="W2700" s="9"/>
      <c r="X2700" s="9"/>
      <c r="Y2700" s="9"/>
      <c r="Z2700" s="9"/>
    </row>
    <row r="2701" spans="1:26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>
        <f t="shared" si="169"/>
        <v>0</v>
      </c>
      <c r="Q270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  <c r="U2701" s="9"/>
      <c r="V2701" s="9"/>
      <c r="W2701" s="9"/>
      <c r="X2701" s="9"/>
      <c r="Y2701" s="9"/>
      <c r="Z2701" s="9"/>
    </row>
    <row r="2702" spans="1:26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4</v>
      </c>
      <c r="Q2702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  <c r="U2702" s="9"/>
      <c r="V2702" s="9"/>
      <c r="W2702" s="9"/>
      <c r="X2702" s="9"/>
      <c r="Y2702" s="9"/>
      <c r="Z2702" s="9"/>
    </row>
    <row r="2703" spans="1:26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46</v>
      </c>
      <c r="Q2703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  <c r="U2703" s="9"/>
      <c r="V2703" s="9"/>
      <c r="W2703" s="9"/>
      <c r="X2703" s="9"/>
      <c r="Y2703" s="9"/>
      <c r="Z2703" s="9"/>
    </row>
    <row r="2704" spans="1:26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26</v>
      </c>
      <c r="Q2704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  <c r="U2704" s="9"/>
      <c r="V2704" s="9"/>
      <c r="W2704" s="9"/>
      <c r="X2704" s="9"/>
      <c r="Y2704" s="9"/>
      <c r="Z2704" s="9"/>
    </row>
    <row r="2705" spans="1:26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45</v>
      </c>
      <c r="Q2705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  <c r="U2705" s="9"/>
      <c r="V2705" s="9"/>
      <c r="W2705" s="9"/>
      <c r="X2705" s="9"/>
      <c r="Y2705" s="9"/>
      <c r="Z2705" s="9"/>
    </row>
    <row r="2706" spans="1:26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7</v>
      </c>
      <c r="Q2706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  <c r="U2706" s="9"/>
      <c r="V2706" s="9"/>
      <c r="W2706" s="9"/>
      <c r="X2706" s="9"/>
      <c r="Y2706" s="9"/>
      <c r="Z2706" s="9"/>
    </row>
    <row r="2707" spans="1:26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8</v>
      </c>
      <c r="Q2707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  <c r="U2707" s="9"/>
      <c r="V2707" s="9"/>
      <c r="W2707" s="9"/>
      <c r="X2707" s="9"/>
      <c r="Y2707" s="9"/>
      <c r="Z2707" s="9"/>
    </row>
    <row r="2708" spans="1:26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263</v>
      </c>
      <c r="Q2708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  <c r="U2708" s="9"/>
      <c r="V2708" s="9"/>
      <c r="W2708" s="9"/>
      <c r="X2708" s="9"/>
      <c r="Y2708" s="9"/>
      <c r="Z2708" s="9"/>
    </row>
    <row r="2709" spans="1:26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394</v>
      </c>
      <c r="Q2709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  <c r="U2709" s="9"/>
      <c r="V2709" s="9"/>
      <c r="W2709" s="9"/>
      <c r="X2709" s="9"/>
      <c r="Y2709" s="9"/>
      <c r="Z2709" s="9"/>
    </row>
    <row r="2710" spans="1:26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1049</v>
      </c>
      <c r="Q2710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  <c r="U2710" s="9"/>
      <c r="V2710" s="9"/>
      <c r="W2710" s="9"/>
      <c r="X2710" s="9"/>
      <c r="Y2710" s="9"/>
      <c r="Z2710" s="9"/>
    </row>
    <row r="2711" spans="1:26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308</v>
      </c>
      <c r="Q27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  <c r="U2711" s="9"/>
      <c r="V2711" s="9"/>
      <c r="W2711" s="9"/>
      <c r="X2711" s="9"/>
      <c r="Y2711" s="9"/>
      <c r="Z2711" s="9"/>
    </row>
    <row r="2712" spans="1:26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1088</v>
      </c>
      <c r="Q2712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  <c r="U2712" s="9"/>
      <c r="V2712" s="9"/>
      <c r="W2712" s="9"/>
      <c r="X2712" s="9"/>
      <c r="Y2712" s="9"/>
      <c r="Z2712" s="9"/>
    </row>
    <row r="2713" spans="1:26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73</v>
      </c>
      <c r="Q2713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  <c r="U2713" s="9"/>
      <c r="V2713" s="9"/>
      <c r="W2713" s="9"/>
      <c r="X2713" s="9"/>
      <c r="Y2713" s="9"/>
      <c r="Z2713" s="9"/>
    </row>
    <row r="2714" spans="1:26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143</v>
      </c>
      <c r="Q2714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  <c r="U2714" s="9"/>
      <c r="V2714" s="9"/>
      <c r="W2714" s="9"/>
      <c r="X2714" s="9"/>
      <c r="Y2714" s="9"/>
      <c r="Z2714" s="9"/>
    </row>
    <row r="2715" spans="1:26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1420</v>
      </c>
      <c r="Q2715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  <c r="U2715" s="9"/>
      <c r="V2715" s="9"/>
      <c r="W2715" s="9"/>
      <c r="X2715" s="9"/>
      <c r="Y2715" s="9"/>
      <c r="Z2715" s="9"/>
    </row>
    <row r="2716" spans="1:26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305</v>
      </c>
      <c r="Q2716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  <c r="U2716" s="9"/>
      <c r="V2716" s="9"/>
      <c r="W2716" s="9"/>
      <c r="X2716" s="9"/>
      <c r="Y2716" s="9"/>
      <c r="Z2716" s="9"/>
    </row>
    <row r="2717" spans="1:26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551</v>
      </c>
      <c r="Q2717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  <c r="U2717" s="9"/>
      <c r="V2717" s="9"/>
      <c r="W2717" s="9"/>
      <c r="X2717" s="9"/>
      <c r="Y2717" s="9"/>
      <c r="Z2717" s="9"/>
    </row>
    <row r="2718" spans="1:26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187</v>
      </c>
      <c r="Q2718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  <c r="U2718" s="9"/>
      <c r="V2718" s="9"/>
      <c r="W2718" s="9"/>
      <c r="X2718" s="9"/>
      <c r="Y2718" s="9"/>
      <c r="Z2718" s="9"/>
    </row>
    <row r="2719" spans="1:26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325</v>
      </c>
      <c r="Q2719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  <c r="U2719" s="9"/>
      <c r="V2719" s="9"/>
      <c r="W2719" s="9"/>
      <c r="X2719" s="9"/>
      <c r="Y2719" s="9"/>
      <c r="Z2719" s="9"/>
    </row>
    <row r="2720" spans="1:26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148</v>
      </c>
      <c r="Q2720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  <c r="U2720" s="9"/>
      <c r="V2720" s="9"/>
      <c r="W2720" s="9"/>
      <c r="X2720" s="9"/>
      <c r="Y2720" s="9"/>
      <c r="Z2720" s="9"/>
    </row>
    <row r="2721" spans="1:26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69</v>
      </c>
      <c r="Q272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  <c r="U2721" s="9"/>
      <c r="V2721" s="9"/>
      <c r="W2721" s="9"/>
      <c r="X2721" s="9"/>
      <c r="Y2721" s="9"/>
      <c r="Z2721" s="9"/>
    </row>
    <row r="2722" spans="1:26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173</v>
      </c>
      <c r="Q2722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  <c r="U2722" s="9"/>
      <c r="V2722" s="9"/>
      <c r="W2722" s="9"/>
      <c r="X2722" s="9"/>
      <c r="Y2722" s="9"/>
      <c r="Z2722" s="9"/>
    </row>
    <row r="2723" spans="1:26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269</v>
      </c>
      <c r="Q2723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  <c r="U2723" s="9"/>
      <c r="V2723" s="9"/>
      <c r="W2723" s="9"/>
      <c r="X2723" s="9"/>
      <c r="Y2723" s="9"/>
      <c r="Z2723" s="9"/>
    </row>
    <row r="2724" spans="1:26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185</v>
      </c>
      <c r="Q2724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  <c r="U2724" s="9"/>
      <c r="V2724" s="9"/>
      <c r="W2724" s="9"/>
      <c r="X2724" s="9"/>
      <c r="Y2724" s="9"/>
      <c r="Z2724" s="9"/>
    </row>
    <row r="2725" spans="1:26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176</v>
      </c>
      <c r="Q2725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  <c r="U2725" s="9"/>
      <c r="V2725" s="9"/>
      <c r="W2725" s="9"/>
      <c r="X2725" s="9"/>
      <c r="Y2725" s="9"/>
      <c r="Z2725" s="9"/>
    </row>
    <row r="2726" spans="1:26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1019</v>
      </c>
      <c r="Q2726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  <c r="U2726" s="9"/>
      <c r="V2726" s="9"/>
      <c r="W2726" s="9"/>
      <c r="X2726" s="9"/>
      <c r="Y2726" s="9"/>
      <c r="Z2726" s="9"/>
    </row>
    <row r="2727" spans="1:26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113</v>
      </c>
      <c r="Q2727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  <c r="U2727" s="9"/>
      <c r="V2727" s="9"/>
      <c r="W2727" s="9"/>
      <c r="X2727" s="9"/>
      <c r="Y2727" s="9"/>
      <c r="Z2727" s="9"/>
    </row>
    <row r="2728" spans="1:26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404</v>
      </c>
      <c r="Q2728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  <c r="U2728" s="9"/>
      <c r="V2728" s="9"/>
      <c r="W2728" s="9"/>
      <c r="X2728" s="9"/>
      <c r="Y2728" s="9"/>
      <c r="Z2728" s="9"/>
    </row>
    <row r="2729" spans="1:26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707</v>
      </c>
      <c r="Q2729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  <c r="U2729" s="9"/>
      <c r="V2729" s="9"/>
      <c r="W2729" s="9"/>
      <c r="X2729" s="9"/>
      <c r="Y2729" s="9"/>
      <c r="Z2729" s="9"/>
    </row>
    <row r="2730" spans="1:26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392</v>
      </c>
      <c r="Q2730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  <c r="U2730" s="9"/>
      <c r="V2730" s="9"/>
      <c r="W2730" s="9"/>
      <c r="X2730" s="9"/>
      <c r="Y2730" s="9"/>
      <c r="Z2730" s="9"/>
    </row>
    <row r="2731" spans="1:26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23</v>
      </c>
      <c r="Q273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  <c r="U2731" s="9"/>
      <c r="V2731" s="9"/>
      <c r="W2731" s="9"/>
      <c r="X2731" s="9"/>
      <c r="Y2731" s="9"/>
      <c r="Z2731" s="9"/>
    </row>
    <row r="2732" spans="1:26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682</v>
      </c>
      <c r="Q2732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  <c r="U2732" s="9"/>
      <c r="V2732" s="9"/>
      <c r="W2732" s="9"/>
      <c r="X2732" s="9"/>
      <c r="Y2732" s="9"/>
      <c r="Z2732" s="9"/>
    </row>
    <row r="2733" spans="1:26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37</v>
      </c>
      <c r="Q2733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  <c r="U2733" s="9"/>
      <c r="V2733" s="9"/>
      <c r="W2733" s="9"/>
      <c r="X2733" s="9"/>
      <c r="Y2733" s="9"/>
      <c r="Z2733" s="9"/>
    </row>
    <row r="2734" spans="1:26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146</v>
      </c>
      <c r="Q2734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  <c r="U2734" s="9"/>
      <c r="V2734" s="9"/>
      <c r="W2734" s="9"/>
      <c r="X2734" s="9"/>
      <c r="Y2734" s="9"/>
      <c r="Z2734" s="9"/>
    </row>
    <row r="2735" spans="1:26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119</v>
      </c>
      <c r="Q2735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  <c r="U2735" s="9"/>
      <c r="V2735" s="9"/>
      <c r="W2735" s="9"/>
      <c r="X2735" s="9"/>
      <c r="Y2735" s="9"/>
      <c r="Z2735" s="9"/>
    </row>
    <row r="2736" spans="1:26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163</v>
      </c>
      <c r="Q2736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  <c r="U2736" s="9"/>
      <c r="V2736" s="9"/>
      <c r="W2736" s="9"/>
      <c r="X2736" s="9"/>
      <c r="Y2736" s="9"/>
      <c r="Z2736" s="9"/>
    </row>
    <row r="2737" spans="1:26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339</v>
      </c>
      <c r="Q2737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  <c r="U2737" s="9"/>
      <c r="V2737" s="9"/>
      <c r="W2737" s="9"/>
      <c r="X2737" s="9"/>
      <c r="Y2737" s="9"/>
      <c r="Z2737" s="9"/>
    </row>
    <row r="2738" spans="1:26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58</v>
      </c>
      <c r="Q2738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  <c r="U2738" s="9"/>
      <c r="V2738" s="9"/>
      <c r="W2738" s="9"/>
      <c r="X2738" s="9"/>
      <c r="Y2738" s="9"/>
      <c r="Z2738" s="9"/>
    </row>
    <row r="2739" spans="1:26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456</v>
      </c>
      <c r="Q2739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  <c r="U2739" s="9"/>
      <c r="V2739" s="9"/>
      <c r="W2739" s="9"/>
      <c r="X2739" s="9"/>
      <c r="Y2739" s="9"/>
      <c r="Z2739" s="9"/>
    </row>
    <row r="2740" spans="1:26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15</v>
      </c>
      <c r="Q2740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  <c r="U2740" s="9"/>
      <c r="V2740" s="9"/>
      <c r="W2740" s="9"/>
      <c r="X2740" s="9"/>
      <c r="Y2740" s="9"/>
      <c r="Z2740" s="9"/>
    </row>
    <row r="2741" spans="1:26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191</v>
      </c>
      <c r="Q274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  <c r="U2741" s="9"/>
      <c r="V2741" s="9"/>
      <c r="W2741" s="9"/>
      <c r="X2741" s="9"/>
      <c r="Y2741" s="9"/>
      <c r="Z2741" s="9"/>
    </row>
    <row r="2742" spans="1:26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17</v>
      </c>
      <c r="Q2742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  <c r="U2742" s="9"/>
      <c r="V2742" s="9"/>
      <c r="W2742" s="9"/>
      <c r="X2742" s="9"/>
      <c r="Y2742" s="9"/>
      <c r="Z2742" s="9"/>
    </row>
    <row r="2743" spans="1:26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4</v>
      </c>
      <c r="Q2743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  <c r="U2743" s="9"/>
      <c r="V2743" s="9"/>
      <c r="W2743" s="9"/>
      <c r="X2743" s="9"/>
      <c r="Y2743" s="9"/>
      <c r="Z2743" s="9"/>
    </row>
    <row r="2744" spans="1:26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18</v>
      </c>
      <c r="Q2744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  <c r="U2744" s="9"/>
      <c r="V2744" s="9"/>
      <c r="W2744" s="9"/>
      <c r="X2744" s="9"/>
      <c r="Y2744" s="9"/>
      <c r="Z2744" s="9"/>
    </row>
    <row r="2745" spans="1:26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>
        <f t="shared" si="169"/>
        <v>0</v>
      </c>
      <c r="Q2745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  <c r="U2745" s="9"/>
      <c r="V2745" s="9"/>
      <c r="W2745" s="9"/>
      <c r="X2745" s="9"/>
      <c r="Y2745" s="9"/>
      <c r="Z2745" s="9"/>
    </row>
    <row r="2746" spans="1:26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22</v>
      </c>
      <c r="Q2746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  <c r="U2746" s="9"/>
      <c r="V2746" s="9"/>
      <c r="W2746" s="9"/>
      <c r="X2746" s="9"/>
      <c r="Y2746" s="9"/>
      <c r="Z2746" s="9"/>
    </row>
    <row r="2747" spans="1:26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49</v>
      </c>
      <c r="Q2747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  <c r="U2747" s="9"/>
      <c r="V2747" s="9"/>
      <c r="W2747" s="9"/>
      <c r="X2747" s="9"/>
      <c r="Y2747" s="9"/>
      <c r="Z2747" s="9"/>
    </row>
    <row r="2748" spans="1:26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19</v>
      </c>
      <c r="Q2748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  <c r="U2748" s="9"/>
      <c r="V2748" s="9"/>
      <c r="W2748" s="9"/>
      <c r="X2748" s="9"/>
      <c r="Y2748" s="9"/>
      <c r="Z2748" s="9"/>
    </row>
    <row r="2749" spans="1:26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4</v>
      </c>
      <c r="Q2749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  <c r="U2749" s="9"/>
      <c r="V2749" s="9"/>
      <c r="W2749" s="9"/>
      <c r="X2749" s="9"/>
      <c r="Y2749" s="9"/>
      <c r="Z2749" s="9"/>
    </row>
    <row r="2750" spans="1:26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4</v>
      </c>
      <c r="Q2750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  <c r="U2750" s="9"/>
      <c r="V2750" s="9"/>
      <c r="W2750" s="9"/>
      <c r="X2750" s="9"/>
      <c r="Y2750" s="9"/>
      <c r="Z2750" s="9"/>
    </row>
    <row r="2751" spans="1:26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2</v>
      </c>
      <c r="Q275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  <c r="U2751" s="9"/>
      <c r="V2751" s="9"/>
      <c r="W2751" s="9"/>
      <c r="X2751" s="9"/>
      <c r="Y2751" s="9"/>
      <c r="Z2751" s="9"/>
    </row>
    <row r="2752" spans="1:26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>
        <f t="shared" si="169"/>
        <v>0</v>
      </c>
      <c r="Q2752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  <c r="U2752" s="9"/>
      <c r="V2752" s="9"/>
      <c r="W2752" s="9"/>
      <c r="X2752" s="9"/>
      <c r="Y2752" s="9"/>
      <c r="Z2752" s="9"/>
    </row>
    <row r="2753" spans="1:26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>
        <f t="shared" si="169"/>
        <v>0</v>
      </c>
      <c r="Q2753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  <c r="U2753" s="9"/>
      <c r="V2753" s="9"/>
      <c r="W2753" s="9"/>
      <c r="X2753" s="9"/>
      <c r="Y2753" s="9"/>
      <c r="Z2753" s="9"/>
    </row>
    <row r="2754" spans="1:26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14</v>
      </c>
      <c r="Q2754" t="s">
        <v>8320</v>
      </c>
      <c r="R2754" t="s">
        <v>8356</v>
      </c>
      <c r="S2754" s="9">
        <f t="shared" si="170"/>
        <v>40855.765092592592</v>
      </c>
      <c r="T2754" s="9">
        <f t="shared" si="171"/>
        <v>40895.765092592592</v>
      </c>
      <c r="U2754" s="9"/>
      <c r="V2754" s="9"/>
      <c r="W2754" s="9"/>
      <c r="X2754" s="9"/>
      <c r="Y2754" s="9"/>
      <c r="Z2754" s="9"/>
    </row>
    <row r="2755" spans="1:26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 xml:space="preserve"> ROUND((E2755/D2755)*100,0)</f>
        <v>19</v>
      </c>
      <c r="P2755">
        <f t="shared" ref="P2755:P2818" si="173" xml:space="preserve"> AVERAGE(L2755)</f>
        <v>8</v>
      </c>
      <c r="Q2755" t="s">
        <v>8320</v>
      </c>
      <c r="R2755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  <c r="U2755" s="9"/>
      <c r="V2755" s="9"/>
      <c r="W2755" s="9"/>
      <c r="X2755" s="9"/>
      <c r="Y2755" s="9"/>
      <c r="Z2755" s="9"/>
    </row>
    <row r="2756" spans="1:26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>
        <f t="shared" si="173"/>
        <v>0</v>
      </c>
      <c r="Q2756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  <c r="U2756" s="9"/>
      <c r="V2756" s="9"/>
      <c r="W2756" s="9"/>
      <c r="X2756" s="9"/>
      <c r="Y2756" s="9"/>
      <c r="Z2756" s="9"/>
    </row>
    <row r="2757" spans="1:26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15</v>
      </c>
      <c r="Q2757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  <c r="U2757" s="9"/>
      <c r="V2757" s="9"/>
      <c r="W2757" s="9"/>
      <c r="X2757" s="9"/>
      <c r="Y2757" s="9"/>
      <c r="Z2757" s="9"/>
    </row>
    <row r="2758" spans="1:26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33</v>
      </c>
      <c r="Q2758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  <c r="U2758" s="9"/>
      <c r="V2758" s="9"/>
      <c r="W2758" s="9"/>
      <c r="X2758" s="9"/>
      <c r="Y2758" s="9"/>
      <c r="Z2758" s="9"/>
    </row>
    <row r="2759" spans="1:26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2</v>
      </c>
      <c r="Q2759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  <c r="U2759" s="9"/>
      <c r="V2759" s="9"/>
      <c r="W2759" s="9"/>
      <c r="X2759" s="9"/>
      <c r="Y2759" s="9"/>
      <c r="Z2759" s="9"/>
    </row>
    <row r="2760" spans="1:26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6</v>
      </c>
      <c r="Q2760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  <c r="U2760" s="9"/>
      <c r="V2760" s="9"/>
      <c r="W2760" s="9"/>
      <c r="X2760" s="9"/>
      <c r="Y2760" s="9"/>
      <c r="Z2760" s="9"/>
    </row>
    <row r="2761" spans="1:26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2</v>
      </c>
      <c r="Q276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  <c r="U2761" s="9"/>
      <c r="V2761" s="9"/>
      <c r="W2761" s="9"/>
      <c r="X2761" s="9"/>
      <c r="Y2761" s="9"/>
      <c r="Z2761" s="9"/>
    </row>
    <row r="2762" spans="1:26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>
        <f t="shared" si="173"/>
        <v>0</v>
      </c>
      <c r="Q2762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  <c r="U2762" s="9"/>
      <c r="V2762" s="9"/>
      <c r="W2762" s="9"/>
      <c r="X2762" s="9"/>
      <c r="Y2762" s="9"/>
      <c r="Z2762" s="9"/>
    </row>
    <row r="2763" spans="1:26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4</v>
      </c>
      <c r="Q2763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  <c r="U2763" s="9"/>
      <c r="V2763" s="9"/>
      <c r="W2763" s="9"/>
      <c r="X2763" s="9"/>
      <c r="Y2763" s="9"/>
      <c r="Z2763" s="9"/>
    </row>
    <row r="2764" spans="1:26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1</v>
      </c>
      <c r="Q2764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  <c r="U2764" s="9"/>
      <c r="V2764" s="9"/>
      <c r="W2764" s="9"/>
      <c r="X2764" s="9"/>
      <c r="Y2764" s="9"/>
      <c r="Z2764" s="9"/>
    </row>
    <row r="2765" spans="1:26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</v>
      </c>
      <c r="Q2765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  <c r="U2765" s="9"/>
      <c r="V2765" s="9"/>
      <c r="W2765" s="9"/>
      <c r="X2765" s="9"/>
      <c r="Y2765" s="9"/>
      <c r="Z2765" s="9"/>
    </row>
    <row r="2766" spans="1:26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4</v>
      </c>
      <c r="Q2766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  <c r="U2766" s="9"/>
      <c r="V2766" s="9"/>
      <c r="W2766" s="9"/>
      <c r="X2766" s="9"/>
      <c r="Y2766" s="9"/>
      <c r="Z2766" s="9"/>
    </row>
    <row r="2767" spans="1:26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>
        <f t="shared" si="173"/>
        <v>0</v>
      </c>
      <c r="Q2767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  <c r="U2767" s="9"/>
      <c r="V2767" s="9"/>
      <c r="W2767" s="9"/>
      <c r="X2767" s="9"/>
      <c r="Y2767" s="9"/>
      <c r="Z2767" s="9"/>
    </row>
    <row r="2768" spans="1:26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4</v>
      </c>
      <c r="Q2768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  <c r="U2768" s="9"/>
      <c r="V2768" s="9"/>
      <c r="W2768" s="9"/>
      <c r="X2768" s="9"/>
      <c r="Y2768" s="9"/>
      <c r="Z2768" s="9"/>
    </row>
    <row r="2769" spans="1:26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3</v>
      </c>
      <c r="Q2769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  <c r="U2769" s="9"/>
      <c r="V2769" s="9"/>
      <c r="W2769" s="9"/>
      <c r="X2769" s="9"/>
      <c r="Y2769" s="9"/>
      <c r="Z2769" s="9"/>
    </row>
    <row r="2770" spans="1:26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34</v>
      </c>
      <c r="Q2770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  <c r="U2770" s="9"/>
      <c r="V2770" s="9"/>
      <c r="W2770" s="9"/>
      <c r="X2770" s="9"/>
      <c r="Y2770" s="9"/>
      <c r="Z2770" s="9"/>
    </row>
    <row r="2771" spans="1:26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2</v>
      </c>
      <c r="Q2771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  <c r="U2771" s="9"/>
      <c r="V2771" s="9"/>
      <c r="W2771" s="9"/>
      <c r="X2771" s="9"/>
      <c r="Y2771" s="9"/>
      <c r="Z2771" s="9"/>
    </row>
    <row r="2772" spans="1:26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33</v>
      </c>
      <c r="Q2772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  <c r="U2772" s="9"/>
      <c r="V2772" s="9"/>
      <c r="W2772" s="9"/>
      <c r="X2772" s="9"/>
      <c r="Y2772" s="9"/>
      <c r="Z2772" s="9"/>
    </row>
    <row r="2773" spans="1:26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>
        <f t="shared" si="173"/>
        <v>0</v>
      </c>
      <c r="Q2773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  <c r="U2773" s="9"/>
      <c r="V2773" s="9"/>
      <c r="W2773" s="9"/>
      <c r="X2773" s="9"/>
      <c r="Y2773" s="9"/>
      <c r="Z2773" s="9"/>
    </row>
    <row r="2774" spans="1:26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>
        <f t="shared" si="173"/>
        <v>0</v>
      </c>
      <c r="Q2774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  <c r="U2774" s="9"/>
      <c r="V2774" s="9"/>
      <c r="W2774" s="9"/>
      <c r="X2774" s="9"/>
      <c r="Y2774" s="9"/>
      <c r="Z2774" s="9"/>
    </row>
    <row r="2775" spans="1:26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  <c r="U2775" s="9"/>
      <c r="V2775" s="9"/>
      <c r="W2775" s="9"/>
      <c r="X2775" s="9"/>
      <c r="Y2775" s="9"/>
      <c r="Z2775" s="9"/>
    </row>
    <row r="2776" spans="1:26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13</v>
      </c>
      <c r="Q2776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  <c r="U2776" s="9"/>
      <c r="V2776" s="9"/>
      <c r="W2776" s="9"/>
      <c r="X2776" s="9"/>
      <c r="Y2776" s="9"/>
      <c r="Z2776" s="9"/>
    </row>
    <row r="2777" spans="1:26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2</v>
      </c>
      <c r="Q2777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  <c r="U2777" s="9"/>
      <c r="V2777" s="9"/>
      <c r="W2777" s="9"/>
      <c r="X2777" s="9"/>
      <c r="Y2777" s="9"/>
      <c r="Z2777" s="9"/>
    </row>
    <row r="2778" spans="1:26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36</v>
      </c>
      <c r="Q2778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  <c r="U2778" s="9"/>
      <c r="V2778" s="9"/>
      <c r="W2778" s="9"/>
      <c r="X2778" s="9"/>
      <c r="Y2778" s="9"/>
      <c r="Z2778" s="9"/>
    </row>
    <row r="2779" spans="1:26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</v>
      </c>
      <c r="Q2779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  <c r="U2779" s="9"/>
      <c r="V2779" s="9"/>
      <c r="W2779" s="9"/>
      <c r="X2779" s="9"/>
      <c r="Y2779" s="9"/>
      <c r="Z2779" s="9"/>
    </row>
    <row r="2780" spans="1:26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15</v>
      </c>
      <c r="Q2780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  <c r="U2780" s="9"/>
      <c r="V2780" s="9"/>
      <c r="W2780" s="9"/>
      <c r="X2780" s="9"/>
      <c r="Y2780" s="9"/>
      <c r="Z2780" s="9"/>
    </row>
    <row r="2781" spans="1:26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1</v>
      </c>
      <c r="Q278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  <c r="U2781" s="9"/>
      <c r="V2781" s="9"/>
      <c r="W2781" s="9"/>
      <c r="X2781" s="9"/>
      <c r="Y2781" s="9"/>
      <c r="Z2781" s="9"/>
    </row>
    <row r="2782" spans="1:26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>
        <f t="shared" si="173"/>
        <v>0</v>
      </c>
      <c r="Q2782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  <c r="U2782" s="9"/>
      <c r="V2782" s="9"/>
      <c r="W2782" s="9"/>
      <c r="X2782" s="9"/>
      <c r="Y2782" s="9"/>
      <c r="Z2782" s="9"/>
    </row>
    <row r="2783" spans="1:26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28</v>
      </c>
      <c r="Q2783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  <c r="U2783" s="9"/>
      <c r="V2783" s="9"/>
      <c r="W2783" s="9"/>
      <c r="X2783" s="9"/>
      <c r="Y2783" s="9"/>
      <c r="Z2783" s="9"/>
    </row>
    <row r="2784" spans="1:26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18</v>
      </c>
      <c r="Q2784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  <c r="U2784" s="9"/>
      <c r="V2784" s="9"/>
      <c r="W2784" s="9"/>
      <c r="X2784" s="9"/>
      <c r="Y2784" s="9"/>
      <c r="Z2784" s="9"/>
    </row>
    <row r="2785" spans="1:26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61</v>
      </c>
      <c r="Q2785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  <c r="U2785" s="9"/>
      <c r="V2785" s="9"/>
      <c r="W2785" s="9"/>
      <c r="X2785" s="9"/>
      <c r="Y2785" s="9"/>
      <c r="Z2785" s="9"/>
    </row>
    <row r="2786" spans="1:26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108</v>
      </c>
      <c r="Q2786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  <c r="U2786" s="9"/>
      <c r="V2786" s="9"/>
      <c r="W2786" s="9"/>
      <c r="X2786" s="9"/>
      <c r="Y2786" s="9"/>
      <c r="Z2786" s="9"/>
    </row>
    <row r="2787" spans="1:26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142</v>
      </c>
      <c r="Q2787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  <c r="U2787" s="9"/>
      <c r="V2787" s="9"/>
      <c r="W2787" s="9"/>
      <c r="X2787" s="9"/>
      <c r="Y2787" s="9"/>
      <c r="Z2787" s="9"/>
    </row>
    <row r="2788" spans="1:26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74</v>
      </c>
      <c r="Q2788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  <c r="U2788" s="9"/>
      <c r="V2788" s="9"/>
      <c r="W2788" s="9"/>
      <c r="X2788" s="9"/>
      <c r="Y2788" s="9"/>
      <c r="Z2788" s="9"/>
    </row>
    <row r="2789" spans="1:26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38</v>
      </c>
      <c r="Q2789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  <c r="U2789" s="9"/>
      <c r="V2789" s="9"/>
      <c r="W2789" s="9"/>
      <c r="X2789" s="9"/>
      <c r="Y2789" s="9"/>
      <c r="Z2789" s="9"/>
    </row>
    <row r="2790" spans="1:26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20</v>
      </c>
      <c r="Q2790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  <c r="U2790" s="9"/>
      <c r="V2790" s="9"/>
      <c r="W2790" s="9"/>
      <c r="X2790" s="9"/>
      <c r="Y2790" s="9"/>
      <c r="Z2790" s="9"/>
    </row>
    <row r="2791" spans="1:26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24</v>
      </c>
      <c r="Q279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  <c r="U2791" s="9"/>
      <c r="V2791" s="9"/>
      <c r="W2791" s="9"/>
      <c r="X2791" s="9"/>
      <c r="Y2791" s="9"/>
      <c r="Z2791" s="9"/>
    </row>
    <row r="2792" spans="1:26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66</v>
      </c>
      <c r="Q2792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  <c r="U2792" s="9"/>
      <c r="V2792" s="9"/>
      <c r="W2792" s="9"/>
      <c r="X2792" s="9"/>
      <c r="Y2792" s="9"/>
      <c r="Z2792" s="9"/>
    </row>
    <row r="2793" spans="1:26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28</v>
      </c>
      <c r="Q2793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  <c r="U2793" s="9"/>
      <c r="V2793" s="9"/>
      <c r="W2793" s="9"/>
      <c r="X2793" s="9"/>
      <c r="Y2793" s="9"/>
      <c r="Z2793" s="9"/>
    </row>
    <row r="2794" spans="1:26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24</v>
      </c>
      <c r="Q2794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  <c r="U2794" s="9"/>
      <c r="V2794" s="9"/>
      <c r="W2794" s="9"/>
      <c r="X2794" s="9"/>
      <c r="Y2794" s="9"/>
      <c r="Z2794" s="9"/>
    </row>
    <row r="2795" spans="1:26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73</v>
      </c>
      <c r="Q2795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  <c r="U2795" s="9"/>
      <c r="V2795" s="9"/>
      <c r="W2795" s="9"/>
      <c r="X2795" s="9"/>
      <c r="Y2795" s="9"/>
      <c r="Z2795" s="9"/>
    </row>
    <row r="2796" spans="1:26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3</v>
      </c>
      <c r="Q2796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  <c r="U2796" s="9"/>
      <c r="V2796" s="9"/>
      <c r="W2796" s="9"/>
      <c r="X2796" s="9"/>
      <c r="Y2796" s="9"/>
      <c r="Z2796" s="9"/>
    </row>
    <row r="2797" spans="1:26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20</v>
      </c>
      <c r="Q2797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  <c r="U2797" s="9"/>
      <c r="V2797" s="9"/>
      <c r="W2797" s="9"/>
      <c r="X2797" s="9"/>
      <c r="Y2797" s="9"/>
      <c r="Z2797" s="9"/>
    </row>
    <row r="2798" spans="1:26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21</v>
      </c>
      <c r="Q2798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  <c r="U2798" s="9"/>
      <c r="V2798" s="9"/>
      <c r="W2798" s="9"/>
      <c r="X2798" s="9"/>
      <c r="Y2798" s="9"/>
      <c r="Z2798" s="9"/>
    </row>
    <row r="2799" spans="1:26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94</v>
      </c>
      <c r="Q2799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  <c r="U2799" s="9"/>
      <c r="V2799" s="9"/>
      <c r="W2799" s="9"/>
      <c r="X2799" s="9"/>
      <c r="Y2799" s="9"/>
      <c r="Z2799" s="9"/>
    </row>
    <row r="2800" spans="1:26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139</v>
      </c>
      <c r="Q2800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  <c r="U2800" s="9"/>
      <c r="V2800" s="9"/>
      <c r="W2800" s="9"/>
      <c r="X2800" s="9"/>
      <c r="Y2800" s="9"/>
      <c r="Z2800" s="9"/>
    </row>
    <row r="2801" spans="1:26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130</v>
      </c>
      <c r="Q280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  <c r="U2801" s="9"/>
      <c r="V2801" s="9"/>
      <c r="W2801" s="9"/>
      <c r="X2801" s="9"/>
      <c r="Y2801" s="9"/>
      <c r="Z2801" s="9"/>
    </row>
    <row r="2802" spans="1:26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31</v>
      </c>
      <c r="Q2802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  <c r="U2802" s="9"/>
      <c r="V2802" s="9"/>
      <c r="W2802" s="9"/>
      <c r="X2802" s="9"/>
      <c r="Y2802" s="9"/>
      <c r="Z2802" s="9"/>
    </row>
    <row r="2803" spans="1:26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13</v>
      </c>
      <c r="Q2803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  <c r="U2803" s="9"/>
      <c r="V2803" s="9"/>
      <c r="W2803" s="9"/>
      <c r="X2803" s="9"/>
      <c r="Y2803" s="9"/>
      <c r="Z2803" s="9"/>
    </row>
    <row r="2804" spans="1:26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90</v>
      </c>
      <c r="Q2804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  <c r="U2804" s="9"/>
      <c r="V2804" s="9"/>
      <c r="W2804" s="9"/>
      <c r="X2804" s="9"/>
      <c r="Y2804" s="9"/>
      <c r="Z2804" s="9"/>
    </row>
    <row r="2805" spans="1:26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141</v>
      </c>
      <c r="Q2805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  <c r="U2805" s="9"/>
      <c r="V2805" s="9"/>
      <c r="W2805" s="9"/>
      <c r="X2805" s="9"/>
      <c r="Y2805" s="9"/>
      <c r="Z2805" s="9"/>
    </row>
    <row r="2806" spans="1:26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23</v>
      </c>
      <c r="Q2806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  <c r="U2806" s="9"/>
      <c r="V2806" s="9"/>
      <c r="W2806" s="9"/>
      <c r="X2806" s="9"/>
      <c r="Y2806" s="9"/>
      <c r="Z2806" s="9"/>
    </row>
    <row r="2807" spans="1:26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18</v>
      </c>
      <c r="Q2807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  <c r="U2807" s="9"/>
      <c r="V2807" s="9"/>
      <c r="W2807" s="9"/>
      <c r="X2807" s="9"/>
      <c r="Y2807" s="9"/>
      <c r="Z2807" s="9"/>
    </row>
    <row r="2808" spans="1:26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76</v>
      </c>
      <c r="Q2808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  <c r="U2808" s="9"/>
      <c r="V2808" s="9"/>
      <c r="W2808" s="9"/>
      <c r="X2808" s="9"/>
      <c r="Y2808" s="9"/>
      <c r="Z2808" s="9"/>
    </row>
    <row r="2809" spans="1:26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93</v>
      </c>
      <c r="Q2809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  <c r="U2809" s="9"/>
      <c r="V2809" s="9"/>
      <c r="W2809" s="9"/>
      <c r="X2809" s="9"/>
      <c r="Y2809" s="9"/>
      <c r="Z2809" s="9"/>
    </row>
    <row r="2810" spans="1:26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69</v>
      </c>
      <c r="Q2810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  <c r="U2810" s="9"/>
      <c r="V2810" s="9"/>
      <c r="W2810" s="9"/>
      <c r="X2810" s="9"/>
      <c r="Y2810" s="9"/>
      <c r="Z2810" s="9"/>
    </row>
    <row r="2811" spans="1:26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21</v>
      </c>
      <c r="Q28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  <c r="U2811" s="9"/>
      <c r="V2811" s="9"/>
      <c r="W2811" s="9"/>
      <c r="X2811" s="9"/>
      <c r="Y2811" s="9"/>
      <c r="Z2811" s="9"/>
    </row>
    <row r="2812" spans="1:26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57</v>
      </c>
      <c r="Q2812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  <c r="U2812" s="9"/>
      <c r="V2812" s="9"/>
      <c r="W2812" s="9"/>
      <c r="X2812" s="9"/>
      <c r="Y2812" s="9"/>
      <c r="Z2812" s="9"/>
    </row>
    <row r="2813" spans="1:26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108</v>
      </c>
      <c r="Q2813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  <c r="U2813" s="9"/>
      <c r="V2813" s="9"/>
      <c r="W2813" s="9"/>
      <c r="X2813" s="9"/>
      <c r="Y2813" s="9"/>
      <c r="Z2813" s="9"/>
    </row>
    <row r="2814" spans="1:26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83</v>
      </c>
      <c r="Q2814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  <c r="U2814" s="9"/>
      <c r="V2814" s="9"/>
      <c r="W2814" s="9"/>
      <c r="X2814" s="9"/>
      <c r="Y2814" s="9"/>
      <c r="Z2814" s="9"/>
    </row>
    <row r="2815" spans="1:26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96</v>
      </c>
      <c r="Q2815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  <c r="U2815" s="9"/>
      <c r="V2815" s="9"/>
      <c r="W2815" s="9"/>
      <c r="X2815" s="9"/>
      <c r="Y2815" s="9"/>
      <c r="Z2815" s="9"/>
    </row>
    <row r="2816" spans="1:26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64</v>
      </c>
      <c r="Q2816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  <c r="U2816" s="9"/>
      <c r="V2816" s="9"/>
      <c r="W2816" s="9"/>
      <c r="X2816" s="9"/>
      <c r="Y2816" s="9"/>
      <c r="Z2816" s="9"/>
    </row>
    <row r="2817" spans="1:26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14</v>
      </c>
      <c r="Q2817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  <c r="U2817" s="9"/>
      <c r="V2817" s="9"/>
      <c r="W2817" s="9"/>
      <c r="X2817" s="9"/>
      <c r="Y2817" s="9"/>
      <c r="Z2817" s="9"/>
    </row>
    <row r="2818" spans="1:26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169</v>
      </c>
      <c r="Q2818" t="s">
        <v>8315</v>
      </c>
      <c r="R2818" t="s">
        <v>8316</v>
      </c>
      <c r="S2818" s="9">
        <f t="shared" si="174"/>
        <v>42188.467499999999</v>
      </c>
      <c r="T2818" s="9">
        <f t="shared" si="175"/>
        <v>42218.666666666672</v>
      </c>
      <c r="U2818" s="9"/>
      <c r="V2818" s="9"/>
      <c r="W2818" s="9"/>
      <c r="X2818" s="9"/>
      <c r="Y2818" s="9"/>
      <c r="Z2818" s="9"/>
    </row>
    <row r="2819" spans="1:26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 xml:space="preserve"> ROUND((E2819/D2819)*100,0)</f>
        <v>130</v>
      </c>
      <c r="P2819">
        <f t="shared" ref="P2819:P2882" si="177" xml:space="preserve"> AVERAGE(L2819)</f>
        <v>33</v>
      </c>
      <c r="Q2819" t="s">
        <v>8315</v>
      </c>
      <c r="R2819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  <c r="U2819" s="9"/>
      <c r="V2819" s="9"/>
      <c r="W2819" s="9"/>
      <c r="X2819" s="9"/>
      <c r="Y2819" s="9"/>
      <c r="Z2819" s="9"/>
    </row>
    <row r="2820" spans="1:26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102</v>
      </c>
      <c r="Q2820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  <c r="U2820" s="9"/>
      <c r="V2820" s="9"/>
      <c r="W2820" s="9"/>
      <c r="X2820" s="9"/>
      <c r="Y2820" s="9"/>
      <c r="Z2820" s="9"/>
    </row>
    <row r="2821" spans="1:26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104</v>
      </c>
      <c r="Q282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  <c r="U2821" s="9"/>
      <c r="V2821" s="9"/>
      <c r="W2821" s="9"/>
      <c r="X2821" s="9"/>
      <c r="Y2821" s="9"/>
      <c r="Z2821" s="9"/>
    </row>
    <row r="2822" spans="1:26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20</v>
      </c>
      <c r="Q2822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  <c r="U2822" s="9"/>
      <c r="V2822" s="9"/>
      <c r="W2822" s="9"/>
      <c r="X2822" s="9"/>
      <c r="Y2822" s="9"/>
      <c r="Z2822" s="9"/>
    </row>
    <row r="2823" spans="1:26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35</v>
      </c>
      <c r="Q2823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  <c r="U2823" s="9"/>
      <c r="V2823" s="9"/>
      <c r="W2823" s="9"/>
      <c r="X2823" s="9"/>
      <c r="Y2823" s="9"/>
      <c r="Z2823" s="9"/>
    </row>
    <row r="2824" spans="1:26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94</v>
      </c>
      <c r="Q2824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  <c r="U2824" s="9"/>
      <c r="V2824" s="9"/>
      <c r="W2824" s="9"/>
      <c r="X2824" s="9"/>
      <c r="Y2824" s="9"/>
      <c r="Z2824" s="9"/>
    </row>
    <row r="2825" spans="1:26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14</v>
      </c>
      <c r="Q2825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  <c r="U2825" s="9"/>
      <c r="V2825" s="9"/>
      <c r="W2825" s="9"/>
      <c r="X2825" s="9"/>
      <c r="Y2825" s="9"/>
      <c r="Z2825" s="9"/>
    </row>
    <row r="2826" spans="1:26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15</v>
      </c>
      <c r="Q2826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  <c r="U2826" s="9"/>
      <c r="V2826" s="9"/>
      <c r="W2826" s="9"/>
      <c r="X2826" s="9"/>
      <c r="Y2826" s="9"/>
      <c r="Z2826" s="9"/>
    </row>
    <row r="2827" spans="1:26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51</v>
      </c>
      <c r="Q2827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  <c r="U2827" s="9"/>
      <c r="V2827" s="9"/>
      <c r="W2827" s="9"/>
      <c r="X2827" s="9"/>
      <c r="Y2827" s="9"/>
      <c r="Z2827" s="9"/>
    </row>
    <row r="2828" spans="1:26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19</v>
      </c>
      <c r="Q2828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  <c r="U2828" s="9"/>
      <c r="V2828" s="9"/>
      <c r="W2828" s="9"/>
      <c r="X2828" s="9"/>
      <c r="Y2828" s="9"/>
      <c r="Z2828" s="9"/>
    </row>
    <row r="2829" spans="1:26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23</v>
      </c>
      <c r="Q2829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  <c r="U2829" s="9"/>
      <c r="V2829" s="9"/>
      <c r="W2829" s="9"/>
      <c r="X2829" s="9"/>
      <c r="Y2829" s="9"/>
      <c r="Z2829" s="9"/>
    </row>
    <row r="2830" spans="1:26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97</v>
      </c>
      <c r="Q2830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  <c r="U2830" s="9"/>
      <c r="V2830" s="9"/>
      <c r="W2830" s="9"/>
      <c r="X2830" s="9"/>
      <c r="Y2830" s="9"/>
      <c r="Z2830" s="9"/>
    </row>
    <row r="2831" spans="1:26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76</v>
      </c>
      <c r="Q283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  <c r="U2831" s="9"/>
      <c r="V2831" s="9"/>
      <c r="W2831" s="9"/>
      <c r="X2831" s="9"/>
      <c r="Y2831" s="9"/>
      <c r="Z2831" s="9"/>
    </row>
    <row r="2832" spans="1:26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11</v>
      </c>
      <c r="Q2832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  <c r="U2832" s="9"/>
      <c r="V2832" s="9"/>
      <c r="W2832" s="9"/>
      <c r="X2832" s="9"/>
      <c r="Y2832" s="9"/>
      <c r="Z2832" s="9"/>
    </row>
    <row r="2833" spans="1:26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52</v>
      </c>
      <c r="Q2833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  <c r="U2833" s="9"/>
      <c r="V2833" s="9"/>
      <c r="W2833" s="9"/>
      <c r="X2833" s="9"/>
      <c r="Y2833" s="9"/>
      <c r="Z2833" s="9"/>
    </row>
    <row r="2834" spans="1:26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95</v>
      </c>
      <c r="Q2834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  <c r="U2834" s="9"/>
      <c r="V2834" s="9"/>
      <c r="W2834" s="9"/>
      <c r="X2834" s="9"/>
      <c r="Y2834" s="9"/>
      <c r="Z2834" s="9"/>
    </row>
    <row r="2835" spans="1:26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35</v>
      </c>
      <c r="Q2835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  <c r="U2835" s="9"/>
      <c r="V2835" s="9"/>
      <c r="W2835" s="9"/>
      <c r="X2835" s="9"/>
      <c r="Y2835" s="9"/>
      <c r="Z2835" s="9"/>
    </row>
    <row r="2836" spans="1:26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21</v>
      </c>
      <c r="Q2836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  <c r="U2836" s="9"/>
      <c r="V2836" s="9"/>
      <c r="W2836" s="9"/>
      <c r="X2836" s="9"/>
      <c r="Y2836" s="9"/>
      <c r="Z2836" s="9"/>
    </row>
    <row r="2837" spans="1:26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93</v>
      </c>
      <c r="Q2837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  <c r="U2837" s="9"/>
      <c r="V2837" s="9"/>
      <c r="W2837" s="9"/>
      <c r="X2837" s="9"/>
      <c r="Y2837" s="9"/>
      <c r="Z2837" s="9"/>
    </row>
    <row r="2838" spans="1:26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11</v>
      </c>
      <c r="Q2838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  <c r="U2838" s="9"/>
      <c r="V2838" s="9"/>
      <c r="W2838" s="9"/>
      <c r="X2838" s="9"/>
      <c r="Y2838" s="9"/>
      <c r="Z2838" s="9"/>
    </row>
    <row r="2839" spans="1:26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21</v>
      </c>
      <c r="Q2839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  <c r="U2839" s="9"/>
      <c r="V2839" s="9"/>
      <c r="W2839" s="9"/>
      <c r="X2839" s="9"/>
      <c r="Y2839" s="9"/>
      <c r="Z2839" s="9"/>
    </row>
    <row r="2840" spans="1:26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54</v>
      </c>
      <c r="Q2840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  <c r="U2840" s="9"/>
      <c r="V2840" s="9"/>
      <c r="W2840" s="9"/>
      <c r="X2840" s="9"/>
      <c r="Y2840" s="9"/>
      <c r="Z2840" s="9"/>
    </row>
    <row r="2841" spans="1:26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31</v>
      </c>
      <c r="Q284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  <c r="U2841" s="9"/>
      <c r="V2841" s="9"/>
      <c r="W2841" s="9"/>
      <c r="X2841" s="9"/>
      <c r="Y2841" s="9"/>
      <c r="Z2841" s="9"/>
    </row>
    <row r="2842" spans="1:26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132</v>
      </c>
      <c r="Q2842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  <c r="U2842" s="9"/>
      <c r="V2842" s="9"/>
      <c r="W2842" s="9"/>
      <c r="X2842" s="9"/>
      <c r="Y2842" s="9"/>
      <c r="Z2842" s="9"/>
    </row>
    <row r="2843" spans="1:26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</v>
      </c>
      <c r="Q2843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  <c r="U2843" s="9"/>
      <c r="V2843" s="9"/>
      <c r="W2843" s="9"/>
      <c r="X2843" s="9"/>
      <c r="Y2843" s="9"/>
      <c r="Z2843" s="9"/>
    </row>
    <row r="2844" spans="1:26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>
        <f t="shared" si="177"/>
        <v>0</v>
      </c>
      <c r="Q2844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  <c r="U2844" s="9"/>
      <c r="V2844" s="9"/>
      <c r="W2844" s="9"/>
      <c r="X2844" s="9"/>
      <c r="Y2844" s="9"/>
      <c r="Z2844" s="9"/>
    </row>
    <row r="2845" spans="1:26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>
        <f t="shared" si="177"/>
        <v>0</v>
      </c>
      <c r="Q2845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  <c r="U2845" s="9"/>
      <c r="V2845" s="9"/>
      <c r="W2845" s="9"/>
      <c r="X2845" s="9"/>
      <c r="Y2845" s="9"/>
      <c r="Z2845" s="9"/>
    </row>
    <row r="2846" spans="1:26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1</v>
      </c>
      <c r="Q2846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  <c r="U2846" s="9"/>
      <c r="V2846" s="9"/>
      <c r="W2846" s="9"/>
      <c r="X2846" s="9"/>
      <c r="Y2846" s="9"/>
      <c r="Z2846" s="9"/>
    </row>
    <row r="2847" spans="1:26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39</v>
      </c>
      <c r="Q2847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  <c r="U2847" s="9"/>
      <c r="V2847" s="9"/>
      <c r="W2847" s="9"/>
      <c r="X2847" s="9"/>
      <c r="Y2847" s="9"/>
      <c r="Z2847" s="9"/>
    </row>
    <row r="2848" spans="1:26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>
        <f t="shared" si="177"/>
        <v>0</v>
      </c>
      <c r="Q2848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  <c r="U2848" s="9"/>
      <c r="V2848" s="9"/>
      <c r="W2848" s="9"/>
      <c r="X2848" s="9"/>
      <c r="Y2848" s="9"/>
      <c r="Z2848" s="9"/>
    </row>
    <row r="2849" spans="1:26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>
        <f t="shared" si="177"/>
        <v>0</v>
      </c>
      <c r="Q2849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  <c r="U2849" s="9"/>
      <c r="V2849" s="9"/>
      <c r="W2849" s="9"/>
      <c r="X2849" s="9"/>
      <c r="Y2849" s="9"/>
      <c r="Z2849" s="9"/>
    </row>
    <row r="2850" spans="1:26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3</v>
      </c>
      <c r="Q2850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  <c r="U2850" s="9"/>
      <c r="V2850" s="9"/>
      <c r="W2850" s="9"/>
      <c r="X2850" s="9"/>
      <c r="Y2850" s="9"/>
      <c r="Z2850" s="9"/>
    </row>
    <row r="2851" spans="1:26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1</v>
      </c>
      <c r="Q285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  <c r="U2851" s="9"/>
      <c r="V2851" s="9"/>
      <c r="W2851" s="9"/>
      <c r="X2851" s="9"/>
      <c r="Y2851" s="9"/>
      <c r="Z2851" s="9"/>
    </row>
    <row r="2852" spans="1:26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13</v>
      </c>
      <c r="Q2852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  <c r="U2852" s="9"/>
      <c r="V2852" s="9"/>
      <c r="W2852" s="9"/>
      <c r="X2852" s="9"/>
      <c r="Y2852" s="9"/>
      <c r="Z2852" s="9"/>
    </row>
    <row r="2853" spans="1:26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>
        <f t="shared" si="177"/>
        <v>0</v>
      </c>
      <c r="Q2853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  <c r="U2853" s="9"/>
      <c r="V2853" s="9"/>
      <c r="W2853" s="9"/>
      <c r="X2853" s="9"/>
      <c r="Y2853" s="9"/>
      <c r="Z2853" s="9"/>
    </row>
    <row r="2854" spans="1:26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6</v>
      </c>
      <c r="Q2854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  <c r="U2854" s="9"/>
      <c r="V2854" s="9"/>
      <c r="W2854" s="9"/>
      <c r="X2854" s="9"/>
      <c r="Y2854" s="9"/>
      <c r="Z2854" s="9"/>
    </row>
    <row r="2855" spans="1:26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>
        <f t="shared" si="177"/>
        <v>0</v>
      </c>
      <c r="Q2855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  <c r="U2855" s="9"/>
      <c r="V2855" s="9"/>
      <c r="W2855" s="9"/>
      <c r="X2855" s="9"/>
      <c r="Y2855" s="9"/>
      <c r="Z2855" s="9"/>
    </row>
    <row r="2856" spans="1:26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14</v>
      </c>
      <c r="Q2856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  <c r="U2856" s="9"/>
      <c r="V2856" s="9"/>
      <c r="W2856" s="9"/>
      <c r="X2856" s="9"/>
      <c r="Y2856" s="9"/>
      <c r="Z2856" s="9"/>
    </row>
    <row r="2857" spans="1:26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5</v>
      </c>
      <c r="Q2857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  <c r="U2857" s="9"/>
      <c r="V2857" s="9"/>
      <c r="W2857" s="9"/>
      <c r="X2857" s="9"/>
      <c r="Y2857" s="9"/>
      <c r="Z2857" s="9"/>
    </row>
    <row r="2858" spans="1:26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6</v>
      </c>
      <c r="Q2858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  <c r="U2858" s="9"/>
      <c r="V2858" s="9"/>
      <c r="W2858" s="9"/>
      <c r="X2858" s="9"/>
      <c r="Y2858" s="9"/>
      <c r="Z2858" s="9"/>
    </row>
    <row r="2859" spans="1:26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15</v>
      </c>
      <c r="Q2859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  <c r="U2859" s="9"/>
      <c r="V2859" s="9"/>
      <c r="W2859" s="9"/>
      <c r="X2859" s="9"/>
      <c r="Y2859" s="9"/>
      <c r="Z2859" s="9"/>
    </row>
    <row r="2860" spans="1:26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>
        <f t="shared" si="177"/>
        <v>0</v>
      </c>
      <c r="Q2860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  <c r="U2860" s="9"/>
      <c r="V2860" s="9"/>
      <c r="W2860" s="9"/>
      <c r="X2860" s="9"/>
      <c r="Y2860" s="9"/>
      <c r="Z2860" s="9"/>
    </row>
    <row r="2861" spans="1:26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1</v>
      </c>
      <c r="Q286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  <c r="U2861" s="9"/>
      <c r="V2861" s="9"/>
      <c r="W2861" s="9"/>
      <c r="X2861" s="9"/>
      <c r="Y2861" s="9"/>
      <c r="Z2861" s="9"/>
    </row>
    <row r="2862" spans="1:26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9</v>
      </c>
      <c r="Q2862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  <c r="U2862" s="9"/>
      <c r="V2862" s="9"/>
      <c r="W2862" s="9"/>
      <c r="X2862" s="9"/>
      <c r="Y2862" s="9"/>
      <c r="Z2862" s="9"/>
    </row>
    <row r="2863" spans="1:26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3</v>
      </c>
      <c r="Q2863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  <c r="U2863" s="9"/>
      <c r="V2863" s="9"/>
      <c r="W2863" s="9"/>
      <c r="X2863" s="9"/>
      <c r="Y2863" s="9"/>
      <c r="Z2863" s="9"/>
    </row>
    <row r="2864" spans="1:26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3</v>
      </c>
      <c r="Q2864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  <c r="U2864" s="9"/>
      <c r="V2864" s="9"/>
      <c r="W2864" s="9"/>
      <c r="X2864" s="9"/>
      <c r="Y2864" s="9"/>
      <c r="Z2864" s="9"/>
    </row>
    <row r="2865" spans="1:26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1</v>
      </c>
      <c r="Q2865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  <c r="U2865" s="9"/>
      <c r="V2865" s="9"/>
      <c r="W2865" s="9"/>
      <c r="X2865" s="9"/>
      <c r="Y2865" s="9"/>
      <c r="Z2865" s="9"/>
    </row>
    <row r="2866" spans="1:26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3</v>
      </c>
      <c r="Q2866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  <c r="U2866" s="9"/>
      <c r="V2866" s="9"/>
      <c r="W2866" s="9"/>
      <c r="X2866" s="9"/>
      <c r="Y2866" s="9"/>
      <c r="Z2866" s="9"/>
    </row>
    <row r="2867" spans="1:26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>
        <f t="shared" si="177"/>
        <v>0</v>
      </c>
      <c r="Q2867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  <c r="U2867" s="9"/>
      <c r="V2867" s="9"/>
      <c r="W2867" s="9"/>
      <c r="X2867" s="9"/>
      <c r="Y2867" s="9"/>
      <c r="Z2867" s="9"/>
    </row>
    <row r="2868" spans="1:26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</v>
      </c>
      <c r="Q2868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  <c r="U2868" s="9"/>
      <c r="V2868" s="9"/>
      <c r="W2868" s="9"/>
      <c r="X2868" s="9"/>
      <c r="Y2868" s="9"/>
      <c r="Z2868" s="9"/>
    </row>
    <row r="2869" spans="1:26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10</v>
      </c>
      <c r="Q2869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  <c r="U2869" s="9"/>
      <c r="V2869" s="9"/>
      <c r="W2869" s="9"/>
      <c r="X2869" s="9"/>
      <c r="Y2869" s="9"/>
      <c r="Z2869" s="9"/>
    </row>
    <row r="2870" spans="1:26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60</v>
      </c>
      <c r="Q2870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  <c r="U2870" s="9"/>
      <c r="V2870" s="9"/>
      <c r="W2870" s="9"/>
      <c r="X2870" s="9"/>
      <c r="Y2870" s="9"/>
      <c r="Z2870" s="9"/>
    </row>
    <row r="2871" spans="1:26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5</v>
      </c>
      <c r="Q287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  <c r="U2871" s="9"/>
      <c r="V2871" s="9"/>
      <c r="W2871" s="9"/>
      <c r="X2871" s="9"/>
      <c r="Y2871" s="9"/>
      <c r="Z2871" s="9"/>
    </row>
    <row r="2872" spans="1:26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9</v>
      </c>
      <c r="Q2872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  <c r="U2872" s="9"/>
      <c r="V2872" s="9"/>
      <c r="W2872" s="9"/>
      <c r="X2872" s="9"/>
      <c r="Y2872" s="9"/>
      <c r="Z2872" s="9"/>
    </row>
    <row r="2873" spans="1:26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13</v>
      </c>
      <c r="Q2873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  <c r="U2873" s="9"/>
      <c r="V2873" s="9"/>
      <c r="W2873" s="9"/>
      <c r="X2873" s="9"/>
      <c r="Y2873" s="9"/>
      <c r="Z2873" s="9"/>
    </row>
    <row r="2874" spans="1:26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>
        <f t="shared" si="177"/>
        <v>0</v>
      </c>
      <c r="Q2874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  <c r="U2874" s="9"/>
      <c r="V2874" s="9"/>
      <c r="W2874" s="9"/>
      <c r="X2874" s="9"/>
      <c r="Y2874" s="9"/>
      <c r="Z2874" s="9"/>
    </row>
    <row r="2875" spans="1:26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8</v>
      </c>
      <c r="Q2875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  <c r="U2875" s="9"/>
      <c r="V2875" s="9"/>
      <c r="W2875" s="9"/>
      <c r="X2875" s="9"/>
      <c r="Y2875" s="9"/>
      <c r="Z2875" s="9"/>
    </row>
    <row r="2876" spans="1:26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3</v>
      </c>
      <c r="Q2876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  <c r="U2876" s="9"/>
      <c r="V2876" s="9"/>
      <c r="W2876" s="9"/>
      <c r="X2876" s="9"/>
      <c r="Y2876" s="9"/>
      <c r="Z2876" s="9"/>
    </row>
    <row r="2877" spans="1:26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3</v>
      </c>
      <c r="Q2877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  <c r="U2877" s="9"/>
      <c r="V2877" s="9"/>
      <c r="W2877" s="9"/>
      <c r="X2877" s="9"/>
      <c r="Y2877" s="9"/>
      <c r="Z2877" s="9"/>
    </row>
    <row r="2878" spans="1:26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>
        <f t="shared" si="177"/>
        <v>0</v>
      </c>
      <c r="Q2878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  <c r="U2878" s="9"/>
      <c r="V2878" s="9"/>
      <c r="W2878" s="9"/>
      <c r="X2878" s="9"/>
      <c r="Y2878" s="9"/>
      <c r="Z2878" s="9"/>
    </row>
    <row r="2879" spans="1:26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6</v>
      </c>
      <c r="Q2879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  <c r="U2879" s="9"/>
      <c r="V2879" s="9"/>
      <c r="W2879" s="9"/>
      <c r="X2879" s="9"/>
      <c r="Y2879" s="9"/>
      <c r="Z2879" s="9"/>
    </row>
    <row r="2880" spans="1:26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4</v>
      </c>
      <c r="Q2880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  <c r="U2880" s="9"/>
      <c r="V2880" s="9"/>
      <c r="W2880" s="9"/>
      <c r="X2880" s="9"/>
      <c r="Y2880" s="9"/>
      <c r="Z2880" s="9"/>
    </row>
    <row r="2881" spans="1:26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1</v>
      </c>
      <c r="Q288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  <c r="U2881" s="9"/>
      <c r="V2881" s="9"/>
      <c r="W2881" s="9"/>
      <c r="X2881" s="9"/>
      <c r="Y2881" s="9"/>
      <c r="Z2881" s="9"/>
    </row>
    <row r="2882" spans="1:26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29</v>
      </c>
      <c r="Q2882" t="s">
        <v>8315</v>
      </c>
      <c r="R2882" t="s">
        <v>8316</v>
      </c>
      <c r="S2882" s="9">
        <f t="shared" si="178"/>
        <v>42192.905694444446</v>
      </c>
      <c r="T2882" s="9">
        <f t="shared" si="179"/>
        <v>42236.711805555555</v>
      </c>
      <c r="U2882" s="9"/>
      <c r="V2882" s="9"/>
      <c r="W2882" s="9"/>
      <c r="X2882" s="9"/>
      <c r="Y2882" s="9"/>
      <c r="Z2882" s="9"/>
    </row>
    <row r="2883" spans="1:26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 xml:space="preserve"> ROUND((E2883/D2883)*100,0)</f>
        <v>0</v>
      </c>
      <c r="P2883">
        <f t="shared" ref="P2883:P2946" si="181" xml:space="preserve"> AVERAGE(L2883)</f>
        <v>0</v>
      </c>
      <c r="Q2883" t="s">
        <v>8315</v>
      </c>
      <c r="R2883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  <c r="U2883" s="9"/>
      <c r="V2883" s="9"/>
      <c r="W2883" s="9"/>
      <c r="X2883" s="9"/>
      <c r="Y2883" s="9"/>
      <c r="Z2883" s="9"/>
    </row>
    <row r="2884" spans="1:26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4</v>
      </c>
      <c r="Q2884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  <c r="U2884" s="9"/>
      <c r="V2884" s="9"/>
      <c r="W2884" s="9"/>
      <c r="X2884" s="9"/>
      <c r="Y2884" s="9"/>
      <c r="Z2884" s="9"/>
    </row>
    <row r="2885" spans="1:26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5</v>
      </c>
      <c r="Q2885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  <c r="U2885" s="9"/>
      <c r="V2885" s="9"/>
      <c r="W2885" s="9"/>
      <c r="X2885" s="9"/>
      <c r="Y2885" s="9"/>
      <c r="Z2885" s="9"/>
    </row>
    <row r="2886" spans="1:26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</v>
      </c>
      <c r="Q2886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  <c r="U2886" s="9"/>
      <c r="V2886" s="9"/>
      <c r="W2886" s="9"/>
      <c r="X2886" s="9"/>
      <c r="Y2886" s="9"/>
      <c r="Z2886" s="9"/>
    </row>
    <row r="2887" spans="1:26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5</v>
      </c>
      <c r="Q2887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  <c r="U2887" s="9"/>
      <c r="V2887" s="9"/>
      <c r="W2887" s="9"/>
      <c r="X2887" s="9"/>
      <c r="Y2887" s="9"/>
      <c r="Z2887" s="9"/>
    </row>
    <row r="2888" spans="1:26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</v>
      </c>
      <c r="Q2888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  <c r="U2888" s="9"/>
      <c r="V2888" s="9"/>
      <c r="W2888" s="9"/>
      <c r="X2888" s="9"/>
      <c r="Y2888" s="9"/>
      <c r="Z2888" s="9"/>
    </row>
    <row r="2889" spans="1:26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1</v>
      </c>
      <c r="Q2889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  <c r="U2889" s="9"/>
      <c r="V2889" s="9"/>
      <c r="W2889" s="9"/>
      <c r="X2889" s="9"/>
      <c r="Y2889" s="9"/>
      <c r="Z2889" s="9"/>
    </row>
    <row r="2890" spans="1:26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>
        <f t="shared" si="181"/>
        <v>0</v>
      </c>
      <c r="Q2890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  <c r="U2890" s="9"/>
      <c r="V2890" s="9"/>
      <c r="W2890" s="9"/>
      <c r="X2890" s="9"/>
      <c r="Y2890" s="9"/>
      <c r="Z2890" s="9"/>
    </row>
    <row r="2891" spans="1:26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14</v>
      </c>
      <c r="Q289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  <c r="U2891" s="9"/>
      <c r="V2891" s="9"/>
      <c r="W2891" s="9"/>
      <c r="X2891" s="9"/>
      <c r="Y2891" s="9"/>
      <c r="Z2891" s="9"/>
    </row>
    <row r="2892" spans="1:26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3</v>
      </c>
      <c r="Q2892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  <c r="U2892" s="9"/>
      <c r="V2892" s="9"/>
      <c r="W2892" s="9"/>
      <c r="X2892" s="9"/>
      <c r="Y2892" s="9"/>
      <c r="Z2892" s="9"/>
    </row>
    <row r="2893" spans="1:26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10</v>
      </c>
      <c r="Q2893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  <c r="U2893" s="9"/>
      <c r="V2893" s="9"/>
      <c r="W2893" s="9"/>
      <c r="X2893" s="9"/>
      <c r="Y2893" s="9"/>
      <c r="Z2893" s="9"/>
    </row>
    <row r="2894" spans="1:26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17</v>
      </c>
      <c r="Q2894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  <c r="U2894" s="9"/>
      <c r="V2894" s="9"/>
      <c r="W2894" s="9"/>
      <c r="X2894" s="9"/>
      <c r="Y2894" s="9"/>
      <c r="Z2894" s="9"/>
    </row>
    <row r="2895" spans="1:26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2</v>
      </c>
      <c r="Q2895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  <c r="U2895" s="9"/>
      <c r="V2895" s="9"/>
      <c r="W2895" s="9"/>
      <c r="X2895" s="9"/>
      <c r="Y2895" s="9"/>
      <c r="Z2895" s="9"/>
    </row>
    <row r="2896" spans="1:26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>
        <f t="shared" si="181"/>
        <v>0</v>
      </c>
      <c r="Q2896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  <c r="U2896" s="9"/>
      <c r="V2896" s="9"/>
      <c r="W2896" s="9"/>
      <c r="X2896" s="9"/>
      <c r="Y2896" s="9"/>
      <c r="Z2896" s="9"/>
    </row>
    <row r="2897" spans="1:26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4</v>
      </c>
      <c r="Q2897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  <c r="U2897" s="9"/>
      <c r="V2897" s="9"/>
      <c r="W2897" s="9"/>
      <c r="X2897" s="9"/>
      <c r="Y2897" s="9"/>
      <c r="Z2897" s="9"/>
    </row>
    <row r="2898" spans="1:26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12</v>
      </c>
      <c r="Q2898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  <c r="U2898" s="9"/>
      <c r="V2898" s="9"/>
      <c r="W2898" s="9"/>
      <c r="X2898" s="9"/>
      <c r="Y2898" s="9"/>
      <c r="Z2898" s="9"/>
    </row>
    <row r="2899" spans="1:26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3</v>
      </c>
      <c r="Q2899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  <c r="U2899" s="9"/>
      <c r="V2899" s="9"/>
      <c r="W2899" s="9"/>
      <c r="X2899" s="9"/>
      <c r="Y2899" s="9"/>
      <c r="Z2899" s="9"/>
    </row>
    <row r="2900" spans="1:26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12</v>
      </c>
      <c r="Q2900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  <c r="U2900" s="9"/>
      <c r="V2900" s="9"/>
      <c r="W2900" s="9"/>
      <c r="X2900" s="9"/>
      <c r="Y2900" s="9"/>
      <c r="Z2900" s="9"/>
    </row>
    <row r="2901" spans="1:26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>
        <f t="shared" si="181"/>
        <v>0</v>
      </c>
      <c r="Q290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  <c r="U2901" s="9"/>
      <c r="V2901" s="9"/>
      <c r="W2901" s="9"/>
      <c r="X2901" s="9"/>
      <c r="Y2901" s="9"/>
      <c r="Z2901" s="9"/>
    </row>
    <row r="2902" spans="1:26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7</v>
      </c>
      <c r="Q2902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  <c r="U2902" s="9"/>
      <c r="V2902" s="9"/>
      <c r="W2902" s="9"/>
      <c r="X2902" s="9"/>
      <c r="Y2902" s="9"/>
      <c r="Z2902" s="9"/>
    </row>
    <row r="2903" spans="1:26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2</v>
      </c>
      <c r="Q2903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  <c r="U2903" s="9"/>
      <c r="V2903" s="9"/>
      <c r="W2903" s="9"/>
      <c r="X2903" s="9"/>
      <c r="Y2903" s="9"/>
      <c r="Z2903" s="9"/>
    </row>
    <row r="2904" spans="1:26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1</v>
      </c>
      <c r="Q2904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  <c r="U2904" s="9"/>
      <c r="V2904" s="9"/>
      <c r="W2904" s="9"/>
      <c r="X2904" s="9"/>
      <c r="Y2904" s="9"/>
      <c r="Z2904" s="9"/>
    </row>
    <row r="2905" spans="1:26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4</v>
      </c>
      <c r="Q2905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  <c r="U2905" s="9"/>
      <c r="V2905" s="9"/>
      <c r="W2905" s="9"/>
      <c r="X2905" s="9"/>
      <c r="Y2905" s="9"/>
      <c r="Z2905" s="9"/>
    </row>
    <row r="2906" spans="1:26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4</v>
      </c>
      <c r="Q2906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  <c r="U2906" s="9"/>
      <c r="V2906" s="9"/>
      <c r="W2906" s="9"/>
      <c r="X2906" s="9"/>
      <c r="Y2906" s="9"/>
      <c r="Z2906" s="9"/>
    </row>
    <row r="2907" spans="1:26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17</v>
      </c>
      <c r="Q2907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  <c r="U2907" s="9"/>
      <c r="V2907" s="9"/>
      <c r="W2907" s="9"/>
      <c r="X2907" s="9"/>
      <c r="Y2907" s="9"/>
      <c r="Z2907" s="9"/>
    </row>
    <row r="2908" spans="1:26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7</v>
      </c>
      <c r="Q2908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  <c r="U2908" s="9"/>
      <c r="V2908" s="9"/>
      <c r="W2908" s="9"/>
      <c r="X2908" s="9"/>
      <c r="Y2908" s="9"/>
      <c r="Z2908" s="9"/>
    </row>
    <row r="2909" spans="1:26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2</v>
      </c>
      <c r="Q2909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  <c r="U2909" s="9"/>
      <c r="V2909" s="9"/>
      <c r="W2909" s="9"/>
      <c r="X2909" s="9"/>
      <c r="Y2909" s="9"/>
      <c r="Z2909" s="9"/>
    </row>
    <row r="2910" spans="1:26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</v>
      </c>
      <c r="Q2910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  <c r="U2910" s="9"/>
      <c r="V2910" s="9"/>
      <c r="W2910" s="9"/>
      <c r="X2910" s="9"/>
      <c r="Y2910" s="9"/>
      <c r="Z2910" s="9"/>
    </row>
    <row r="2911" spans="1:26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1</v>
      </c>
      <c r="Q29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  <c r="U2911" s="9"/>
      <c r="V2911" s="9"/>
      <c r="W2911" s="9"/>
      <c r="X2911" s="9"/>
      <c r="Y2911" s="9"/>
      <c r="Z2911" s="9"/>
    </row>
    <row r="2912" spans="1:26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  <c r="U2912" s="9"/>
      <c r="V2912" s="9"/>
      <c r="W2912" s="9"/>
      <c r="X2912" s="9"/>
      <c r="Y2912" s="9"/>
      <c r="Z2912" s="9"/>
    </row>
    <row r="2913" spans="1:26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14</v>
      </c>
      <c r="Q2913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  <c r="U2913" s="9"/>
      <c r="V2913" s="9"/>
      <c r="W2913" s="9"/>
      <c r="X2913" s="9"/>
      <c r="Y2913" s="9"/>
      <c r="Z2913" s="9"/>
    </row>
    <row r="2914" spans="1:26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26</v>
      </c>
      <c r="Q2914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  <c r="U2914" s="9"/>
      <c r="V2914" s="9"/>
      <c r="W2914" s="9"/>
      <c r="X2914" s="9"/>
      <c r="Y2914" s="9"/>
      <c r="Z2914" s="9"/>
    </row>
    <row r="2915" spans="1:26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2</v>
      </c>
      <c r="Q2915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  <c r="U2915" s="9"/>
      <c r="V2915" s="9"/>
      <c r="W2915" s="9"/>
      <c r="X2915" s="9"/>
      <c r="Y2915" s="9"/>
      <c r="Z2915" s="9"/>
    </row>
    <row r="2916" spans="1:26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  <c r="U2916" s="9"/>
      <c r="V2916" s="9"/>
      <c r="W2916" s="9"/>
      <c r="X2916" s="9"/>
      <c r="Y2916" s="9"/>
      <c r="Z2916" s="9"/>
    </row>
    <row r="2917" spans="1:26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3</v>
      </c>
      <c r="Q2917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  <c r="U2917" s="9"/>
      <c r="V2917" s="9"/>
      <c r="W2917" s="9"/>
      <c r="X2917" s="9"/>
      <c r="Y2917" s="9"/>
      <c r="Z2917" s="9"/>
    </row>
    <row r="2918" spans="1:26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7</v>
      </c>
      <c r="Q2918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  <c r="U2918" s="9"/>
      <c r="V2918" s="9"/>
      <c r="W2918" s="9"/>
      <c r="X2918" s="9"/>
      <c r="Y2918" s="9"/>
      <c r="Z2918" s="9"/>
    </row>
    <row r="2919" spans="1:26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9</v>
      </c>
      <c r="Q2919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  <c r="U2919" s="9"/>
      <c r="V2919" s="9"/>
      <c r="W2919" s="9"/>
      <c r="X2919" s="9"/>
      <c r="Y2919" s="9"/>
      <c r="Z2919" s="9"/>
    </row>
    <row r="2920" spans="1:26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20</v>
      </c>
      <c r="Q2920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  <c r="U2920" s="9"/>
      <c r="V2920" s="9"/>
      <c r="W2920" s="9"/>
      <c r="X2920" s="9"/>
      <c r="Y2920" s="9"/>
      <c r="Z2920" s="9"/>
    </row>
    <row r="2921" spans="1:26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6</v>
      </c>
      <c r="Q292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  <c r="U2921" s="9"/>
      <c r="V2921" s="9"/>
      <c r="W2921" s="9"/>
      <c r="X2921" s="9"/>
      <c r="Y2921" s="9"/>
      <c r="Z2921" s="9"/>
    </row>
    <row r="2922" spans="1:26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13</v>
      </c>
      <c r="Q2922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  <c r="U2922" s="9"/>
      <c r="V2922" s="9"/>
      <c r="W2922" s="9"/>
      <c r="X2922" s="9"/>
      <c r="Y2922" s="9"/>
      <c r="Z2922" s="9"/>
    </row>
    <row r="2923" spans="1:26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3</v>
      </c>
      <c r="Q2923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  <c r="U2923" s="9"/>
      <c r="V2923" s="9"/>
      <c r="W2923" s="9"/>
      <c r="X2923" s="9"/>
      <c r="Y2923" s="9"/>
      <c r="Z2923" s="9"/>
    </row>
    <row r="2924" spans="1:26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6</v>
      </c>
      <c r="Q2924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  <c r="U2924" s="9"/>
      <c r="V2924" s="9"/>
      <c r="W2924" s="9"/>
      <c r="X2924" s="9"/>
      <c r="Y2924" s="9"/>
      <c r="Z2924" s="9"/>
    </row>
    <row r="2925" spans="1:26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10</v>
      </c>
      <c r="Q2925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  <c r="U2925" s="9"/>
      <c r="V2925" s="9"/>
      <c r="W2925" s="9"/>
      <c r="X2925" s="9"/>
      <c r="Y2925" s="9"/>
      <c r="Z2925" s="9"/>
    </row>
    <row r="2926" spans="1:26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147</v>
      </c>
      <c r="Q2926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  <c r="U2926" s="9"/>
      <c r="V2926" s="9"/>
      <c r="W2926" s="9"/>
      <c r="X2926" s="9"/>
      <c r="Y2926" s="9"/>
      <c r="Z2926" s="9"/>
    </row>
    <row r="2927" spans="1:26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199</v>
      </c>
      <c r="Q2927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  <c r="U2927" s="9"/>
      <c r="V2927" s="9"/>
      <c r="W2927" s="9"/>
      <c r="X2927" s="9"/>
      <c r="Y2927" s="9"/>
      <c r="Z2927" s="9"/>
    </row>
    <row r="2928" spans="1:26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50</v>
      </c>
      <c r="Q2928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  <c r="U2928" s="9"/>
      <c r="V2928" s="9"/>
      <c r="W2928" s="9"/>
      <c r="X2928" s="9"/>
      <c r="Y2928" s="9"/>
      <c r="Z2928" s="9"/>
    </row>
    <row r="2929" spans="1:26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21</v>
      </c>
      <c r="Q2929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  <c r="U2929" s="9"/>
      <c r="V2929" s="9"/>
      <c r="W2929" s="9"/>
      <c r="X2929" s="9"/>
      <c r="Y2929" s="9"/>
      <c r="Z2929" s="9"/>
    </row>
    <row r="2930" spans="1:26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24</v>
      </c>
      <c r="Q2930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  <c r="U2930" s="9"/>
      <c r="V2930" s="9"/>
      <c r="W2930" s="9"/>
      <c r="X2930" s="9"/>
      <c r="Y2930" s="9"/>
      <c r="Z2930" s="9"/>
    </row>
    <row r="2931" spans="1:26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32</v>
      </c>
      <c r="Q293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  <c r="U2931" s="9"/>
      <c r="V2931" s="9"/>
      <c r="W2931" s="9"/>
      <c r="X2931" s="9"/>
      <c r="Y2931" s="9"/>
      <c r="Z2931" s="9"/>
    </row>
    <row r="2932" spans="1:26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62</v>
      </c>
      <c r="Q2932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  <c r="U2932" s="9"/>
      <c r="V2932" s="9"/>
      <c r="W2932" s="9"/>
      <c r="X2932" s="9"/>
      <c r="Y2932" s="9"/>
      <c r="Z2932" s="9"/>
    </row>
    <row r="2933" spans="1:26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9</v>
      </c>
      <c r="Q2933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  <c r="U2933" s="9"/>
      <c r="V2933" s="9"/>
      <c r="W2933" s="9"/>
      <c r="X2933" s="9"/>
      <c r="Y2933" s="9"/>
      <c r="Z2933" s="9"/>
    </row>
    <row r="2934" spans="1:26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38</v>
      </c>
      <c r="Q2934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  <c r="U2934" s="9"/>
      <c r="V2934" s="9"/>
      <c r="W2934" s="9"/>
      <c r="X2934" s="9"/>
      <c r="Y2934" s="9"/>
      <c r="Z2934" s="9"/>
    </row>
    <row r="2935" spans="1:26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54</v>
      </c>
      <c r="Q2935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  <c r="U2935" s="9"/>
      <c r="V2935" s="9"/>
      <c r="W2935" s="9"/>
      <c r="X2935" s="9"/>
      <c r="Y2935" s="9"/>
      <c r="Z2935" s="9"/>
    </row>
    <row r="2936" spans="1:26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37</v>
      </c>
      <c r="Q2936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  <c r="U2936" s="9"/>
      <c r="V2936" s="9"/>
      <c r="W2936" s="9"/>
      <c r="X2936" s="9"/>
      <c r="Y2936" s="9"/>
      <c r="Z2936" s="9"/>
    </row>
    <row r="2937" spans="1:26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39</v>
      </c>
      <c r="Q2937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  <c r="U2937" s="9"/>
      <c r="V2937" s="9"/>
      <c r="W2937" s="9"/>
      <c r="X2937" s="9"/>
      <c r="Y2937" s="9"/>
      <c r="Z2937" s="9"/>
    </row>
    <row r="2938" spans="1:26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34</v>
      </c>
      <c r="Q2938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  <c r="U2938" s="9"/>
      <c r="V2938" s="9"/>
      <c r="W2938" s="9"/>
      <c r="X2938" s="9"/>
      <c r="Y2938" s="9"/>
      <c r="Z2938" s="9"/>
    </row>
    <row r="2939" spans="1:26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55</v>
      </c>
      <c r="Q2939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  <c r="U2939" s="9"/>
      <c r="V2939" s="9"/>
      <c r="W2939" s="9"/>
      <c r="X2939" s="9"/>
      <c r="Y2939" s="9"/>
      <c r="Z2939" s="9"/>
    </row>
    <row r="2940" spans="1:26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32</v>
      </c>
      <c r="Q2940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  <c r="U2940" s="9"/>
      <c r="V2940" s="9"/>
      <c r="W2940" s="9"/>
      <c r="X2940" s="9"/>
      <c r="Y2940" s="9"/>
      <c r="Z2940" s="9"/>
    </row>
    <row r="2941" spans="1:26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25</v>
      </c>
      <c r="Q294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  <c r="U2941" s="9"/>
      <c r="V2941" s="9"/>
      <c r="W2941" s="9"/>
      <c r="X2941" s="9"/>
      <c r="Y2941" s="9"/>
      <c r="Z2941" s="9"/>
    </row>
    <row r="2942" spans="1:26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33</v>
      </c>
      <c r="Q2942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  <c r="U2942" s="9"/>
      <c r="V2942" s="9"/>
      <c r="W2942" s="9"/>
      <c r="X2942" s="9"/>
      <c r="Y2942" s="9"/>
      <c r="Z2942" s="9"/>
    </row>
    <row r="2943" spans="1:26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  <c r="U2943" s="9"/>
      <c r="V2943" s="9"/>
      <c r="W2943" s="9"/>
      <c r="X2943" s="9"/>
      <c r="Y2943" s="9"/>
      <c r="Z2943" s="9"/>
    </row>
    <row r="2944" spans="1:26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</v>
      </c>
      <c r="Q2944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  <c r="U2944" s="9"/>
      <c r="V2944" s="9"/>
      <c r="W2944" s="9"/>
      <c r="X2944" s="9"/>
      <c r="Y2944" s="9"/>
      <c r="Z2944" s="9"/>
    </row>
    <row r="2945" spans="1:26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>
        <f t="shared" si="181"/>
        <v>0</v>
      </c>
      <c r="Q2945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  <c r="U2945" s="9"/>
      <c r="V2945" s="9"/>
      <c r="W2945" s="9"/>
      <c r="X2945" s="9"/>
      <c r="Y2945" s="9"/>
      <c r="Z2945" s="9"/>
    </row>
    <row r="2946" spans="1:26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</v>
      </c>
      <c r="Q2946" t="s">
        <v>8315</v>
      </c>
      <c r="R2946" t="s">
        <v>8355</v>
      </c>
      <c r="S2946" s="9">
        <f t="shared" si="182"/>
        <v>42132.9143287037</v>
      </c>
      <c r="T2946" s="9">
        <f t="shared" si="183"/>
        <v>42162.9143287037</v>
      </c>
      <c r="U2946" s="9"/>
      <c r="V2946" s="9"/>
      <c r="W2946" s="9"/>
      <c r="X2946" s="9"/>
      <c r="Y2946" s="9"/>
      <c r="Z2946" s="9"/>
    </row>
    <row r="2947" spans="1:26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 xml:space="preserve"> ROUND((E2947/D2947)*100,0)</f>
        <v>0</v>
      </c>
      <c r="P2947">
        <f t="shared" ref="P2947:P3010" si="185" xml:space="preserve"> AVERAGE(L2947)</f>
        <v>0</v>
      </c>
      <c r="Q2947" t="s">
        <v>8315</v>
      </c>
      <c r="R2947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  <c r="U2947" s="9"/>
      <c r="V2947" s="9"/>
      <c r="W2947" s="9"/>
      <c r="X2947" s="9"/>
      <c r="Y2947" s="9"/>
      <c r="Z2947" s="9"/>
    </row>
    <row r="2948" spans="1:26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2</v>
      </c>
      <c r="Q2948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  <c r="U2948" s="9"/>
      <c r="V2948" s="9"/>
      <c r="W2948" s="9"/>
      <c r="X2948" s="9"/>
      <c r="Y2948" s="9"/>
      <c r="Z2948" s="9"/>
    </row>
    <row r="2949" spans="1:26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13</v>
      </c>
      <c r="Q2949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  <c r="U2949" s="9"/>
      <c r="V2949" s="9"/>
      <c r="W2949" s="9"/>
      <c r="X2949" s="9"/>
      <c r="Y2949" s="9"/>
      <c r="Z2949" s="9"/>
    </row>
    <row r="2950" spans="1:26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9</v>
      </c>
      <c r="Q2950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  <c r="U2950" s="9"/>
      <c r="V2950" s="9"/>
      <c r="W2950" s="9"/>
      <c r="X2950" s="9"/>
      <c r="Y2950" s="9"/>
      <c r="Z2950" s="9"/>
    </row>
    <row r="2951" spans="1:26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2</v>
      </c>
      <c r="Q295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  <c r="U2951" s="9"/>
      <c r="V2951" s="9"/>
      <c r="W2951" s="9"/>
      <c r="X2951" s="9"/>
      <c r="Y2951" s="9"/>
      <c r="Z2951" s="9"/>
    </row>
    <row r="2952" spans="1:26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>
        <f t="shared" si="185"/>
        <v>0</v>
      </c>
      <c r="Q2952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  <c r="U2952" s="9"/>
      <c r="V2952" s="9"/>
      <c r="W2952" s="9"/>
      <c r="X2952" s="9"/>
      <c r="Y2952" s="9"/>
      <c r="Z2952" s="9"/>
    </row>
    <row r="2953" spans="1:26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58</v>
      </c>
      <c r="Q2953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  <c r="U2953" s="9"/>
      <c r="V2953" s="9"/>
      <c r="W2953" s="9"/>
      <c r="X2953" s="9"/>
      <c r="Y2953" s="9"/>
      <c r="Z2953" s="9"/>
    </row>
    <row r="2954" spans="1:26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8</v>
      </c>
      <c r="Q2954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  <c r="U2954" s="9"/>
      <c r="V2954" s="9"/>
      <c r="W2954" s="9"/>
      <c r="X2954" s="9"/>
      <c r="Y2954" s="9"/>
      <c r="Z2954" s="9"/>
    </row>
    <row r="2955" spans="1:26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3</v>
      </c>
      <c r="Q2955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  <c r="U2955" s="9"/>
      <c r="V2955" s="9"/>
      <c r="W2955" s="9"/>
      <c r="X2955" s="9"/>
      <c r="Y2955" s="9"/>
      <c r="Z2955" s="9"/>
    </row>
    <row r="2956" spans="1:26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>
        <f t="shared" si="185"/>
        <v>0</v>
      </c>
      <c r="Q2956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  <c r="U2956" s="9"/>
      <c r="V2956" s="9"/>
      <c r="W2956" s="9"/>
      <c r="X2956" s="9"/>
      <c r="Y2956" s="9"/>
      <c r="Z2956" s="9"/>
    </row>
    <row r="2957" spans="1:26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11</v>
      </c>
      <c r="Q2957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  <c r="U2957" s="9"/>
      <c r="V2957" s="9"/>
      <c r="W2957" s="9"/>
      <c r="X2957" s="9"/>
      <c r="Y2957" s="9"/>
      <c r="Z2957" s="9"/>
    </row>
    <row r="2958" spans="1:26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20</v>
      </c>
      <c r="Q2958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  <c r="U2958" s="9"/>
      <c r="V2958" s="9"/>
      <c r="W2958" s="9"/>
      <c r="X2958" s="9"/>
      <c r="Y2958" s="9"/>
      <c r="Z2958" s="9"/>
    </row>
    <row r="2959" spans="1:26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3</v>
      </c>
      <c r="Q2959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  <c r="U2959" s="9"/>
      <c r="V2959" s="9"/>
      <c r="W2959" s="9"/>
      <c r="X2959" s="9"/>
      <c r="Y2959" s="9"/>
      <c r="Z2959" s="9"/>
    </row>
    <row r="2960" spans="1:26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>
        <f t="shared" si="185"/>
        <v>0</v>
      </c>
      <c r="Q2960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  <c r="U2960" s="9"/>
      <c r="V2960" s="9"/>
      <c r="W2960" s="9"/>
      <c r="X2960" s="9"/>
      <c r="Y2960" s="9"/>
      <c r="Z2960" s="9"/>
    </row>
    <row r="2961" spans="1:26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>
        <f t="shared" si="185"/>
        <v>0</v>
      </c>
      <c r="Q296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  <c r="U2961" s="9"/>
      <c r="V2961" s="9"/>
      <c r="W2961" s="9"/>
      <c r="X2961" s="9"/>
      <c r="Y2961" s="9"/>
      <c r="Z2961" s="9"/>
    </row>
    <row r="2962" spans="1:26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>
        <f t="shared" si="185"/>
        <v>0</v>
      </c>
      <c r="Q2962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  <c r="U2962" s="9"/>
      <c r="V2962" s="9"/>
      <c r="W2962" s="9"/>
      <c r="X2962" s="9"/>
      <c r="Y2962" s="9"/>
      <c r="Z2962" s="9"/>
    </row>
    <row r="2963" spans="1:26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108</v>
      </c>
      <c r="Q2963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  <c r="U2963" s="9"/>
      <c r="V2963" s="9"/>
      <c r="W2963" s="9"/>
      <c r="X2963" s="9"/>
      <c r="Y2963" s="9"/>
      <c r="Z2963" s="9"/>
    </row>
    <row r="2964" spans="1:26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20</v>
      </c>
      <c r="Q2964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  <c r="U2964" s="9"/>
      <c r="V2964" s="9"/>
      <c r="W2964" s="9"/>
      <c r="X2964" s="9"/>
      <c r="Y2964" s="9"/>
      <c r="Z2964" s="9"/>
    </row>
    <row r="2965" spans="1:26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98</v>
      </c>
      <c r="Q2965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  <c r="U2965" s="9"/>
      <c r="V2965" s="9"/>
      <c r="W2965" s="9"/>
      <c r="X2965" s="9"/>
      <c r="Y2965" s="9"/>
      <c r="Z2965" s="9"/>
    </row>
    <row r="2966" spans="1:26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196</v>
      </c>
      <c r="Q2966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  <c r="U2966" s="9"/>
      <c r="V2966" s="9"/>
      <c r="W2966" s="9"/>
      <c r="X2966" s="9"/>
      <c r="Y2966" s="9"/>
      <c r="Z2966" s="9"/>
    </row>
    <row r="2967" spans="1:26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39</v>
      </c>
      <c r="Q2967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  <c r="U2967" s="9"/>
      <c r="V2967" s="9"/>
      <c r="W2967" s="9"/>
      <c r="X2967" s="9"/>
      <c r="Y2967" s="9"/>
      <c r="Z2967" s="9"/>
    </row>
    <row r="2968" spans="1:26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128</v>
      </c>
      <c r="Q2968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  <c r="U2968" s="9"/>
      <c r="V2968" s="9"/>
      <c r="W2968" s="9"/>
      <c r="X2968" s="9"/>
      <c r="Y2968" s="9"/>
      <c r="Z2968" s="9"/>
    </row>
    <row r="2969" spans="1:26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71</v>
      </c>
      <c r="Q2969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  <c r="U2969" s="9"/>
      <c r="V2969" s="9"/>
      <c r="W2969" s="9"/>
      <c r="X2969" s="9"/>
      <c r="Y2969" s="9"/>
      <c r="Z2969" s="9"/>
    </row>
    <row r="2970" spans="1:26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47</v>
      </c>
      <c r="Q2970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  <c r="U2970" s="9"/>
      <c r="V2970" s="9"/>
      <c r="W2970" s="9"/>
      <c r="X2970" s="9"/>
      <c r="Y2970" s="9"/>
      <c r="Z2970" s="9"/>
    </row>
    <row r="2971" spans="1:26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17</v>
      </c>
      <c r="Q297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  <c r="U2971" s="9"/>
      <c r="V2971" s="9"/>
      <c r="W2971" s="9"/>
      <c r="X2971" s="9"/>
      <c r="Y2971" s="9"/>
      <c r="Z2971" s="9"/>
    </row>
    <row r="2972" spans="1:26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91</v>
      </c>
      <c r="Q2972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  <c r="U2972" s="9"/>
      <c r="V2972" s="9"/>
      <c r="W2972" s="9"/>
      <c r="X2972" s="9"/>
      <c r="Y2972" s="9"/>
      <c r="Z2972" s="9"/>
    </row>
    <row r="2973" spans="1:26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43</v>
      </c>
      <c r="Q2973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  <c r="U2973" s="9"/>
      <c r="V2973" s="9"/>
      <c r="W2973" s="9"/>
      <c r="X2973" s="9"/>
      <c r="Y2973" s="9"/>
      <c r="Z2973" s="9"/>
    </row>
    <row r="2974" spans="1:26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17</v>
      </c>
      <c r="Q2974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  <c r="U2974" s="9"/>
      <c r="V2974" s="9"/>
      <c r="W2974" s="9"/>
      <c r="X2974" s="9"/>
      <c r="Y2974" s="9"/>
      <c r="Z2974" s="9"/>
    </row>
    <row r="2975" spans="1:26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33</v>
      </c>
      <c r="Q2975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  <c r="U2975" s="9"/>
      <c r="V2975" s="9"/>
      <c r="W2975" s="9"/>
      <c r="X2975" s="9"/>
      <c r="Y2975" s="9"/>
      <c r="Z2975" s="9"/>
    </row>
    <row r="2976" spans="1:26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87</v>
      </c>
      <c r="Q2976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  <c r="U2976" s="9"/>
      <c r="V2976" s="9"/>
      <c r="W2976" s="9"/>
      <c r="X2976" s="9"/>
      <c r="Y2976" s="9"/>
      <c r="Z2976" s="9"/>
    </row>
    <row r="2977" spans="1:26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113</v>
      </c>
      <c r="Q2977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  <c r="U2977" s="9"/>
      <c r="V2977" s="9"/>
      <c r="W2977" s="9"/>
      <c r="X2977" s="9"/>
      <c r="Y2977" s="9"/>
      <c r="Z2977" s="9"/>
    </row>
    <row r="2978" spans="1:26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14</v>
      </c>
      <c r="Q2978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  <c r="U2978" s="9"/>
      <c r="V2978" s="9"/>
      <c r="W2978" s="9"/>
      <c r="X2978" s="9"/>
      <c r="Y2978" s="9"/>
      <c r="Z2978" s="9"/>
    </row>
    <row r="2979" spans="1:26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30</v>
      </c>
      <c r="Q2979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  <c r="U2979" s="9"/>
      <c r="V2979" s="9"/>
      <c r="W2979" s="9"/>
      <c r="X2979" s="9"/>
      <c r="Y2979" s="9"/>
      <c r="Z2979" s="9"/>
    </row>
    <row r="2980" spans="1:26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16</v>
      </c>
      <c r="Q2980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  <c r="U2980" s="9"/>
      <c r="V2980" s="9"/>
      <c r="W2980" s="9"/>
      <c r="X2980" s="9"/>
      <c r="Y2980" s="9"/>
      <c r="Z2980" s="9"/>
    </row>
    <row r="2981" spans="1:26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46</v>
      </c>
      <c r="Q298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  <c r="U2981" s="9"/>
      <c r="V2981" s="9"/>
      <c r="W2981" s="9"/>
      <c r="X2981" s="9"/>
      <c r="Y2981" s="9"/>
      <c r="Z2981" s="9"/>
    </row>
    <row r="2982" spans="1:26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24</v>
      </c>
      <c r="Q2982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  <c r="U2982" s="9"/>
      <c r="V2982" s="9"/>
      <c r="W2982" s="9"/>
      <c r="X2982" s="9"/>
      <c r="Y2982" s="9"/>
      <c r="Z2982" s="9"/>
    </row>
    <row r="2983" spans="1:26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97</v>
      </c>
      <c r="Q2983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  <c r="U2983" s="9"/>
      <c r="V2983" s="9"/>
      <c r="W2983" s="9"/>
      <c r="X2983" s="9"/>
      <c r="Y2983" s="9"/>
      <c r="Z2983" s="9"/>
    </row>
    <row r="2984" spans="1:26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59</v>
      </c>
      <c r="Q2984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  <c r="U2984" s="9"/>
      <c r="V2984" s="9"/>
      <c r="W2984" s="9"/>
      <c r="X2984" s="9"/>
      <c r="Y2984" s="9"/>
      <c r="Z2984" s="9"/>
    </row>
    <row r="2985" spans="1:26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1095</v>
      </c>
      <c r="Q2985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  <c r="U2985" s="9"/>
      <c r="V2985" s="9"/>
      <c r="W2985" s="9"/>
      <c r="X2985" s="9"/>
      <c r="Y2985" s="9"/>
      <c r="Z2985" s="9"/>
    </row>
    <row r="2986" spans="1:26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218</v>
      </c>
      <c r="Q2986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  <c r="U2986" s="9"/>
      <c r="V2986" s="9"/>
      <c r="W2986" s="9"/>
      <c r="X2986" s="9"/>
      <c r="Y2986" s="9"/>
      <c r="Z2986" s="9"/>
    </row>
    <row r="2987" spans="1:26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111</v>
      </c>
      <c r="Q2987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  <c r="U2987" s="9"/>
      <c r="V2987" s="9"/>
      <c r="W2987" s="9"/>
      <c r="X2987" s="9"/>
      <c r="Y2987" s="9"/>
      <c r="Z2987" s="9"/>
    </row>
    <row r="2988" spans="1:26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56</v>
      </c>
      <c r="Q2988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  <c r="U2988" s="9"/>
      <c r="V2988" s="9"/>
      <c r="W2988" s="9"/>
      <c r="X2988" s="9"/>
      <c r="Y2988" s="9"/>
      <c r="Z2988" s="9"/>
    </row>
    <row r="2989" spans="1:26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265</v>
      </c>
      <c r="Q2989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  <c r="U2989" s="9"/>
      <c r="V2989" s="9"/>
      <c r="W2989" s="9"/>
      <c r="X2989" s="9"/>
      <c r="Y2989" s="9"/>
      <c r="Z2989" s="9"/>
    </row>
    <row r="2990" spans="1:26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28</v>
      </c>
      <c r="Q2990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  <c r="U2990" s="9"/>
      <c r="V2990" s="9"/>
      <c r="W2990" s="9"/>
      <c r="X2990" s="9"/>
      <c r="Y2990" s="9"/>
      <c r="Z2990" s="9"/>
    </row>
    <row r="2991" spans="1:26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364</v>
      </c>
      <c r="Q299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  <c r="U2991" s="9"/>
      <c r="V2991" s="9"/>
      <c r="W2991" s="9"/>
      <c r="X2991" s="9"/>
      <c r="Y2991" s="9"/>
      <c r="Z2991" s="9"/>
    </row>
    <row r="2992" spans="1:26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27</v>
      </c>
      <c r="Q2992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  <c r="U2992" s="9"/>
      <c r="V2992" s="9"/>
      <c r="W2992" s="9"/>
      <c r="X2992" s="9"/>
      <c r="Y2992" s="9"/>
      <c r="Z2992" s="9"/>
    </row>
    <row r="2993" spans="1:26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93</v>
      </c>
      <c r="Q2993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  <c r="U2993" s="9"/>
      <c r="V2993" s="9"/>
      <c r="W2993" s="9"/>
      <c r="X2993" s="9"/>
      <c r="Y2993" s="9"/>
      <c r="Z2993" s="9"/>
    </row>
    <row r="2994" spans="1:26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64</v>
      </c>
      <c r="Q2994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  <c r="U2994" s="9"/>
      <c r="V2994" s="9"/>
      <c r="W2994" s="9"/>
      <c r="X2994" s="9"/>
      <c r="Y2994" s="9"/>
      <c r="Z2994" s="9"/>
    </row>
    <row r="2995" spans="1:26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22</v>
      </c>
      <c r="Q2995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  <c r="U2995" s="9"/>
      <c r="V2995" s="9"/>
      <c r="W2995" s="9"/>
      <c r="X2995" s="9"/>
      <c r="Y2995" s="9"/>
      <c r="Z2995" s="9"/>
    </row>
    <row r="2996" spans="1:26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59</v>
      </c>
      <c r="Q2996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  <c r="U2996" s="9"/>
      <c r="V2996" s="9"/>
      <c r="W2996" s="9"/>
      <c r="X2996" s="9"/>
      <c r="Y2996" s="9"/>
      <c r="Z2996" s="9"/>
    </row>
    <row r="2997" spans="1:26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249</v>
      </c>
      <c r="Q2997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  <c r="U2997" s="9"/>
      <c r="V2997" s="9"/>
      <c r="W2997" s="9"/>
      <c r="X2997" s="9"/>
      <c r="Y2997" s="9"/>
      <c r="Z2997" s="9"/>
    </row>
    <row r="2998" spans="1:26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392</v>
      </c>
      <c r="Q2998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  <c r="U2998" s="9"/>
      <c r="V2998" s="9"/>
      <c r="W2998" s="9"/>
      <c r="X2998" s="9"/>
      <c r="Y2998" s="9"/>
      <c r="Z2998" s="9"/>
    </row>
    <row r="2999" spans="1:26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115</v>
      </c>
      <c r="Q2999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  <c r="U2999" s="9"/>
      <c r="V2999" s="9"/>
      <c r="W2999" s="9"/>
      <c r="X2999" s="9"/>
      <c r="Y2999" s="9"/>
      <c r="Z2999" s="9"/>
    </row>
    <row r="3000" spans="1:26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433</v>
      </c>
      <c r="Q3000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  <c r="U3000" s="9"/>
      <c r="V3000" s="9"/>
      <c r="W3000" s="9"/>
      <c r="X3000" s="9"/>
      <c r="Y3000" s="9"/>
      <c r="Z3000" s="9"/>
    </row>
    <row r="3001" spans="1:26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20</v>
      </c>
      <c r="Q300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  <c r="U3001" s="9"/>
      <c r="V3001" s="9"/>
      <c r="W3001" s="9"/>
      <c r="X3001" s="9"/>
      <c r="Y3001" s="9"/>
      <c r="Z3001" s="9"/>
    </row>
    <row r="3002" spans="1:26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8</v>
      </c>
      <c r="Q3002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  <c r="U3002" s="9"/>
      <c r="V3002" s="9"/>
      <c r="W3002" s="9"/>
      <c r="X3002" s="9"/>
      <c r="Y3002" s="9"/>
      <c r="Z3002" s="9"/>
    </row>
    <row r="3003" spans="1:26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175</v>
      </c>
      <c r="Q3003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  <c r="U3003" s="9"/>
      <c r="V3003" s="9"/>
      <c r="W3003" s="9"/>
      <c r="X3003" s="9"/>
      <c r="Y3003" s="9"/>
      <c r="Z3003" s="9"/>
    </row>
    <row r="3004" spans="1:26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104</v>
      </c>
      <c r="Q3004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  <c r="U3004" s="9"/>
      <c r="V3004" s="9"/>
      <c r="W3004" s="9"/>
      <c r="X3004" s="9"/>
      <c r="Y3004" s="9"/>
      <c r="Z3004" s="9"/>
    </row>
    <row r="3005" spans="1:26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</v>
      </c>
      <c r="Q3005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  <c r="U3005" s="9"/>
      <c r="V3005" s="9"/>
      <c r="W3005" s="9"/>
      <c r="X3005" s="9"/>
      <c r="Y3005" s="9"/>
      <c r="Z3005" s="9"/>
    </row>
    <row r="3006" spans="1:26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277</v>
      </c>
      <c r="Q3006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  <c r="U3006" s="9"/>
      <c r="V3006" s="9"/>
      <c r="W3006" s="9"/>
      <c r="X3006" s="9"/>
      <c r="Y3006" s="9"/>
      <c r="Z3006" s="9"/>
    </row>
    <row r="3007" spans="1:26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118</v>
      </c>
      <c r="Q3007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  <c r="U3007" s="9"/>
      <c r="V3007" s="9"/>
      <c r="W3007" s="9"/>
      <c r="X3007" s="9"/>
      <c r="Y3007" s="9"/>
      <c r="Z3007" s="9"/>
    </row>
    <row r="3008" spans="1:26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97</v>
      </c>
      <c r="Q3008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  <c r="U3008" s="9"/>
      <c r="V3008" s="9"/>
      <c r="W3008" s="9"/>
      <c r="X3008" s="9"/>
      <c r="Y3008" s="9"/>
      <c r="Z3008" s="9"/>
    </row>
    <row r="3009" spans="1:26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20</v>
      </c>
      <c r="Q3009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  <c r="U3009" s="9"/>
      <c r="V3009" s="9"/>
      <c r="W3009" s="9"/>
      <c r="X3009" s="9"/>
      <c r="Y3009" s="9"/>
      <c r="Z3009" s="9"/>
    </row>
    <row r="3010" spans="1:26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26</v>
      </c>
      <c r="Q3010" t="s">
        <v>8315</v>
      </c>
      <c r="R3010" t="s">
        <v>8355</v>
      </c>
      <c r="S3010" s="9">
        <f t="shared" si="186"/>
        <v>42360.212025462963</v>
      </c>
      <c r="T3010" s="9">
        <f t="shared" si="187"/>
        <v>42390.212025462963</v>
      </c>
      <c r="U3010" s="9"/>
      <c r="V3010" s="9"/>
      <c r="W3010" s="9"/>
      <c r="X3010" s="9"/>
      <c r="Y3010" s="9"/>
      <c r="Z3010" s="9"/>
    </row>
    <row r="3011" spans="1:26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 xml:space="preserve"> ROUND((E3011/D3011)*100,0)</f>
        <v>120</v>
      </c>
      <c r="P3011">
        <f t="shared" ref="P3011:P3074" si="189" xml:space="preserve"> AVERAGE(L3011)</f>
        <v>128</v>
      </c>
      <c r="Q3011" t="s">
        <v>8315</v>
      </c>
      <c r="R3011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  <c r="U3011" s="9"/>
      <c r="V3011" s="9"/>
      <c r="W3011" s="9"/>
      <c r="X3011" s="9"/>
      <c r="Y3011" s="9"/>
      <c r="Z3011" s="9"/>
    </row>
    <row r="3012" spans="1:26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</v>
      </c>
      <c r="Q3012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  <c r="U3012" s="9"/>
      <c r="V3012" s="9"/>
      <c r="W3012" s="9"/>
      <c r="X3012" s="9"/>
      <c r="Y3012" s="9"/>
      <c r="Z3012" s="9"/>
    </row>
    <row r="3013" spans="1:26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25</v>
      </c>
      <c r="Q3013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  <c r="U3013" s="9"/>
      <c r="V3013" s="9"/>
      <c r="W3013" s="9"/>
      <c r="X3013" s="9"/>
      <c r="Y3013" s="9"/>
      <c r="Z3013" s="9"/>
    </row>
    <row r="3014" spans="1:26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55</v>
      </c>
      <c r="Q3014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  <c r="U3014" s="9"/>
      <c r="V3014" s="9"/>
      <c r="W3014" s="9"/>
      <c r="X3014" s="9"/>
      <c r="Y3014" s="9"/>
      <c r="Z3014" s="9"/>
    </row>
    <row r="3015" spans="1:26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107</v>
      </c>
      <c r="Q3015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  <c r="U3015" s="9"/>
      <c r="V3015" s="9"/>
      <c r="W3015" s="9"/>
      <c r="X3015" s="9"/>
      <c r="Y3015" s="9"/>
      <c r="Z3015" s="9"/>
    </row>
    <row r="3016" spans="1:26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557</v>
      </c>
      <c r="Q3016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  <c r="U3016" s="9"/>
      <c r="V3016" s="9"/>
      <c r="W3016" s="9"/>
      <c r="X3016" s="9"/>
      <c r="Y3016" s="9"/>
      <c r="Z3016" s="9"/>
    </row>
    <row r="3017" spans="1:26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40</v>
      </c>
      <c r="Q3017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  <c r="U3017" s="9"/>
      <c r="V3017" s="9"/>
      <c r="W3017" s="9"/>
      <c r="X3017" s="9"/>
      <c r="Y3017" s="9"/>
      <c r="Z3017" s="9"/>
    </row>
    <row r="3018" spans="1:26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36</v>
      </c>
      <c r="Q3018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  <c r="U3018" s="9"/>
      <c r="V3018" s="9"/>
      <c r="W3018" s="9"/>
      <c r="X3018" s="9"/>
      <c r="Y3018" s="9"/>
      <c r="Z3018" s="9"/>
    </row>
    <row r="3019" spans="1:26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159</v>
      </c>
      <c r="Q3019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  <c r="U3019" s="9"/>
      <c r="V3019" s="9"/>
      <c r="W3019" s="9"/>
      <c r="X3019" s="9"/>
      <c r="Y3019" s="9"/>
      <c r="Z3019" s="9"/>
    </row>
    <row r="3020" spans="1:26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41</v>
      </c>
      <c r="Q3020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  <c r="U3020" s="9"/>
      <c r="V3020" s="9"/>
      <c r="W3020" s="9"/>
      <c r="X3020" s="9"/>
      <c r="Y3020" s="9"/>
      <c r="Z3020" s="9"/>
    </row>
    <row r="3021" spans="1:26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226</v>
      </c>
      <c r="Q302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  <c r="U3021" s="9"/>
      <c r="V3021" s="9"/>
      <c r="W3021" s="9"/>
      <c r="X3021" s="9"/>
      <c r="Y3021" s="9"/>
      <c r="Z3021" s="9"/>
    </row>
    <row r="3022" spans="1:26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30</v>
      </c>
      <c r="Q3022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  <c r="U3022" s="9"/>
      <c r="V3022" s="9"/>
      <c r="W3022" s="9"/>
      <c r="X3022" s="9"/>
      <c r="Y3022" s="9"/>
      <c r="Z3022" s="9"/>
    </row>
    <row r="3023" spans="1:26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103</v>
      </c>
      <c r="Q3023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  <c r="U3023" s="9"/>
      <c r="V3023" s="9"/>
      <c r="W3023" s="9"/>
      <c r="X3023" s="9"/>
      <c r="Y3023" s="9"/>
      <c r="Z3023" s="9"/>
    </row>
    <row r="3024" spans="1:26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62</v>
      </c>
      <c r="Q3024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  <c r="U3024" s="9"/>
      <c r="V3024" s="9"/>
      <c r="W3024" s="9"/>
      <c r="X3024" s="9"/>
      <c r="Y3024" s="9"/>
      <c r="Z3024" s="9"/>
    </row>
    <row r="3025" spans="1:26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6</v>
      </c>
      <c r="Q3025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  <c r="U3025" s="9"/>
      <c r="V3025" s="9"/>
      <c r="W3025" s="9"/>
      <c r="X3025" s="9"/>
      <c r="Y3025" s="9"/>
      <c r="Z3025" s="9"/>
    </row>
    <row r="3026" spans="1:26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182</v>
      </c>
      <c r="Q3026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  <c r="U3026" s="9"/>
      <c r="V3026" s="9"/>
      <c r="W3026" s="9"/>
      <c r="X3026" s="9"/>
      <c r="Y3026" s="9"/>
      <c r="Z3026" s="9"/>
    </row>
    <row r="3027" spans="1:26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145</v>
      </c>
      <c r="Q3027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  <c r="U3027" s="9"/>
      <c r="V3027" s="9"/>
      <c r="W3027" s="9"/>
      <c r="X3027" s="9"/>
      <c r="Y3027" s="9"/>
      <c r="Z3027" s="9"/>
    </row>
    <row r="3028" spans="1:26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25</v>
      </c>
      <c r="Q3028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  <c r="U3028" s="9"/>
      <c r="V3028" s="9"/>
      <c r="W3028" s="9"/>
      <c r="X3028" s="9"/>
      <c r="Y3028" s="9"/>
      <c r="Z3028" s="9"/>
    </row>
    <row r="3029" spans="1:26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320</v>
      </c>
      <c r="Q3029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  <c r="U3029" s="9"/>
      <c r="V3029" s="9"/>
      <c r="W3029" s="9"/>
      <c r="X3029" s="9"/>
      <c r="Y3029" s="9"/>
      <c r="Z3029" s="9"/>
    </row>
    <row r="3030" spans="1:26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99</v>
      </c>
      <c r="Q3030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  <c r="U3030" s="9"/>
      <c r="V3030" s="9"/>
      <c r="W3030" s="9"/>
      <c r="X3030" s="9"/>
      <c r="Y3030" s="9"/>
      <c r="Z3030" s="9"/>
    </row>
    <row r="3031" spans="1:26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348</v>
      </c>
      <c r="Q303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  <c r="U3031" s="9"/>
      <c r="V3031" s="9"/>
      <c r="W3031" s="9"/>
      <c r="X3031" s="9"/>
      <c r="Y3031" s="9"/>
      <c r="Z3031" s="9"/>
    </row>
    <row r="3032" spans="1:26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41</v>
      </c>
      <c r="Q3032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  <c r="U3032" s="9"/>
      <c r="V3032" s="9"/>
      <c r="W3032" s="9"/>
      <c r="X3032" s="9"/>
      <c r="Y3032" s="9"/>
      <c r="Z3032" s="9"/>
    </row>
    <row r="3033" spans="1:26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29</v>
      </c>
      <c r="Q3033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  <c r="U3033" s="9"/>
      <c r="V3033" s="9"/>
      <c r="W3033" s="9"/>
      <c r="X3033" s="9"/>
      <c r="Y3033" s="9"/>
      <c r="Z3033" s="9"/>
    </row>
    <row r="3034" spans="1:26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25</v>
      </c>
      <c r="Q3034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  <c r="U3034" s="9"/>
      <c r="V3034" s="9"/>
      <c r="W3034" s="9"/>
      <c r="X3034" s="9"/>
      <c r="Y3034" s="9"/>
      <c r="Z3034" s="9"/>
    </row>
    <row r="3035" spans="1:26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23</v>
      </c>
      <c r="Q3035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  <c r="U3035" s="9"/>
      <c r="V3035" s="9"/>
      <c r="W3035" s="9"/>
      <c r="X3035" s="9"/>
      <c r="Y3035" s="9"/>
      <c r="Z3035" s="9"/>
    </row>
    <row r="3036" spans="1:26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1260</v>
      </c>
      <c r="Q3036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  <c r="U3036" s="9"/>
      <c r="V3036" s="9"/>
      <c r="W3036" s="9"/>
      <c r="X3036" s="9"/>
      <c r="Y3036" s="9"/>
      <c r="Z3036" s="9"/>
    </row>
    <row r="3037" spans="1:26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307</v>
      </c>
      <c r="Q3037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  <c r="U3037" s="9"/>
      <c r="V3037" s="9"/>
      <c r="W3037" s="9"/>
      <c r="X3037" s="9"/>
      <c r="Y3037" s="9"/>
      <c r="Z3037" s="9"/>
    </row>
    <row r="3038" spans="1:26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329</v>
      </c>
      <c r="Q3038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  <c r="U3038" s="9"/>
      <c r="V3038" s="9"/>
      <c r="W3038" s="9"/>
      <c r="X3038" s="9"/>
      <c r="Y3038" s="9"/>
      <c r="Z3038" s="9"/>
    </row>
    <row r="3039" spans="1:26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32</v>
      </c>
      <c r="Q3039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  <c r="U3039" s="9"/>
      <c r="V3039" s="9"/>
      <c r="W3039" s="9"/>
      <c r="X3039" s="9"/>
      <c r="Y3039" s="9"/>
      <c r="Z3039" s="9"/>
    </row>
    <row r="3040" spans="1:26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27</v>
      </c>
      <c r="Q3040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  <c r="U3040" s="9"/>
      <c r="V3040" s="9"/>
      <c r="W3040" s="9"/>
      <c r="X3040" s="9"/>
      <c r="Y3040" s="9"/>
      <c r="Z3040" s="9"/>
    </row>
    <row r="3041" spans="1:26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236</v>
      </c>
      <c r="Q304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  <c r="U3041" s="9"/>
      <c r="V3041" s="9"/>
      <c r="W3041" s="9"/>
      <c r="X3041" s="9"/>
      <c r="Y3041" s="9"/>
      <c r="Z3041" s="9"/>
    </row>
    <row r="3042" spans="1:26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42</v>
      </c>
      <c r="Q3042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  <c r="U3042" s="9"/>
      <c r="V3042" s="9"/>
      <c r="W3042" s="9"/>
      <c r="X3042" s="9"/>
      <c r="Y3042" s="9"/>
      <c r="Z3042" s="9"/>
    </row>
    <row r="3043" spans="1:26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95</v>
      </c>
      <c r="Q3043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  <c r="U3043" s="9"/>
      <c r="V3043" s="9"/>
      <c r="W3043" s="9"/>
      <c r="X3043" s="9"/>
      <c r="Y3043" s="9"/>
      <c r="Z3043" s="9"/>
    </row>
    <row r="3044" spans="1:26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37</v>
      </c>
      <c r="Q3044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  <c r="U3044" s="9"/>
      <c r="V3044" s="9"/>
      <c r="W3044" s="9"/>
      <c r="X3044" s="9"/>
      <c r="Y3044" s="9"/>
      <c r="Z3044" s="9"/>
    </row>
    <row r="3045" spans="1:26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128</v>
      </c>
      <c r="Q3045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  <c r="U3045" s="9"/>
      <c r="V3045" s="9"/>
      <c r="W3045" s="9"/>
      <c r="X3045" s="9"/>
      <c r="Y3045" s="9"/>
      <c r="Z3045" s="9"/>
    </row>
    <row r="3046" spans="1:26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156</v>
      </c>
      <c r="Q3046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  <c r="U3046" s="9"/>
      <c r="V3046" s="9"/>
      <c r="W3046" s="9"/>
      <c r="X3046" s="9"/>
      <c r="Y3046" s="9"/>
      <c r="Z3046" s="9"/>
    </row>
    <row r="3047" spans="1:26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64</v>
      </c>
      <c r="Q3047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  <c r="U3047" s="9"/>
      <c r="V3047" s="9"/>
      <c r="W3047" s="9"/>
      <c r="X3047" s="9"/>
      <c r="Y3047" s="9"/>
      <c r="Z3047" s="9"/>
    </row>
    <row r="3048" spans="1:26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58</v>
      </c>
      <c r="Q3048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  <c r="U3048" s="9"/>
      <c r="V3048" s="9"/>
      <c r="W3048" s="9"/>
      <c r="X3048" s="9"/>
      <c r="Y3048" s="9"/>
      <c r="Z3048" s="9"/>
    </row>
    <row r="3049" spans="1:26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20</v>
      </c>
      <c r="Q3049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  <c r="U3049" s="9"/>
      <c r="V3049" s="9"/>
      <c r="W3049" s="9"/>
      <c r="X3049" s="9"/>
      <c r="Y3049" s="9"/>
      <c r="Z3049" s="9"/>
    </row>
    <row r="3050" spans="1:26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47</v>
      </c>
      <c r="Q3050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  <c r="U3050" s="9"/>
      <c r="V3050" s="9"/>
      <c r="W3050" s="9"/>
      <c r="X3050" s="9"/>
      <c r="Y3050" s="9"/>
      <c r="Z3050" s="9"/>
    </row>
    <row r="3051" spans="1:26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54</v>
      </c>
      <c r="Q305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  <c r="U3051" s="9"/>
      <c r="V3051" s="9"/>
      <c r="W3051" s="9"/>
      <c r="X3051" s="9"/>
      <c r="Y3051" s="9"/>
      <c r="Z3051" s="9"/>
    </row>
    <row r="3052" spans="1:26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9</v>
      </c>
      <c r="Q3052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  <c r="U3052" s="9"/>
      <c r="V3052" s="9"/>
      <c r="W3052" s="9"/>
      <c r="X3052" s="9"/>
      <c r="Y3052" s="9"/>
      <c r="Z3052" s="9"/>
    </row>
    <row r="3053" spans="1:26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35</v>
      </c>
      <c r="Q3053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  <c r="U3053" s="9"/>
      <c r="V3053" s="9"/>
      <c r="W3053" s="9"/>
      <c r="X3053" s="9"/>
      <c r="Y3053" s="9"/>
      <c r="Z3053" s="9"/>
    </row>
    <row r="3054" spans="1:26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2</v>
      </c>
      <c r="Q3054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  <c r="U3054" s="9"/>
      <c r="V3054" s="9"/>
      <c r="W3054" s="9"/>
      <c r="X3054" s="9"/>
      <c r="Y3054" s="9"/>
      <c r="Z3054" s="9"/>
    </row>
    <row r="3055" spans="1:26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3</v>
      </c>
      <c r="Q3055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  <c r="U3055" s="9"/>
      <c r="V3055" s="9"/>
      <c r="W3055" s="9"/>
      <c r="X3055" s="9"/>
      <c r="Y3055" s="9"/>
      <c r="Z3055" s="9"/>
    </row>
    <row r="3056" spans="1:26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>
        <f t="shared" si="189"/>
        <v>0</v>
      </c>
      <c r="Q3056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  <c r="U3056" s="9"/>
      <c r="V3056" s="9"/>
      <c r="W3056" s="9"/>
      <c r="X3056" s="9"/>
      <c r="Y3056" s="9"/>
      <c r="Z3056" s="9"/>
    </row>
    <row r="3057" spans="1:26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  <c r="U3057" s="9"/>
      <c r="V3057" s="9"/>
      <c r="W3057" s="9"/>
      <c r="X3057" s="9"/>
      <c r="Y3057" s="9"/>
      <c r="Z3057" s="9"/>
    </row>
    <row r="3058" spans="1:26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>
        <f t="shared" si="189"/>
        <v>0</v>
      </c>
      <c r="Q3058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  <c r="U3058" s="9"/>
      <c r="V3058" s="9"/>
      <c r="W3058" s="9"/>
      <c r="X3058" s="9"/>
      <c r="Y3058" s="9"/>
      <c r="Z3058" s="9"/>
    </row>
    <row r="3059" spans="1:26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>
        <f t="shared" si="189"/>
        <v>0</v>
      </c>
      <c r="Q3059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  <c r="U3059" s="9"/>
      <c r="V3059" s="9"/>
      <c r="W3059" s="9"/>
      <c r="X3059" s="9"/>
      <c r="Y3059" s="9"/>
      <c r="Z3059" s="9"/>
    </row>
    <row r="3060" spans="1:26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3</v>
      </c>
      <c r="Q3060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  <c r="U3060" s="9"/>
      <c r="V3060" s="9"/>
      <c r="W3060" s="9"/>
      <c r="X3060" s="9"/>
      <c r="Y3060" s="9"/>
      <c r="Z3060" s="9"/>
    </row>
    <row r="3061" spans="1:26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11</v>
      </c>
      <c r="Q306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  <c r="U3061" s="9"/>
      <c r="V3061" s="9"/>
      <c r="W3061" s="9"/>
      <c r="X3061" s="9"/>
      <c r="Y3061" s="9"/>
      <c r="Z3061" s="9"/>
    </row>
    <row r="3062" spans="1:26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6</v>
      </c>
      <c r="Q3062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  <c r="U3062" s="9"/>
      <c r="V3062" s="9"/>
      <c r="W3062" s="9"/>
      <c r="X3062" s="9"/>
      <c r="Y3062" s="9"/>
      <c r="Z3062" s="9"/>
    </row>
    <row r="3063" spans="1:26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>
        <f t="shared" si="189"/>
        <v>0</v>
      </c>
      <c r="Q3063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  <c r="U3063" s="9"/>
      <c r="V3063" s="9"/>
      <c r="W3063" s="9"/>
      <c r="X3063" s="9"/>
      <c r="Y3063" s="9"/>
      <c r="Z3063" s="9"/>
    </row>
    <row r="3064" spans="1:26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67</v>
      </c>
      <c r="Q3064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  <c r="U3064" s="9"/>
      <c r="V3064" s="9"/>
      <c r="W3064" s="9"/>
      <c r="X3064" s="9"/>
      <c r="Y3064" s="9"/>
      <c r="Z3064" s="9"/>
    </row>
    <row r="3065" spans="1:26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23</v>
      </c>
      <c r="Q3065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  <c r="U3065" s="9"/>
      <c r="V3065" s="9"/>
      <c r="W3065" s="9"/>
      <c r="X3065" s="9"/>
      <c r="Y3065" s="9"/>
      <c r="Z3065" s="9"/>
    </row>
    <row r="3066" spans="1:26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72</v>
      </c>
      <c r="Q3066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  <c r="U3066" s="9"/>
      <c r="V3066" s="9"/>
      <c r="W3066" s="9"/>
      <c r="X3066" s="9"/>
      <c r="Y3066" s="9"/>
      <c r="Z3066" s="9"/>
    </row>
    <row r="3067" spans="1:26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2</v>
      </c>
      <c r="Q3067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  <c r="U3067" s="9"/>
      <c r="V3067" s="9"/>
      <c r="W3067" s="9"/>
      <c r="X3067" s="9"/>
      <c r="Y3067" s="9"/>
      <c r="Z3067" s="9"/>
    </row>
    <row r="3068" spans="1:26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15</v>
      </c>
      <c r="Q3068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  <c r="U3068" s="9"/>
      <c r="V3068" s="9"/>
      <c r="W3068" s="9"/>
      <c r="X3068" s="9"/>
      <c r="Y3068" s="9"/>
      <c r="Z3068" s="9"/>
    </row>
    <row r="3069" spans="1:26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1</v>
      </c>
      <c r="Q3069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  <c r="U3069" s="9"/>
      <c r="V3069" s="9"/>
      <c r="W3069" s="9"/>
      <c r="X3069" s="9"/>
      <c r="Y3069" s="9"/>
      <c r="Z3069" s="9"/>
    </row>
    <row r="3070" spans="1:26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2</v>
      </c>
      <c r="Q3070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  <c r="U3070" s="9"/>
      <c r="V3070" s="9"/>
      <c r="W3070" s="9"/>
      <c r="X3070" s="9"/>
      <c r="Y3070" s="9"/>
      <c r="Z3070" s="9"/>
    </row>
    <row r="3071" spans="1:26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7</v>
      </c>
      <c r="Q307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  <c r="U3071" s="9"/>
      <c r="V3071" s="9"/>
      <c r="W3071" s="9"/>
      <c r="X3071" s="9"/>
      <c r="Y3071" s="9"/>
      <c r="Z3071" s="9"/>
    </row>
    <row r="3072" spans="1:26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16</v>
      </c>
      <c r="Q3072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  <c r="U3072" s="9"/>
      <c r="V3072" s="9"/>
      <c r="W3072" s="9"/>
      <c r="X3072" s="9"/>
      <c r="Y3072" s="9"/>
      <c r="Z3072" s="9"/>
    </row>
    <row r="3073" spans="1:26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117</v>
      </c>
      <c r="Q3073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  <c r="U3073" s="9"/>
      <c r="V3073" s="9"/>
      <c r="W3073" s="9"/>
      <c r="X3073" s="9"/>
      <c r="Y3073" s="9"/>
      <c r="Z3073" s="9"/>
    </row>
    <row r="3074" spans="1:26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2</v>
      </c>
      <c r="Q3074" t="s">
        <v>8315</v>
      </c>
      <c r="R3074" t="s">
        <v>8355</v>
      </c>
      <c r="S3074" s="9">
        <f t="shared" si="190"/>
        <v>42658.690532407403</v>
      </c>
      <c r="T3074" s="9">
        <f t="shared" si="191"/>
        <v>42673.073611111111</v>
      </c>
      <c r="U3074" s="9"/>
      <c r="V3074" s="9"/>
      <c r="W3074" s="9"/>
      <c r="X3074" s="9"/>
      <c r="Y3074" s="9"/>
      <c r="Z3074" s="9"/>
    </row>
    <row r="3075" spans="1:26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 xml:space="preserve"> ROUND((E3075/D3075)*100,0)</f>
        <v>0</v>
      </c>
      <c r="P3075">
        <f t="shared" ref="P3075:P3138" si="193" xml:space="preserve"> AVERAGE(L3075)</f>
        <v>7</v>
      </c>
      <c r="Q3075" t="s">
        <v>8315</v>
      </c>
      <c r="R3075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  <c r="U3075" s="9"/>
      <c r="V3075" s="9"/>
      <c r="W3075" s="9"/>
      <c r="X3075" s="9"/>
      <c r="Y3075" s="9"/>
      <c r="Z3075" s="9"/>
    </row>
    <row r="3076" spans="1:26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3</v>
      </c>
      <c r="Q3076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  <c r="U3076" s="9"/>
      <c r="V3076" s="9"/>
      <c r="W3076" s="9"/>
      <c r="X3076" s="9"/>
      <c r="Y3076" s="9"/>
      <c r="Z3076" s="9"/>
    </row>
    <row r="3077" spans="1:26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20</v>
      </c>
      <c r="Q3077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  <c r="U3077" s="9"/>
      <c r="V3077" s="9"/>
      <c r="W3077" s="9"/>
      <c r="X3077" s="9"/>
      <c r="Y3077" s="9"/>
      <c r="Z3077" s="9"/>
    </row>
    <row r="3078" spans="1:26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50</v>
      </c>
      <c r="Q3078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  <c r="U3078" s="9"/>
      <c r="V3078" s="9"/>
      <c r="W3078" s="9"/>
      <c r="X3078" s="9"/>
      <c r="Y3078" s="9"/>
      <c r="Z3078" s="9"/>
    </row>
    <row r="3079" spans="1:26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2</v>
      </c>
      <c r="Q3079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  <c r="U3079" s="9"/>
      <c r="V3079" s="9"/>
      <c r="W3079" s="9"/>
      <c r="X3079" s="9"/>
      <c r="Y3079" s="9"/>
      <c r="Z3079" s="9"/>
    </row>
    <row r="3080" spans="1:26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3</v>
      </c>
      <c r="Q3080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  <c r="U3080" s="9"/>
      <c r="V3080" s="9"/>
      <c r="W3080" s="9"/>
      <c r="X3080" s="9"/>
      <c r="Y3080" s="9"/>
      <c r="Z3080" s="9"/>
    </row>
    <row r="3081" spans="1:26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27</v>
      </c>
      <c r="Q308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  <c r="U3081" s="9"/>
      <c r="V3081" s="9"/>
      <c r="W3081" s="9"/>
      <c r="X3081" s="9"/>
      <c r="Y3081" s="9"/>
      <c r="Z3081" s="9"/>
    </row>
    <row r="3082" spans="1:26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7</v>
      </c>
      <c r="Q3082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  <c r="U3082" s="9"/>
      <c r="V3082" s="9"/>
      <c r="W3082" s="9"/>
      <c r="X3082" s="9"/>
      <c r="Y3082" s="9"/>
      <c r="Z3082" s="9"/>
    </row>
    <row r="3083" spans="1:26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5</v>
      </c>
      <c r="Q3083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  <c r="U3083" s="9"/>
      <c r="V3083" s="9"/>
      <c r="W3083" s="9"/>
      <c r="X3083" s="9"/>
      <c r="Y3083" s="9"/>
      <c r="Z3083" s="9"/>
    </row>
    <row r="3084" spans="1:26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>
        <f t="shared" si="193"/>
        <v>0</v>
      </c>
      <c r="Q3084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  <c r="U3084" s="9"/>
      <c r="V3084" s="9"/>
      <c r="W3084" s="9"/>
      <c r="X3084" s="9"/>
      <c r="Y3084" s="9"/>
      <c r="Z3084" s="9"/>
    </row>
    <row r="3085" spans="1:26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3</v>
      </c>
      <c r="Q3085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  <c r="U3085" s="9"/>
      <c r="V3085" s="9"/>
      <c r="W3085" s="9"/>
      <c r="X3085" s="9"/>
      <c r="Y3085" s="9"/>
      <c r="Z3085" s="9"/>
    </row>
    <row r="3086" spans="1:26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6</v>
      </c>
      <c r="Q3086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  <c r="U3086" s="9"/>
      <c r="V3086" s="9"/>
      <c r="W3086" s="9"/>
      <c r="X3086" s="9"/>
      <c r="Y3086" s="9"/>
      <c r="Z3086" s="9"/>
    </row>
    <row r="3087" spans="1:26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9</v>
      </c>
      <c r="Q3087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  <c r="U3087" s="9"/>
      <c r="V3087" s="9"/>
      <c r="W3087" s="9"/>
      <c r="X3087" s="9"/>
      <c r="Y3087" s="9"/>
      <c r="Z3087" s="9"/>
    </row>
    <row r="3088" spans="1:26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3</v>
      </c>
      <c r="Q3088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  <c r="U3088" s="9"/>
      <c r="V3088" s="9"/>
      <c r="W3088" s="9"/>
      <c r="X3088" s="9"/>
      <c r="Y3088" s="9"/>
      <c r="Z3088" s="9"/>
    </row>
    <row r="3089" spans="1:26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2</v>
      </c>
      <c r="Q3089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  <c r="U3089" s="9"/>
      <c r="V3089" s="9"/>
      <c r="W3089" s="9"/>
      <c r="X3089" s="9"/>
      <c r="Y3089" s="9"/>
      <c r="Z3089" s="9"/>
    </row>
    <row r="3090" spans="1:26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3</v>
      </c>
      <c r="Q3090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  <c r="U3090" s="9"/>
      <c r="V3090" s="9"/>
      <c r="W3090" s="9"/>
      <c r="X3090" s="9"/>
      <c r="Y3090" s="9"/>
      <c r="Z3090" s="9"/>
    </row>
    <row r="3091" spans="1:26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45</v>
      </c>
      <c r="Q309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  <c r="U3091" s="9"/>
      <c r="V3091" s="9"/>
      <c r="W3091" s="9"/>
      <c r="X3091" s="9"/>
      <c r="Y3091" s="9"/>
      <c r="Z3091" s="9"/>
    </row>
    <row r="3092" spans="1:26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9</v>
      </c>
      <c r="Q3092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  <c r="U3092" s="9"/>
      <c r="V3092" s="9"/>
      <c r="W3092" s="9"/>
      <c r="X3092" s="9"/>
      <c r="Y3092" s="9"/>
      <c r="Z3092" s="9"/>
    </row>
    <row r="3093" spans="1:26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9</v>
      </c>
      <c r="Q3093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  <c r="U3093" s="9"/>
      <c r="V3093" s="9"/>
      <c r="W3093" s="9"/>
      <c r="X3093" s="9"/>
      <c r="Y3093" s="9"/>
      <c r="Z3093" s="9"/>
    </row>
    <row r="3094" spans="1:26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21</v>
      </c>
      <c r="Q3094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  <c r="U3094" s="9"/>
      <c r="V3094" s="9"/>
      <c r="W3094" s="9"/>
      <c r="X3094" s="9"/>
      <c r="Y3094" s="9"/>
      <c r="Z3094" s="9"/>
    </row>
    <row r="3095" spans="1:26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17</v>
      </c>
      <c r="Q3095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  <c r="U3095" s="9"/>
      <c r="V3095" s="9"/>
      <c r="W3095" s="9"/>
      <c r="X3095" s="9"/>
      <c r="Y3095" s="9"/>
      <c r="Z3095" s="9"/>
    </row>
    <row r="3096" spans="1:26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1</v>
      </c>
      <c r="Q3096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  <c r="U3096" s="9"/>
      <c r="V3096" s="9"/>
      <c r="W3096" s="9"/>
      <c r="X3096" s="9"/>
      <c r="Y3096" s="9"/>
      <c r="Z3096" s="9"/>
    </row>
    <row r="3097" spans="1:26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1</v>
      </c>
      <c r="Q3097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  <c r="U3097" s="9"/>
      <c r="V3097" s="9"/>
      <c r="W3097" s="9"/>
      <c r="X3097" s="9"/>
      <c r="Y3097" s="9"/>
      <c r="Z3097" s="9"/>
    </row>
    <row r="3098" spans="1:26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14</v>
      </c>
      <c r="Q3098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  <c r="U3098" s="9"/>
      <c r="V3098" s="9"/>
      <c r="W3098" s="9"/>
      <c r="X3098" s="9"/>
      <c r="Y3098" s="9"/>
      <c r="Z3098" s="9"/>
    </row>
    <row r="3099" spans="1:26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42</v>
      </c>
      <c r="Q3099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  <c r="U3099" s="9"/>
      <c r="V3099" s="9"/>
      <c r="W3099" s="9"/>
      <c r="X3099" s="9"/>
      <c r="Y3099" s="9"/>
      <c r="Z3099" s="9"/>
    </row>
    <row r="3100" spans="1:26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27</v>
      </c>
      <c r="Q3100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  <c r="U3100" s="9"/>
      <c r="V3100" s="9"/>
      <c r="W3100" s="9"/>
      <c r="X3100" s="9"/>
      <c r="Y3100" s="9"/>
      <c r="Z3100" s="9"/>
    </row>
    <row r="3101" spans="1:26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</v>
      </c>
      <c r="Q310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  <c r="U3101" s="9"/>
      <c r="V3101" s="9"/>
      <c r="W3101" s="9"/>
      <c r="X3101" s="9"/>
      <c r="Y3101" s="9"/>
      <c r="Z3101" s="9"/>
    </row>
    <row r="3102" spans="1:26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13</v>
      </c>
      <c r="Q3102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  <c r="U3102" s="9"/>
      <c r="V3102" s="9"/>
      <c r="W3102" s="9"/>
      <c r="X3102" s="9"/>
      <c r="Y3102" s="9"/>
      <c r="Z3102" s="9"/>
    </row>
    <row r="3103" spans="1:26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12</v>
      </c>
      <c r="Q3103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  <c r="U3103" s="9"/>
      <c r="V3103" s="9"/>
      <c r="W3103" s="9"/>
      <c r="X3103" s="9"/>
      <c r="Y3103" s="9"/>
      <c r="Z3103" s="9"/>
    </row>
    <row r="3104" spans="1:26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90</v>
      </c>
      <c r="Q3104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  <c r="U3104" s="9"/>
      <c r="V3104" s="9"/>
      <c r="W3104" s="9"/>
      <c r="X3104" s="9"/>
      <c r="Y3104" s="9"/>
      <c r="Z3104" s="9"/>
    </row>
    <row r="3105" spans="1:26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2</v>
      </c>
      <c r="Q3105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  <c r="U3105" s="9"/>
      <c r="V3105" s="9"/>
      <c r="W3105" s="9"/>
      <c r="X3105" s="9"/>
      <c r="Y3105" s="9"/>
      <c r="Z3105" s="9"/>
    </row>
    <row r="3106" spans="1:26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5</v>
      </c>
      <c r="Q3106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  <c r="U3106" s="9"/>
      <c r="V3106" s="9"/>
      <c r="W3106" s="9"/>
      <c r="X3106" s="9"/>
      <c r="Y3106" s="9"/>
      <c r="Z3106" s="9"/>
    </row>
    <row r="3107" spans="1:26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31</v>
      </c>
      <c r="Q3107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  <c r="U3107" s="9"/>
      <c r="V3107" s="9"/>
      <c r="W3107" s="9"/>
      <c r="X3107" s="9"/>
      <c r="Y3107" s="9"/>
      <c r="Z3107" s="9"/>
    </row>
    <row r="3108" spans="1:26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4</v>
      </c>
      <c r="Q3108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  <c r="U3108" s="9"/>
      <c r="V3108" s="9"/>
      <c r="W3108" s="9"/>
      <c r="X3108" s="9"/>
      <c r="Y3108" s="9"/>
      <c r="Z3108" s="9"/>
    </row>
    <row r="3109" spans="1:26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29</v>
      </c>
      <c r="Q3109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  <c r="U3109" s="9"/>
      <c r="V3109" s="9"/>
      <c r="W3109" s="9"/>
      <c r="X3109" s="9"/>
      <c r="Y3109" s="9"/>
      <c r="Z3109" s="9"/>
    </row>
    <row r="3110" spans="1:26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2</v>
      </c>
      <c r="Q3110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  <c r="U3110" s="9"/>
      <c r="V3110" s="9"/>
      <c r="W3110" s="9"/>
      <c r="X3110" s="9"/>
      <c r="Y3110" s="9"/>
      <c r="Z3110" s="9"/>
    </row>
    <row r="3111" spans="1:26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114</v>
      </c>
      <c r="Q31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  <c r="U3111" s="9"/>
      <c r="V3111" s="9"/>
      <c r="W3111" s="9"/>
      <c r="X3111" s="9"/>
      <c r="Y3111" s="9"/>
      <c r="Z3111" s="9"/>
    </row>
    <row r="3112" spans="1:26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</v>
      </c>
      <c r="Q3112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  <c r="U3112" s="9"/>
      <c r="V3112" s="9"/>
      <c r="W3112" s="9"/>
      <c r="X3112" s="9"/>
      <c r="Y3112" s="9"/>
      <c r="Z3112" s="9"/>
    </row>
    <row r="3113" spans="1:26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76</v>
      </c>
      <c r="Q3113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  <c r="U3113" s="9"/>
      <c r="V3113" s="9"/>
      <c r="W3113" s="9"/>
      <c r="X3113" s="9"/>
      <c r="Y3113" s="9"/>
      <c r="Z3113" s="9"/>
    </row>
    <row r="3114" spans="1:26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9</v>
      </c>
      <c r="Q3114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  <c r="U3114" s="9"/>
      <c r="V3114" s="9"/>
      <c r="W3114" s="9"/>
      <c r="X3114" s="9"/>
      <c r="Y3114" s="9"/>
      <c r="Z3114" s="9"/>
    </row>
    <row r="3115" spans="1:26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37</v>
      </c>
      <c r="Q3115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  <c r="U3115" s="9"/>
      <c r="V3115" s="9"/>
      <c r="W3115" s="9"/>
      <c r="X3115" s="9"/>
      <c r="Y3115" s="9"/>
      <c r="Z3115" s="9"/>
    </row>
    <row r="3116" spans="1:26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>
        <f t="shared" si="193"/>
        <v>0</v>
      </c>
      <c r="Q3116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  <c r="U3116" s="9"/>
      <c r="V3116" s="9"/>
      <c r="W3116" s="9"/>
      <c r="X3116" s="9"/>
      <c r="Y3116" s="9"/>
      <c r="Z3116" s="9"/>
    </row>
    <row r="3117" spans="1:26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1</v>
      </c>
      <c r="Q3117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  <c r="U3117" s="9"/>
      <c r="V3117" s="9"/>
      <c r="W3117" s="9"/>
      <c r="X3117" s="9"/>
      <c r="Y3117" s="9"/>
      <c r="Z3117" s="9"/>
    </row>
    <row r="3118" spans="1:26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10</v>
      </c>
      <c r="Q3118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  <c r="U3118" s="9"/>
      <c r="V3118" s="9"/>
      <c r="W3118" s="9"/>
      <c r="X3118" s="9"/>
      <c r="Y3118" s="9"/>
      <c r="Z3118" s="9"/>
    </row>
    <row r="3119" spans="1:26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  <c r="U3119" s="9"/>
      <c r="V3119" s="9"/>
      <c r="W3119" s="9"/>
      <c r="X3119" s="9"/>
      <c r="Y3119" s="9"/>
      <c r="Z3119" s="9"/>
    </row>
    <row r="3120" spans="1:26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2</v>
      </c>
      <c r="Q3120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  <c r="U3120" s="9"/>
      <c r="V3120" s="9"/>
      <c r="W3120" s="9"/>
      <c r="X3120" s="9"/>
      <c r="Y3120" s="9"/>
      <c r="Z3120" s="9"/>
    </row>
    <row r="3121" spans="1:26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1</v>
      </c>
      <c r="Q312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  <c r="U3121" s="9"/>
      <c r="V3121" s="9"/>
      <c r="W3121" s="9"/>
      <c r="X3121" s="9"/>
      <c r="Y3121" s="9"/>
      <c r="Z3121" s="9"/>
    </row>
    <row r="3122" spans="1:26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10</v>
      </c>
      <c r="Q3122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  <c r="U3122" s="9"/>
      <c r="V3122" s="9"/>
      <c r="W3122" s="9"/>
      <c r="X3122" s="9"/>
      <c r="Y3122" s="9"/>
      <c r="Z3122" s="9"/>
    </row>
    <row r="3123" spans="1:26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</v>
      </c>
      <c r="Q3123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  <c r="U3123" s="9"/>
      <c r="V3123" s="9"/>
      <c r="W3123" s="9"/>
      <c r="X3123" s="9"/>
      <c r="Y3123" s="9"/>
      <c r="Z3123" s="9"/>
    </row>
    <row r="3124" spans="1:26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2</v>
      </c>
      <c r="Q3124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  <c r="U3124" s="9"/>
      <c r="V3124" s="9"/>
      <c r="W3124" s="9"/>
      <c r="X3124" s="9"/>
      <c r="Y3124" s="9"/>
      <c r="Z3124" s="9"/>
    </row>
    <row r="3125" spans="1:26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348</v>
      </c>
      <c r="Q3125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  <c r="U3125" s="9"/>
      <c r="V3125" s="9"/>
      <c r="W3125" s="9"/>
      <c r="X3125" s="9"/>
      <c r="Y3125" s="9"/>
      <c r="Z3125" s="9"/>
    </row>
    <row r="3126" spans="1:26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4</v>
      </c>
      <c r="Q3126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  <c r="U3126" s="9"/>
      <c r="V3126" s="9"/>
      <c r="W3126" s="9"/>
      <c r="X3126" s="9"/>
      <c r="Y3126" s="9"/>
      <c r="Z3126" s="9"/>
    </row>
    <row r="3127" spans="1:26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>
        <f t="shared" si="193"/>
        <v>0</v>
      </c>
      <c r="Q3127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  <c r="U3127" s="9"/>
      <c r="V3127" s="9"/>
      <c r="W3127" s="9"/>
      <c r="X3127" s="9"/>
      <c r="Y3127" s="9"/>
      <c r="Z3127" s="9"/>
    </row>
    <row r="3128" spans="1:26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17</v>
      </c>
      <c r="Q3128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  <c r="U3128" s="9"/>
      <c r="V3128" s="9"/>
      <c r="W3128" s="9"/>
      <c r="X3128" s="9"/>
      <c r="Y3128" s="9"/>
      <c r="Z3128" s="9"/>
    </row>
    <row r="3129" spans="1:26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>
        <f t="shared" si="193"/>
        <v>0</v>
      </c>
      <c r="Q3129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  <c r="U3129" s="9"/>
      <c r="V3129" s="9"/>
      <c r="W3129" s="9"/>
      <c r="X3129" s="9"/>
      <c r="Y3129" s="9"/>
      <c r="Z3129" s="9"/>
    </row>
    <row r="3130" spans="1:26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117</v>
      </c>
      <c r="Q3130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  <c r="U3130" s="9"/>
      <c r="V3130" s="9"/>
      <c r="W3130" s="9"/>
      <c r="X3130" s="9"/>
      <c r="Y3130" s="9"/>
      <c r="Z3130" s="9"/>
    </row>
    <row r="3131" spans="1:26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</v>
      </c>
      <c r="Q313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  <c r="U3131" s="9"/>
      <c r="V3131" s="9"/>
      <c r="W3131" s="9"/>
      <c r="X3131" s="9"/>
      <c r="Y3131" s="9"/>
      <c r="Z3131" s="9"/>
    </row>
    <row r="3132" spans="1:26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4</v>
      </c>
      <c r="Q3132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  <c r="U3132" s="9"/>
      <c r="V3132" s="9"/>
      <c r="W3132" s="9"/>
      <c r="X3132" s="9"/>
      <c r="Y3132" s="9"/>
      <c r="Z3132" s="9"/>
    </row>
    <row r="3133" spans="1:26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12</v>
      </c>
      <c r="Q3133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  <c r="U3133" s="9"/>
      <c r="V3133" s="9"/>
      <c r="W3133" s="9"/>
      <c r="X3133" s="9"/>
      <c r="Y3133" s="9"/>
      <c r="Z3133" s="9"/>
    </row>
    <row r="3134" spans="1:26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</v>
      </c>
      <c r="Q3134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  <c r="U3134" s="9"/>
      <c r="V3134" s="9"/>
      <c r="W3134" s="9"/>
      <c r="X3134" s="9"/>
      <c r="Y3134" s="9"/>
      <c r="Z3134" s="9"/>
    </row>
    <row r="3135" spans="1:26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16</v>
      </c>
      <c r="Q3135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  <c r="U3135" s="9"/>
      <c r="V3135" s="9"/>
      <c r="W3135" s="9"/>
      <c r="X3135" s="9"/>
      <c r="Y3135" s="9"/>
      <c r="Z3135" s="9"/>
    </row>
    <row r="3136" spans="1:26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12</v>
      </c>
      <c r="Q3136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  <c r="U3136" s="9"/>
      <c r="V3136" s="9"/>
      <c r="W3136" s="9"/>
      <c r="X3136" s="9"/>
      <c r="Y3136" s="9"/>
      <c r="Z3136" s="9"/>
    </row>
    <row r="3137" spans="1:26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7</v>
      </c>
      <c r="Q3137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  <c r="U3137" s="9"/>
      <c r="V3137" s="9"/>
      <c r="W3137" s="9"/>
      <c r="X3137" s="9"/>
      <c r="Y3137" s="9"/>
      <c r="Z3137" s="9"/>
    </row>
    <row r="3138" spans="1:26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22</v>
      </c>
      <c r="Q3138" t="s">
        <v>8315</v>
      </c>
      <c r="R3138" t="s">
        <v>8316</v>
      </c>
      <c r="S3138" s="9">
        <f t="shared" si="194"/>
        <v>42789.462430555555</v>
      </c>
      <c r="T3138" s="9">
        <f t="shared" si="195"/>
        <v>42825.957638888889</v>
      </c>
      <c r="U3138" s="9"/>
      <c r="V3138" s="9"/>
      <c r="W3138" s="9"/>
      <c r="X3138" s="9"/>
      <c r="Y3138" s="9"/>
      <c r="Z3138" s="9"/>
    </row>
    <row r="3139" spans="1:26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 xml:space="preserve"> ROUND((E3139/D3139)*100,0)</f>
        <v>3</v>
      </c>
      <c r="P3139">
        <f t="shared" ref="P3139:P3202" si="197" xml:space="preserve"> AVERAGE(L3139)</f>
        <v>1</v>
      </c>
      <c r="Q3139" t="s">
        <v>8315</v>
      </c>
      <c r="R3139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  <c r="U3139" s="9"/>
      <c r="V3139" s="9"/>
      <c r="W3139" s="9"/>
      <c r="X3139" s="9"/>
      <c r="Y3139" s="9"/>
      <c r="Z3139" s="9"/>
    </row>
    <row r="3140" spans="1:26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>
        <f t="shared" si="197"/>
        <v>0</v>
      </c>
      <c r="Q3140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  <c r="U3140" s="9"/>
      <c r="V3140" s="9"/>
      <c r="W3140" s="9"/>
      <c r="X3140" s="9"/>
      <c r="Y3140" s="9"/>
      <c r="Z3140" s="9"/>
    </row>
    <row r="3141" spans="1:26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6</v>
      </c>
      <c r="Q314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  <c r="U3141" s="9"/>
      <c r="V3141" s="9"/>
      <c r="W3141" s="9"/>
      <c r="X3141" s="9"/>
      <c r="Y3141" s="9"/>
      <c r="Z3141" s="9"/>
    </row>
    <row r="3142" spans="1:26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4</v>
      </c>
      <c r="Q3142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  <c r="U3142" s="9"/>
      <c r="V3142" s="9"/>
      <c r="W3142" s="9"/>
      <c r="X3142" s="9"/>
      <c r="Y3142" s="9"/>
      <c r="Z3142" s="9"/>
    </row>
    <row r="3143" spans="1:26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8</v>
      </c>
      <c r="Q3143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  <c r="U3143" s="9"/>
      <c r="V3143" s="9"/>
      <c r="W3143" s="9"/>
      <c r="X3143" s="9"/>
      <c r="Y3143" s="9"/>
      <c r="Z3143" s="9"/>
    </row>
    <row r="3144" spans="1:26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3</v>
      </c>
      <c r="Q3144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  <c r="U3144" s="9"/>
      <c r="V3144" s="9"/>
      <c r="W3144" s="9"/>
      <c r="X3144" s="9"/>
      <c r="Y3144" s="9"/>
      <c r="Z3144" s="9"/>
    </row>
    <row r="3145" spans="1:26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>
        <f t="shared" si="197"/>
        <v>0</v>
      </c>
      <c r="Q3145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  <c r="U3145" s="9"/>
      <c r="V3145" s="9"/>
      <c r="W3145" s="9"/>
      <c r="X3145" s="9"/>
      <c r="Y3145" s="9"/>
      <c r="Z3145" s="9"/>
    </row>
    <row r="3146" spans="1:26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30</v>
      </c>
      <c r="Q3146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  <c r="U3146" s="9"/>
      <c r="V3146" s="9"/>
      <c r="W3146" s="9"/>
      <c r="X3146" s="9"/>
      <c r="Y3146" s="9"/>
      <c r="Z3146" s="9"/>
    </row>
    <row r="3147" spans="1:26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>
        <f t="shared" si="197"/>
        <v>0</v>
      </c>
      <c r="Q3147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  <c r="U3147" s="9"/>
      <c r="V3147" s="9"/>
      <c r="W3147" s="9"/>
      <c r="X3147" s="9"/>
      <c r="Y3147" s="9"/>
      <c r="Z3147" s="9"/>
    </row>
    <row r="3148" spans="1:26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12</v>
      </c>
      <c r="Q3148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  <c r="U3148" s="9"/>
      <c r="V3148" s="9"/>
      <c r="W3148" s="9"/>
      <c r="X3148" s="9"/>
      <c r="Y3148" s="9"/>
      <c r="Z3148" s="9"/>
    </row>
    <row r="3149" spans="1:26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213</v>
      </c>
      <c r="Q3149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  <c r="U3149" s="9"/>
      <c r="V3149" s="9"/>
      <c r="W3149" s="9"/>
      <c r="X3149" s="9"/>
      <c r="Y3149" s="9"/>
      <c r="Z3149" s="9"/>
    </row>
    <row r="3150" spans="1:26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57</v>
      </c>
      <c r="Q3150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  <c r="U3150" s="9"/>
      <c r="V3150" s="9"/>
      <c r="W3150" s="9"/>
      <c r="X3150" s="9"/>
      <c r="Y3150" s="9"/>
      <c r="Z3150" s="9"/>
    </row>
    <row r="3151" spans="1:26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25</v>
      </c>
      <c r="Q315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  <c r="U3151" s="9"/>
      <c r="V3151" s="9"/>
      <c r="W3151" s="9"/>
      <c r="X3151" s="9"/>
      <c r="Y3151" s="9"/>
      <c r="Z3151" s="9"/>
    </row>
    <row r="3152" spans="1:26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104</v>
      </c>
      <c r="Q3152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  <c r="U3152" s="9"/>
      <c r="V3152" s="9"/>
      <c r="W3152" s="9"/>
      <c r="X3152" s="9"/>
      <c r="Y3152" s="9"/>
      <c r="Z3152" s="9"/>
    </row>
    <row r="3153" spans="1:26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34</v>
      </c>
      <c r="Q3153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  <c r="U3153" s="9"/>
      <c r="V3153" s="9"/>
      <c r="W3153" s="9"/>
      <c r="X3153" s="9"/>
      <c r="Y3153" s="9"/>
      <c r="Z3153" s="9"/>
    </row>
    <row r="3154" spans="1:26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67</v>
      </c>
      <c r="Q3154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  <c r="U3154" s="9"/>
      <c r="V3154" s="9"/>
      <c r="W3154" s="9"/>
      <c r="X3154" s="9"/>
      <c r="Y3154" s="9"/>
      <c r="Z3154" s="9"/>
    </row>
    <row r="3155" spans="1:26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241</v>
      </c>
      <c r="Q3155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  <c r="U3155" s="9"/>
      <c r="V3155" s="9"/>
      <c r="W3155" s="9"/>
      <c r="X3155" s="9"/>
      <c r="Y3155" s="9"/>
      <c r="Z3155" s="9"/>
    </row>
    <row r="3156" spans="1:26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123</v>
      </c>
      <c r="Q3156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  <c r="U3156" s="9"/>
      <c r="V3156" s="9"/>
      <c r="W3156" s="9"/>
      <c r="X3156" s="9"/>
      <c r="Y3156" s="9"/>
      <c r="Z3156" s="9"/>
    </row>
    <row r="3157" spans="1:26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302</v>
      </c>
      <c r="Q3157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  <c r="U3157" s="9"/>
      <c r="V3157" s="9"/>
      <c r="W3157" s="9"/>
      <c r="X3157" s="9"/>
      <c r="Y3157" s="9"/>
      <c r="Z3157" s="9"/>
    </row>
    <row r="3158" spans="1:26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89</v>
      </c>
      <c r="Q3158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  <c r="U3158" s="9"/>
      <c r="V3158" s="9"/>
      <c r="W3158" s="9"/>
      <c r="X3158" s="9"/>
      <c r="Y3158" s="9"/>
      <c r="Z3158" s="9"/>
    </row>
    <row r="3159" spans="1:26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41</v>
      </c>
      <c r="Q3159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  <c r="U3159" s="9"/>
      <c r="V3159" s="9"/>
      <c r="W3159" s="9"/>
      <c r="X3159" s="9"/>
      <c r="Y3159" s="9"/>
      <c r="Z3159" s="9"/>
    </row>
    <row r="3160" spans="1:26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69</v>
      </c>
      <c r="Q3160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  <c r="U3160" s="9"/>
      <c r="V3160" s="9"/>
      <c r="W3160" s="9"/>
      <c r="X3160" s="9"/>
      <c r="Y3160" s="9"/>
      <c r="Z3160" s="9"/>
    </row>
    <row r="3161" spans="1:26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52</v>
      </c>
      <c r="Q316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  <c r="U3161" s="9"/>
      <c r="V3161" s="9"/>
      <c r="W3161" s="9"/>
      <c r="X3161" s="9"/>
      <c r="Y3161" s="9"/>
      <c r="Z3161" s="9"/>
    </row>
    <row r="3162" spans="1:26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57</v>
      </c>
      <c r="Q3162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  <c r="U3162" s="9"/>
      <c r="V3162" s="9"/>
      <c r="W3162" s="9"/>
      <c r="X3162" s="9"/>
      <c r="Y3162" s="9"/>
      <c r="Z3162" s="9"/>
    </row>
    <row r="3163" spans="1:26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74</v>
      </c>
      <c r="Q3163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  <c r="U3163" s="9"/>
      <c r="V3163" s="9"/>
      <c r="W3163" s="9"/>
      <c r="X3163" s="9"/>
      <c r="Y3163" s="9"/>
      <c r="Z3163" s="9"/>
    </row>
    <row r="3164" spans="1:26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63</v>
      </c>
      <c r="Q3164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  <c r="U3164" s="9"/>
      <c r="V3164" s="9"/>
      <c r="W3164" s="9"/>
      <c r="X3164" s="9"/>
      <c r="Y3164" s="9"/>
      <c r="Z3164" s="9"/>
    </row>
    <row r="3165" spans="1:26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72</v>
      </c>
      <c r="Q3165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  <c r="U3165" s="9"/>
      <c r="V3165" s="9"/>
      <c r="W3165" s="9"/>
      <c r="X3165" s="9"/>
      <c r="Y3165" s="9"/>
      <c r="Z3165" s="9"/>
    </row>
    <row r="3166" spans="1:26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71</v>
      </c>
      <c r="Q3166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  <c r="U3166" s="9"/>
      <c r="V3166" s="9"/>
      <c r="W3166" s="9"/>
      <c r="X3166" s="9"/>
      <c r="Y3166" s="9"/>
      <c r="Z3166" s="9"/>
    </row>
    <row r="3167" spans="1:26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21</v>
      </c>
      <c r="Q3167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  <c r="U3167" s="9"/>
      <c r="V3167" s="9"/>
      <c r="W3167" s="9"/>
      <c r="X3167" s="9"/>
      <c r="Y3167" s="9"/>
      <c r="Z3167" s="9"/>
    </row>
    <row r="3168" spans="1:26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930</v>
      </c>
      <c r="Q3168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  <c r="U3168" s="9"/>
      <c r="V3168" s="9"/>
      <c r="W3168" s="9"/>
      <c r="X3168" s="9"/>
      <c r="Y3168" s="9"/>
      <c r="Z3168" s="9"/>
    </row>
    <row r="3169" spans="1:26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55</v>
      </c>
      <c r="Q3169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  <c r="U3169" s="9"/>
      <c r="V3169" s="9"/>
      <c r="W3169" s="9"/>
      <c r="X3169" s="9"/>
      <c r="Y3169" s="9"/>
      <c r="Z3169" s="9"/>
    </row>
    <row r="3170" spans="1:26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61</v>
      </c>
      <c r="Q3170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  <c r="U3170" s="9"/>
      <c r="V3170" s="9"/>
      <c r="W3170" s="9"/>
      <c r="X3170" s="9"/>
      <c r="Y3170" s="9"/>
      <c r="Z3170" s="9"/>
    </row>
    <row r="3171" spans="1:26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82</v>
      </c>
      <c r="Q317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  <c r="U3171" s="9"/>
      <c r="V3171" s="9"/>
      <c r="W3171" s="9"/>
      <c r="X3171" s="9"/>
      <c r="Y3171" s="9"/>
      <c r="Z3171" s="9"/>
    </row>
    <row r="3172" spans="1:26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71</v>
      </c>
      <c r="Q3172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  <c r="U3172" s="9"/>
      <c r="V3172" s="9"/>
      <c r="W3172" s="9"/>
      <c r="X3172" s="9"/>
      <c r="Y3172" s="9"/>
      <c r="Z3172" s="9"/>
    </row>
    <row r="3173" spans="1:26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117</v>
      </c>
      <c r="Q3173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  <c r="U3173" s="9"/>
      <c r="V3173" s="9"/>
      <c r="W3173" s="9"/>
      <c r="X3173" s="9"/>
      <c r="Y3173" s="9"/>
      <c r="Z3173" s="9"/>
    </row>
    <row r="3174" spans="1:26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29</v>
      </c>
      <c r="Q3174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  <c r="U3174" s="9"/>
      <c r="V3174" s="9"/>
      <c r="W3174" s="9"/>
      <c r="X3174" s="9"/>
      <c r="Y3174" s="9"/>
      <c r="Z3174" s="9"/>
    </row>
    <row r="3175" spans="1:26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74</v>
      </c>
      <c r="Q3175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  <c r="U3175" s="9"/>
      <c r="V3175" s="9"/>
      <c r="W3175" s="9"/>
      <c r="X3175" s="9"/>
      <c r="Y3175" s="9"/>
      <c r="Z3175" s="9"/>
    </row>
    <row r="3176" spans="1:26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23</v>
      </c>
      <c r="Q3176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  <c r="U3176" s="9"/>
      <c r="V3176" s="9"/>
      <c r="W3176" s="9"/>
      <c r="X3176" s="9"/>
      <c r="Y3176" s="9"/>
      <c r="Z3176" s="9"/>
    </row>
    <row r="3177" spans="1:26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60</v>
      </c>
      <c r="Q3177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  <c r="U3177" s="9"/>
      <c r="V3177" s="9"/>
      <c r="W3177" s="9"/>
      <c r="X3177" s="9"/>
      <c r="Y3177" s="9"/>
      <c r="Z3177" s="9"/>
    </row>
    <row r="3178" spans="1:26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55</v>
      </c>
      <c r="Q3178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  <c r="U3178" s="9"/>
      <c r="V3178" s="9"/>
      <c r="W3178" s="9"/>
      <c r="X3178" s="9"/>
      <c r="Y3178" s="9"/>
      <c r="Z3178" s="9"/>
    </row>
    <row r="3179" spans="1:26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51</v>
      </c>
      <c r="Q3179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  <c r="U3179" s="9"/>
      <c r="V3179" s="9"/>
      <c r="W3179" s="9"/>
      <c r="X3179" s="9"/>
      <c r="Y3179" s="9"/>
      <c r="Z3179" s="9"/>
    </row>
    <row r="3180" spans="1:26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78</v>
      </c>
      <c r="Q3180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  <c r="U3180" s="9"/>
      <c r="V3180" s="9"/>
      <c r="W3180" s="9"/>
      <c r="X3180" s="9"/>
      <c r="Y3180" s="9"/>
      <c r="Z3180" s="9"/>
    </row>
    <row r="3181" spans="1:26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62</v>
      </c>
      <c r="Q318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  <c r="U3181" s="9"/>
      <c r="V3181" s="9"/>
      <c r="W3181" s="9"/>
      <c r="X3181" s="9"/>
      <c r="Y3181" s="9"/>
      <c r="Z3181" s="9"/>
    </row>
    <row r="3182" spans="1:26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45</v>
      </c>
      <c r="Q3182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  <c r="U3182" s="9"/>
      <c r="V3182" s="9"/>
      <c r="W3182" s="9"/>
      <c r="X3182" s="9"/>
      <c r="Y3182" s="9"/>
      <c r="Z3182" s="9"/>
    </row>
    <row r="3183" spans="1:26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15</v>
      </c>
      <c r="Q3183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  <c r="U3183" s="9"/>
      <c r="V3183" s="9"/>
      <c r="W3183" s="9"/>
      <c r="X3183" s="9"/>
      <c r="Y3183" s="9"/>
      <c r="Z3183" s="9"/>
    </row>
    <row r="3184" spans="1:26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151</v>
      </c>
      <c r="Q3184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  <c r="U3184" s="9"/>
      <c r="V3184" s="9"/>
      <c r="W3184" s="9"/>
      <c r="X3184" s="9"/>
      <c r="Y3184" s="9"/>
      <c r="Z3184" s="9"/>
    </row>
    <row r="3185" spans="1:26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68</v>
      </c>
      <c r="Q3185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  <c r="U3185" s="9"/>
      <c r="V3185" s="9"/>
      <c r="W3185" s="9"/>
      <c r="X3185" s="9"/>
      <c r="Y3185" s="9"/>
      <c r="Z3185" s="9"/>
    </row>
    <row r="3186" spans="1:26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46</v>
      </c>
      <c r="Q3186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  <c r="U3186" s="9"/>
      <c r="V3186" s="9"/>
      <c r="W3186" s="9"/>
      <c r="X3186" s="9"/>
      <c r="Y3186" s="9"/>
      <c r="Z3186" s="9"/>
    </row>
    <row r="3187" spans="1:26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24</v>
      </c>
      <c r="Q3187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  <c r="U3187" s="9"/>
      <c r="V3187" s="9"/>
      <c r="W3187" s="9"/>
      <c r="X3187" s="9"/>
      <c r="Y3187" s="9"/>
      <c r="Z3187" s="9"/>
    </row>
    <row r="3188" spans="1:26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70</v>
      </c>
      <c r="Q3188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  <c r="U3188" s="9"/>
      <c r="V3188" s="9"/>
      <c r="W3188" s="9"/>
      <c r="X3188" s="9"/>
      <c r="Y3188" s="9"/>
      <c r="Z3188" s="9"/>
    </row>
    <row r="3189" spans="1:26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244</v>
      </c>
      <c r="Q3189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  <c r="U3189" s="9"/>
      <c r="V3189" s="9"/>
      <c r="W3189" s="9"/>
      <c r="X3189" s="9"/>
      <c r="Y3189" s="9"/>
      <c r="Z3189" s="9"/>
    </row>
    <row r="3190" spans="1:26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9</v>
      </c>
      <c r="Q3190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  <c r="U3190" s="9"/>
      <c r="V3190" s="9"/>
      <c r="W3190" s="9"/>
      <c r="X3190" s="9"/>
      <c r="Y3190" s="9"/>
      <c r="Z3190" s="9"/>
    </row>
    <row r="3191" spans="1:26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19</v>
      </c>
      <c r="Q319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  <c r="U3191" s="9"/>
      <c r="V3191" s="9"/>
      <c r="W3191" s="9"/>
      <c r="X3191" s="9"/>
      <c r="Y3191" s="9"/>
      <c r="Z3191" s="9"/>
    </row>
    <row r="3192" spans="1:26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>
        <f t="shared" si="197"/>
        <v>0</v>
      </c>
      <c r="Q3192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  <c r="U3192" s="9"/>
      <c r="V3192" s="9"/>
      <c r="W3192" s="9"/>
      <c r="X3192" s="9"/>
      <c r="Y3192" s="9"/>
      <c r="Z3192" s="9"/>
    </row>
    <row r="3193" spans="1:26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4</v>
      </c>
      <c r="Q3193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  <c r="U3193" s="9"/>
      <c r="V3193" s="9"/>
      <c r="W3193" s="9"/>
      <c r="X3193" s="9"/>
      <c r="Y3193" s="9"/>
      <c r="Z3193" s="9"/>
    </row>
    <row r="3194" spans="1:26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8</v>
      </c>
      <c r="Q3194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  <c r="U3194" s="9"/>
      <c r="V3194" s="9"/>
      <c r="W3194" s="9"/>
      <c r="X3194" s="9"/>
      <c r="Y3194" s="9"/>
      <c r="Z3194" s="9"/>
    </row>
    <row r="3195" spans="1:26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</v>
      </c>
      <c r="Q3195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  <c r="U3195" s="9"/>
      <c r="V3195" s="9"/>
      <c r="W3195" s="9"/>
      <c r="X3195" s="9"/>
      <c r="Y3195" s="9"/>
      <c r="Z3195" s="9"/>
    </row>
    <row r="3196" spans="1:26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>
        <f t="shared" si="197"/>
        <v>0</v>
      </c>
      <c r="Q3196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  <c r="U3196" s="9"/>
      <c r="V3196" s="9"/>
      <c r="W3196" s="9"/>
      <c r="X3196" s="9"/>
      <c r="Y3196" s="9"/>
      <c r="Z3196" s="9"/>
    </row>
    <row r="3197" spans="1:26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39</v>
      </c>
      <c r="Q3197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  <c r="U3197" s="9"/>
      <c r="V3197" s="9"/>
      <c r="W3197" s="9"/>
      <c r="X3197" s="9"/>
      <c r="Y3197" s="9"/>
      <c r="Z3197" s="9"/>
    </row>
    <row r="3198" spans="1:26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6</v>
      </c>
      <c r="Q3198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  <c r="U3198" s="9"/>
      <c r="V3198" s="9"/>
      <c r="W3198" s="9"/>
      <c r="X3198" s="9"/>
      <c r="Y3198" s="9"/>
      <c r="Z3198" s="9"/>
    </row>
    <row r="3199" spans="1:26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4</v>
      </c>
      <c r="Q3199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  <c r="U3199" s="9"/>
      <c r="V3199" s="9"/>
      <c r="W3199" s="9"/>
      <c r="X3199" s="9"/>
      <c r="Y3199" s="9"/>
      <c r="Z3199" s="9"/>
    </row>
    <row r="3200" spans="1:26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</v>
      </c>
      <c r="Q3200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  <c r="U3200" s="9"/>
      <c r="V3200" s="9"/>
      <c r="W3200" s="9"/>
      <c r="X3200" s="9"/>
      <c r="Y3200" s="9"/>
      <c r="Z3200" s="9"/>
    </row>
    <row r="3201" spans="1:26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53</v>
      </c>
      <c r="Q3201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  <c r="U3201" s="9"/>
      <c r="V3201" s="9"/>
      <c r="W3201" s="9"/>
      <c r="X3201" s="9"/>
      <c r="Y3201" s="9"/>
      <c r="Z3201" s="9"/>
    </row>
    <row r="3202" spans="1:26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9">
        <f t="shared" si="198"/>
        <v>42460.320613425924</v>
      </c>
      <c r="T3202" s="9">
        <f t="shared" si="199"/>
        <v>42490.231944444444</v>
      </c>
      <c r="U3202" s="9"/>
      <c r="V3202" s="9"/>
      <c r="W3202" s="9"/>
      <c r="X3202" s="9"/>
      <c r="Y3202" s="9"/>
      <c r="Z3202" s="9"/>
    </row>
    <row r="3203" spans="1:26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 xml:space="preserve"> ROUND((E3203/D3203)*100,0)</f>
        <v>1</v>
      </c>
      <c r="P3203">
        <f t="shared" ref="P3203:P3266" si="201" xml:space="preserve"> AVERAGE(L3203)</f>
        <v>2</v>
      </c>
      <c r="Q3203" t="s">
        <v>8315</v>
      </c>
      <c r="R3203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  <c r="U3203" s="9"/>
      <c r="V3203" s="9"/>
      <c r="W3203" s="9"/>
      <c r="X3203" s="9"/>
      <c r="Y3203" s="9"/>
      <c r="Z3203" s="9"/>
    </row>
    <row r="3204" spans="1:26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25</v>
      </c>
      <c r="Q3204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  <c r="U3204" s="9"/>
      <c r="V3204" s="9"/>
      <c r="W3204" s="9"/>
      <c r="X3204" s="9"/>
      <c r="Y3204" s="9"/>
      <c r="Z3204" s="9"/>
    </row>
    <row r="3205" spans="1:26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6</v>
      </c>
      <c r="Q3205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  <c r="U3205" s="9"/>
      <c r="V3205" s="9"/>
      <c r="W3205" s="9"/>
      <c r="X3205" s="9"/>
      <c r="Y3205" s="9"/>
      <c r="Z3205" s="9"/>
    </row>
    <row r="3206" spans="1:26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>
        <f t="shared" si="201"/>
        <v>0</v>
      </c>
      <c r="Q3206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  <c r="U3206" s="9"/>
      <c r="V3206" s="9"/>
      <c r="W3206" s="9"/>
      <c r="X3206" s="9"/>
      <c r="Y3206" s="9"/>
      <c r="Z3206" s="9"/>
    </row>
    <row r="3207" spans="1:26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12</v>
      </c>
      <c r="Q3207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  <c r="U3207" s="9"/>
      <c r="V3207" s="9"/>
      <c r="W3207" s="9"/>
      <c r="X3207" s="9"/>
      <c r="Y3207" s="9"/>
      <c r="Z3207" s="9"/>
    </row>
    <row r="3208" spans="1:26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>
        <f t="shared" si="201"/>
        <v>0</v>
      </c>
      <c r="Q3208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  <c r="U3208" s="9"/>
      <c r="V3208" s="9"/>
      <c r="W3208" s="9"/>
      <c r="X3208" s="9"/>
      <c r="Y3208" s="9"/>
      <c r="Z3208" s="9"/>
    </row>
    <row r="3209" spans="1:26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36</v>
      </c>
      <c r="Q3209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  <c r="U3209" s="9"/>
      <c r="V3209" s="9"/>
      <c r="W3209" s="9"/>
      <c r="X3209" s="9"/>
      <c r="Y3209" s="9"/>
      <c r="Z3209" s="9"/>
    </row>
    <row r="3210" spans="1:26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82</v>
      </c>
      <c r="Q3210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  <c r="U3210" s="9"/>
      <c r="V3210" s="9"/>
      <c r="W3210" s="9"/>
      <c r="X3210" s="9"/>
      <c r="Y3210" s="9"/>
      <c r="Z3210" s="9"/>
    </row>
    <row r="3211" spans="1:26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226</v>
      </c>
      <c r="Q3211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  <c r="U3211" s="9"/>
      <c r="V3211" s="9"/>
      <c r="W3211" s="9"/>
      <c r="X3211" s="9"/>
      <c r="Y3211" s="9"/>
      <c r="Z3211" s="9"/>
    </row>
    <row r="3212" spans="1:26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60</v>
      </c>
      <c r="Q3212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  <c r="U3212" s="9"/>
      <c r="V3212" s="9"/>
      <c r="W3212" s="9"/>
      <c r="X3212" s="9"/>
      <c r="Y3212" s="9"/>
      <c r="Z3212" s="9"/>
    </row>
    <row r="3213" spans="1:26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322</v>
      </c>
      <c r="Q3213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  <c r="U3213" s="9"/>
      <c r="V3213" s="9"/>
      <c r="W3213" s="9"/>
      <c r="X3213" s="9"/>
      <c r="Y3213" s="9"/>
      <c r="Z3213" s="9"/>
    </row>
    <row r="3214" spans="1:26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94</v>
      </c>
      <c r="Q3214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  <c r="U3214" s="9"/>
      <c r="V3214" s="9"/>
      <c r="W3214" s="9"/>
      <c r="X3214" s="9"/>
      <c r="Y3214" s="9"/>
      <c r="Z3214" s="9"/>
    </row>
    <row r="3215" spans="1:26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47</v>
      </c>
      <c r="Q3215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  <c r="U3215" s="9"/>
      <c r="V3215" s="9"/>
      <c r="W3215" s="9"/>
      <c r="X3215" s="9"/>
      <c r="Y3215" s="9"/>
      <c r="Z3215" s="9"/>
    </row>
    <row r="3216" spans="1:26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115</v>
      </c>
      <c r="Q3216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  <c r="U3216" s="9"/>
      <c r="V3216" s="9"/>
      <c r="W3216" s="9"/>
      <c r="X3216" s="9"/>
      <c r="Y3216" s="9"/>
      <c r="Z3216" s="9"/>
    </row>
    <row r="3217" spans="1:26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134</v>
      </c>
      <c r="Q3217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  <c r="U3217" s="9"/>
      <c r="V3217" s="9"/>
      <c r="W3217" s="9"/>
      <c r="X3217" s="9"/>
      <c r="Y3217" s="9"/>
      <c r="Z3217" s="9"/>
    </row>
    <row r="3218" spans="1:26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35</v>
      </c>
      <c r="Q3218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  <c r="U3218" s="9"/>
      <c r="V3218" s="9"/>
      <c r="W3218" s="9"/>
      <c r="X3218" s="9"/>
      <c r="Y3218" s="9"/>
      <c r="Z3218" s="9"/>
    </row>
    <row r="3219" spans="1:26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104</v>
      </c>
      <c r="Q3219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  <c r="U3219" s="9"/>
      <c r="V3219" s="9"/>
      <c r="W3219" s="9"/>
      <c r="X3219" s="9"/>
      <c r="Y3219" s="9"/>
      <c r="Z3219" s="9"/>
    </row>
    <row r="3220" spans="1:26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184</v>
      </c>
      <c r="Q3220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  <c r="U3220" s="9"/>
      <c r="V3220" s="9"/>
      <c r="W3220" s="9"/>
      <c r="X3220" s="9"/>
      <c r="Y3220" s="9"/>
      <c r="Z3220" s="9"/>
    </row>
    <row r="3221" spans="1:26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119</v>
      </c>
      <c r="Q322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  <c r="U3221" s="9"/>
      <c r="V3221" s="9"/>
      <c r="W3221" s="9"/>
      <c r="X3221" s="9"/>
      <c r="Y3221" s="9"/>
      <c r="Z3221" s="9"/>
    </row>
    <row r="3222" spans="1:26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59</v>
      </c>
      <c r="Q3222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  <c r="U3222" s="9"/>
      <c r="V3222" s="9"/>
      <c r="W3222" s="9"/>
      <c r="X3222" s="9"/>
      <c r="Y3222" s="9"/>
      <c r="Z3222" s="9"/>
    </row>
    <row r="3223" spans="1:26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113</v>
      </c>
      <c r="Q3223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  <c r="U3223" s="9"/>
      <c r="V3223" s="9"/>
      <c r="W3223" s="9"/>
      <c r="X3223" s="9"/>
      <c r="Y3223" s="9"/>
      <c r="Z3223" s="9"/>
    </row>
    <row r="3224" spans="1:26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84</v>
      </c>
      <c r="Q3224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  <c r="U3224" s="9"/>
      <c r="V3224" s="9"/>
      <c r="W3224" s="9"/>
      <c r="X3224" s="9"/>
      <c r="Y3224" s="9"/>
      <c r="Z3224" s="9"/>
    </row>
    <row r="3225" spans="1:26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74</v>
      </c>
      <c r="Q3225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  <c r="U3225" s="9"/>
      <c r="V3225" s="9"/>
      <c r="W3225" s="9"/>
      <c r="X3225" s="9"/>
      <c r="Y3225" s="9"/>
      <c r="Z3225" s="9"/>
    </row>
    <row r="3226" spans="1:26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216</v>
      </c>
      <c r="Q3226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  <c r="U3226" s="9"/>
      <c r="V3226" s="9"/>
      <c r="W3226" s="9"/>
      <c r="X3226" s="9"/>
      <c r="Y3226" s="9"/>
      <c r="Z3226" s="9"/>
    </row>
    <row r="3227" spans="1:26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39</v>
      </c>
      <c r="Q3227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  <c r="U3227" s="9"/>
      <c r="V3227" s="9"/>
      <c r="W3227" s="9"/>
      <c r="X3227" s="9"/>
      <c r="Y3227" s="9"/>
      <c r="Z3227" s="9"/>
    </row>
    <row r="3228" spans="1:26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21</v>
      </c>
      <c r="Q3228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  <c r="U3228" s="9"/>
      <c r="V3228" s="9"/>
      <c r="W3228" s="9"/>
      <c r="X3228" s="9"/>
      <c r="Y3228" s="9"/>
      <c r="Z3228" s="9"/>
    </row>
    <row r="3229" spans="1:26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30</v>
      </c>
      <c r="Q3229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  <c r="U3229" s="9"/>
      <c r="V3229" s="9"/>
      <c r="W3229" s="9"/>
      <c r="X3229" s="9"/>
      <c r="Y3229" s="9"/>
      <c r="Z3229" s="9"/>
    </row>
    <row r="3230" spans="1:26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37</v>
      </c>
      <c r="Q3230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  <c r="U3230" s="9"/>
      <c r="V3230" s="9"/>
      <c r="W3230" s="9"/>
      <c r="X3230" s="9"/>
      <c r="Y3230" s="9"/>
      <c r="Z3230" s="9"/>
    </row>
    <row r="3231" spans="1:26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202</v>
      </c>
      <c r="Q323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  <c r="U3231" s="9"/>
      <c r="V3231" s="9"/>
      <c r="W3231" s="9"/>
      <c r="X3231" s="9"/>
      <c r="Y3231" s="9"/>
      <c r="Z3231" s="9"/>
    </row>
    <row r="3232" spans="1:26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37</v>
      </c>
      <c r="Q3232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  <c r="U3232" s="9"/>
      <c r="V3232" s="9"/>
      <c r="W3232" s="9"/>
      <c r="X3232" s="9"/>
      <c r="Y3232" s="9"/>
      <c r="Z3232" s="9"/>
    </row>
    <row r="3233" spans="1:26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28</v>
      </c>
      <c r="Q3233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  <c r="U3233" s="9"/>
      <c r="V3233" s="9"/>
      <c r="W3233" s="9"/>
      <c r="X3233" s="9"/>
      <c r="Y3233" s="9"/>
      <c r="Z3233" s="9"/>
    </row>
    <row r="3234" spans="1:26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26</v>
      </c>
      <c r="Q3234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  <c r="U3234" s="9"/>
      <c r="V3234" s="9"/>
      <c r="W3234" s="9"/>
      <c r="X3234" s="9"/>
      <c r="Y3234" s="9"/>
      <c r="Z3234" s="9"/>
    </row>
    <row r="3235" spans="1:26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61</v>
      </c>
      <c r="Q3235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  <c r="U3235" s="9"/>
      <c r="V3235" s="9"/>
      <c r="W3235" s="9"/>
      <c r="X3235" s="9"/>
      <c r="Y3235" s="9"/>
      <c r="Z3235" s="9"/>
    </row>
    <row r="3236" spans="1:26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115</v>
      </c>
      <c r="Q3236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  <c r="U3236" s="9"/>
      <c r="V3236" s="9"/>
      <c r="W3236" s="9"/>
      <c r="X3236" s="9"/>
      <c r="Y3236" s="9"/>
      <c r="Z3236" s="9"/>
    </row>
    <row r="3237" spans="1:26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181</v>
      </c>
      <c r="Q3237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  <c r="U3237" s="9"/>
      <c r="V3237" s="9"/>
      <c r="W3237" s="9"/>
      <c r="X3237" s="9"/>
      <c r="Y3237" s="9"/>
      <c r="Z3237" s="9"/>
    </row>
    <row r="3238" spans="1:26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110</v>
      </c>
      <c r="Q3238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  <c r="U3238" s="9"/>
      <c r="V3238" s="9"/>
      <c r="W3238" s="9"/>
      <c r="X3238" s="9"/>
      <c r="Y3238" s="9"/>
      <c r="Z3238" s="9"/>
    </row>
    <row r="3239" spans="1:26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269</v>
      </c>
      <c r="Q3239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  <c r="U3239" s="9"/>
      <c r="V3239" s="9"/>
      <c r="W3239" s="9"/>
      <c r="X3239" s="9"/>
      <c r="Y3239" s="9"/>
      <c r="Z3239" s="9"/>
    </row>
    <row r="3240" spans="1:26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79</v>
      </c>
      <c r="Q3240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  <c r="U3240" s="9"/>
      <c r="V3240" s="9"/>
      <c r="W3240" s="9"/>
      <c r="X3240" s="9"/>
      <c r="Y3240" s="9"/>
      <c r="Z3240" s="9"/>
    </row>
    <row r="3241" spans="1:26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104</v>
      </c>
      <c r="Q324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  <c r="U3241" s="9"/>
      <c r="V3241" s="9"/>
      <c r="W3241" s="9"/>
      <c r="X3241" s="9"/>
      <c r="Y3241" s="9"/>
      <c r="Z3241" s="9"/>
    </row>
    <row r="3242" spans="1:26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34</v>
      </c>
      <c r="Q3242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  <c r="U3242" s="9"/>
      <c r="V3242" s="9"/>
      <c r="W3242" s="9"/>
      <c r="X3242" s="9"/>
      <c r="Y3242" s="9"/>
      <c r="Z3242" s="9"/>
    </row>
    <row r="3243" spans="1:26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167</v>
      </c>
      <c r="Q3243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  <c r="U3243" s="9"/>
      <c r="V3243" s="9"/>
      <c r="W3243" s="9"/>
      <c r="X3243" s="9"/>
      <c r="Y3243" s="9"/>
      <c r="Z3243" s="9"/>
    </row>
    <row r="3244" spans="1:26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183</v>
      </c>
      <c r="Q3244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  <c r="U3244" s="9"/>
      <c r="V3244" s="9"/>
      <c r="W3244" s="9"/>
      <c r="X3244" s="9"/>
      <c r="Y3244" s="9"/>
      <c r="Z3244" s="9"/>
    </row>
    <row r="3245" spans="1:26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71</v>
      </c>
      <c r="Q3245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  <c r="U3245" s="9"/>
      <c r="V3245" s="9"/>
      <c r="W3245" s="9"/>
      <c r="X3245" s="9"/>
      <c r="Y3245" s="9"/>
      <c r="Z3245" s="9"/>
    </row>
    <row r="3246" spans="1:26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69</v>
      </c>
      <c r="Q3246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  <c r="U3246" s="9"/>
      <c r="V3246" s="9"/>
      <c r="W3246" s="9"/>
      <c r="X3246" s="9"/>
      <c r="Y3246" s="9"/>
      <c r="Z3246" s="9"/>
    </row>
    <row r="3247" spans="1:26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270</v>
      </c>
      <c r="Q3247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  <c r="U3247" s="9"/>
      <c r="V3247" s="9"/>
      <c r="W3247" s="9"/>
      <c r="X3247" s="9"/>
      <c r="Y3247" s="9"/>
      <c r="Z3247" s="9"/>
    </row>
    <row r="3248" spans="1:26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193</v>
      </c>
      <c r="Q3248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  <c r="U3248" s="9"/>
      <c r="V3248" s="9"/>
      <c r="W3248" s="9"/>
      <c r="X3248" s="9"/>
      <c r="Y3248" s="9"/>
      <c r="Z3248" s="9"/>
    </row>
    <row r="3249" spans="1:26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57</v>
      </c>
      <c r="Q3249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  <c r="U3249" s="9"/>
      <c r="V3249" s="9"/>
      <c r="W3249" s="9"/>
      <c r="X3249" s="9"/>
      <c r="Y3249" s="9"/>
      <c r="Z3249" s="9"/>
    </row>
    <row r="3250" spans="1:26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200</v>
      </c>
      <c r="Q3250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  <c r="U3250" s="9"/>
      <c r="V3250" s="9"/>
      <c r="W3250" s="9"/>
      <c r="X3250" s="9"/>
      <c r="Y3250" s="9"/>
      <c r="Z3250" s="9"/>
    </row>
    <row r="3251" spans="1:26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88</v>
      </c>
      <c r="Q325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  <c r="U3251" s="9"/>
      <c r="V3251" s="9"/>
      <c r="W3251" s="9"/>
      <c r="X3251" s="9"/>
      <c r="Y3251" s="9"/>
      <c r="Z3251" s="9"/>
    </row>
    <row r="3252" spans="1:26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213</v>
      </c>
      <c r="Q3252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  <c r="U3252" s="9"/>
      <c r="V3252" s="9"/>
      <c r="W3252" s="9"/>
      <c r="X3252" s="9"/>
      <c r="Y3252" s="9"/>
      <c r="Z3252" s="9"/>
    </row>
    <row r="3253" spans="1:26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20</v>
      </c>
      <c r="Q3253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  <c r="U3253" s="9"/>
      <c r="V3253" s="9"/>
      <c r="W3253" s="9"/>
      <c r="X3253" s="9"/>
      <c r="Y3253" s="9"/>
      <c r="Z3253" s="9"/>
    </row>
    <row r="3254" spans="1:26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50</v>
      </c>
      <c r="Q3254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  <c r="U3254" s="9"/>
      <c r="V3254" s="9"/>
      <c r="W3254" s="9"/>
      <c r="X3254" s="9"/>
      <c r="Y3254" s="9"/>
      <c r="Z3254" s="9"/>
    </row>
    <row r="3255" spans="1:26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115</v>
      </c>
      <c r="Q3255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  <c r="U3255" s="9"/>
      <c r="V3255" s="9"/>
      <c r="W3255" s="9"/>
      <c r="X3255" s="9"/>
      <c r="Y3255" s="9"/>
      <c r="Z3255" s="9"/>
    </row>
    <row r="3256" spans="1:26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186</v>
      </c>
      <c r="Q3256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  <c r="U3256" s="9"/>
      <c r="V3256" s="9"/>
      <c r="W3256" s="9"/>
      <c r="X3256" s="9"/>
      <c r="Y3256" s="9"/>
      <c r="Z3256" s="9"/>
    </row>
    <row r="3257" spans="1:26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18</v>
      </c>
      <c r="Q3257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  <c r="U3257" s="9"/>
      <c r="V3257" s="9"/>
      <c r="W3257" s="9"/>
      <c r="X3257" s="9"/>
      <c r="Y3257" s="9"/>
      <c r="Z3257" s="9"/>
    </row>
    <row r="3258" spans="1:26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176</v>
      </c>
      <c r="Q3258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  <c r="U3258" s="9"/>
      <c r="V3258" s="9"/>
      <c r="W3258" s="9"/>
      <c r="X3258" s="9"/>
      <c r="Y3258" s="9"/>
      <c r="Z3258" s="9"/>
    </row>
    <row r="3259" spans="1:26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41</v>
      </c>
      <c r="Q3259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  <c r="U3259" s="9"/>
      <c r="V3259" s="9"/>
      <c r="W3259" s="9"/>
      <c r="X3259" s="9"/>
      <c r="Y3259" s="9"/>
      <c r="Z3259" s="9"/>
    </row>
    <row r="3260" spans="1:26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75</v>
      </c>
      <c r="Q3260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  <c r="U3260" s="9"/>
      <c r="V3260" s="9"/>
      <c r="W3260" s="9"/>
      <c r="X3260" s="9"/>
      <c r="Y3260" s="9"/>
      <c r="Z3260" s="9"/>
    </row>
    <row r="3261" spans="1:26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97</v>
      </c>
      <c r="Q326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  <c r="U3261" s="9"/>
      <c r="V3261" s="9"/>
      <c r="W3261" s="9"/>
      <c r="X3261" s="9"/>
      <c r="Y3261" s="9"/>
      <c r="Z3261" s="9"/>
    </row>
    <row r="3262" spans="1:26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73</v>
      </c>
      <c r="Q3262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  <c r="U3262" s="9"/>
      <c r="V3262" s="9"/>
      <c r="W3262" s="9"/>
      <c r="X3262" s="9"/>
      <c r="Y3262" s="9"/>
      <c r="Z3262" s="9"/>
    </row>
    <row r="3263" spans="1:26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49</v>
      </c>
      <c r="Q3263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  <c r="U3263" s="9"/>
      <c r="V3263" s="9"/>
      <c r="W3263" s="9"/>
      <c r="X3263" s="9"/>
      <c r="Y3263" s="9"/>
      <c r="Z3263" s="9"/>
    </row>
    <row r="3264" spans="1:26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134</v>
      </c>
      <c r="Q3264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  <c r="U3264" s="9"/>
      <c r="V3264" s="9"/>
      <c r="W3264" s="9"/>
      <c r="X3264" s="9"/>
      <c r="Y3264" s="9"/>
      <c r="Z3264" s="9"/>
    </row>
    <row r="3265" spans="1:26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68</v>
      </c>
      <c r="Q3265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  <c r="U3265" s="9"/>
      <c r="V3265" s="9"/>
      <c r="W3265" s="9"/>
      <c r="X3265" s="9"/>
      <c r="Y3265" s="9"/>
      <c r="Z3265" s="9"/>
    </row>
    <row r="3266" spans="1:26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49</v>
      </c>
      <c r="Q3266" t="s">
        <v>8315</v>
      </c>
      <c r="R3266" t="s">
        <v>8316</v>
      </c>
      <c r="S3266" s="9">
        <f t="shared" si="202"/>
        <v>42016.800208333334</v>
      </c>
      <c r="T3266" s="9">
        <f t="shared" si="203"/>
        <v>42032.916666666672</v>
      </c>
      <c r="U3266" s="9"/>
      <c r="V3266" s="9"/>
      <c r="W3266" s="9"/>
      <c r="X3266" s="9"/>
      <c r="Y3266" s="9"/>
      <c r="Z3266" s="9"/>
    </row>
    <row r="3267" spans="1:26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 xml:space="preserve"> ROUND((E3267/D3267)*100,0)</f>
        <v>164</v>
      </c>
      <c r="P3267">
        <f t="shared" ref="P3267:P3330" si="205" xml:space="preserve"> AVERAGE(L3267)</f>
        <v>63</v>
      </c>
      <c r="Q3267" t="s">
        <v>8315</v>
      </c>
      <c r="R3267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  <c r="U3267" s="9"/>
      <c r="V3267" s="9"/>
      <c r="W3267" s="9"/>
      <c r="X3267" s="9"/>
      <c r="Y3267" s="9"/>
      <c r="Z3267" s="9"/>
    </row>
    <row r="3268" spans="1:26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163</v>
      </c>
      <c r="Q3268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  <c r="U3268" s="9"/>
      <c r="V3268" s="9"/>
      <c r="W3268" s="9"/>
      <c r="X3268" s="9"/>
      <c r="Y3268" s="9"/>
      <c r="Z3268" s="9"/>
    </row>
    <row r="3269" spans="1:26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288</v>
      </c>
      <c r="Q3269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  <c r="U3269" s="9"/>
      <c r="V3269" s="9"/>
      <c r="W3269" s="9"/>
      <c r="X3269" s="9"/>
      <c r="Y3269" s="9"/>
      <c r="Z3269" s="9"/>
    </row>
    <row r="3270" spans="1:26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42</v>
      </c>
      <c r="Q3270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  <c r="U3270" s="9"/>
      <c r="V3270" s="9"/>
      <c r="W3270" s="9"/>
      <c r="X3270" s="9"/>
      <c r="Y3270" s="9"/>
      <c r="Z3270" s="9"/>
    </row>
    <row r="3271" spans="1:26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70</v>
      </c>
      <c r="Q3271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  <c r="U3271" s="9"/>
      <c r="V3271" s="9"/>
      <c r="W3271" s="9"/>
      <c r="X3271" s="9"/>
      <c r="Y3271" s="9"/>
      <c r="Z3271" s="9"/>
    </row>
    <row r="3272" spans="1:26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30</v>
      </c>
      <c r="Q3272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  <c r="U3272" s="9"/>
      <c r="V3272" s="9"/>
      <c r="W3272" s="9"/>
      <c r="X3272" s="9"/>
      <c r="Y3272" s="9"/>
      <c r="Z3272" s="9"/>
    </row>
    <row r="3273" spans="1:26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51</v>
      </c>
      <c r="Q3273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  <c r="U3273" s="9"/>
      <c r="V3273" s="9"/>
      <c r="W3273" s="9"/>
      <c r="X3273" s="9"/>
      <c r="Y3273" s="9"/>
      <c r="Z3273" s="9"/>
    </row>
    <row r="3274" spans="1:26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145</v>
      </c>
      <c r="Q3274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  <c r="U3274" s="9"/>
      <c r="V3274" s="9"/>
      <c r="W3274" s="9"/>
      <c r="X3274" s="9"/>
      <c r="Y3274" s="9"/>
      <c r="Z3274" s="9"/>
    </row>
    <row r="3275" spans="1:26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21</v>
      </c>
      <c r="Q3275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  <c r="U3275" s="9"/>
      <c r="V3275" s="9"/>
      <c r="W3275" s="9"/>
      <c r="X3275" s="9"/>
      <c r="Y3275" s="9"/>
      <c r="Z3275" s="9"/>
    </row>
    <row r="3276" spans="1:26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286</v>
      </c>
      <c r="Q3276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  <c r="U3276" s="9"/>
      <c r="V3276" s="9"/>
      <c r="W3276" s="9"/>
      <c r="X3276" s="9"/>
      <c r="Y3276" s="9"/>
      <c r="Z3276" s="9"/>
    </row>
    <row r="3277" spans="1:26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12</v>
      </c>
      <c r="Q3277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  <c r="U3277" s="9"/>
      <c r="V3277" s="9"/>
      <c r="W3277" s="9"/>
      <c r="X3277" s="9"/>
      <c r="Y3277" s="9"/>
      <c r="Z3277" s="9"/>
    </row>
    <row r="3278" spans="1:26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100</v>
      </c>
      <c r="Q3278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  <c r="U3278" s="9"/>
      <c r="V3278" s="9"/>
      <c r="W3278" s="9"/>
      <c r="X3278" s="9"/>
      <c r="Y3278" s="9"/>
      <c r="Z3278" s="9"/>
    </row>
    <row r="3279" spans="1:26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100</v>
      </c>
      <c r="Q3279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  <c r="U3279" s="9"/>
      <c r="V3279" s="9"/>
      <c r="W3279" s="9"/>
      <c r="X3279" s="9"/>
      <c r="Y3279" s="9"/>
      <c r="Z3279" s="9"/>
    </row>
    <row r="3280" spans="1:26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34</v>
      </c>
      <c r="Q3280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  <c r="U3280" s="9"/>
      <c r="V3280" s="9"/>
      <c r="W3280" s="9"/>
      <c r="X3280" s="9"/>
      <c r="Y3280" s="9"/>
      <c r="Z3280" s="9"/>
    </row>
    <row r="3281" spans="1:26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63</v>
      </c>
      <c r="Q3281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  <c r="U3281" s="9"/>
      <c r="V3281" s="9"/>
      <c r="W3281" s="9"/>
      <c r="X3281" s="9"/>
      <c r="Y3281" s="9"/>
      <c r="Z3281" s="9"/>
    </row>
    <row r="3282" spans="1:26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30</v>
      </c>
      <c r="Q3282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  <c r="U3282" s="9"/>
      <c r="V3282" s="9"/>
      <c r="W3282" s="9"/>
      <c r="X3282" s="9"/>
      <c r="Y3282" s="9"/>
      <c r="Z3282" s="9"/>
    </row>
    <row r="3283" spans="1:26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47</v>
      </c>
      <c r="Q3283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  <c r="U3283" s="9"/>
      <c r="V3283" s="9"/>
      <c r="W3283" s="9"/>
      <c r="X3283" s="9"/>
      <c r="Y3283" s="9"/>
      <c r="Z3283" s="9"/>
    </row>
    <row r="3284" spans="1:26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237</v>
      </c>
      <c r="Q3284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  <c r="U3284" s="9"/>
      <c r="V3284" s="9"/>
      <c r="W3284" s="9"/>
      <c r="X3284" s="9"/>
      <c r="Y3284" s="9"/>
      <c r="Z3284" s="9"/>
    </row>
    <row r="3285" spans="1:26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47</v>
      </c>
      <c r="Q3285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  <c r="U3285" s="9"/>
      <c r="V3285" s="9"/>
      <c r="W3285" s="9"/>
      <c r="X3285" s="9"/>
      <c r="Y3285" s="9"/>
      <c r="Z3285" s="9"/>
    </row>
    <row r="3286" spans="1:26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15</v>
      </c>
      <c r="Q3286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  <c r="U3286" s="9"/>
      <c r="V3286" s="9"/>
      <c r="W3286" s="9"/>
      <c r="X3286" s="9"/>
      <c r="Y3286" s="9"/>
      <c r="Z3286" s="9"/>
    </row>
    <row r="3287" spans="1:26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81</v>
      </c>
      <c r="Q3287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  <c r="U3287" s="9"/>
      <c r="V3287" s="9"/>
      <c r="W3287" s="9"/>
      <c r="X3287" s="9"/>
      <c r="Y3287" s="9"/>
      <c r="Z3287" s="9"/>
    </row>
    <row r="3288" spans="1:26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122</v>
      </c>
      <c r="Q3288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  <c r="U3288" s="9"/>
      <c r="V3288" s="9"/>
      <c r="W3288" s="9"/>
      <c r="X3288" s="9"/>
      <c r="Y3288" s="9"/>
      <c r="Z3288" s="9"/>
    </row>
    <row r="3289" spans="1:26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34</v>
      </c>
      <c r="Q3289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  <c r="U3289" s="9"/>
      <c r="V3289" s="9"/>
      <c r="W3289" s="9"/>
      <c r="X3289" s="9"/>
      <c r="Y3289" s="9"/>
      <c r="Z3289" s="9"/>
    </row>
    <row r="3290" spans="1:26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207</v>
      </c>
      <c r="Q3290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  <c r="U3290" s="9"/>
      <c r="V3290" s="9"/>
      <c r="W3290" s="9"/>
      <c r="X3290" s="9"/>
      <c r="Y3290" s="9"/>
      <c r="Z3290" s="9"/>
    </row>
    <row r="3291" spans="1:26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25</v>
      </c>
      <c r="Q329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  <c r="U3291" s="9"/>
      <c r="V3291" s="9"/>
      <c r="W3291" s="9"/>
      <c r="X3291" s="9"/>
      <c r="Y3291" s="9"/>
      <c r="Z3291" s="9"/>
    </row>
    <row r="3292" spans="1:26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72</v>
      </c>
      <c r="Q3292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  <c r="U3292" s="9"/>
      <c r="V3292" s="9"/>
      <c r="W3292" s="9"/>
      <c r="X3292" s="9"/>
      <c r="Y3292" s="9"/>
      <c r="Z3292" s="9"/>
    </row>
    <row r="3293" spans="1:26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14</v>
      </c>
      <c r="Q3293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  <c r="U3293" s="9"/>
      <c r="V3293" s="9"/>
      <c r="W3293" s="9"/>
      <c r="X3293" s="9"/>
      <c r="Y3293" s="9"/>
      <c r="Z3293" s="9"/>
    </row>
    <row r="3294" spans="1:26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15</v>
      </c>
      <c r="Q3294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  <c r="U3294" s="9"/>
      <c r="V3294" s="9"/>
      <c r="W3294" s="9"/>
      <c r="X3294" s="9"/>
      <c r="Y3294" s="9"/>
      <c r="Z3294" s="9"/>
    </row>
    <row r="3295" spans="1:26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91</v>
      </c>
      <c r="Q3295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  <c r="U3295" s="9"/>
      <c r="V3295" s="9"/>
      <c r="W3295" s="9"/>
      <c r="X3295" s="9"/>
      <c r="Y3295" s="9"/>
      <c r="Z3295" s="9"/>
    </row>
    <row r="3296" spans="1:26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24</v>
      </c>
      <c r="Q3296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  <c r="U3296" s="9"/>
      <c r="V3296" s="9"/>
      <c r="W3296" s="9"/>
      <c r="X3296" s="9"/>
      <c r="Y3296" s="9"/>
      <c r="Z3296" s="9"/>
    </row>
    <row r="3297" spans="1:26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  <c r="U3297" s="9"/>
      <c r="V3297" s="9"/>
      <c r="W3297" s="9"/>
      <c r="X3297" s="9"/>
      <c r="Y3297" s="9"/>
      <c r="Z3297" s="9"/>
    </row>
    <row r="3298" spans="1:26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47</v>
      </c>
      <c r="Q3298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  <c r="U3298" s="9"/>
      <c r="V3298" s="9"/>
      <c r="W3298" s="9"/>
      <c r="X3298" s="9"/>
      <c r="Y3298" s="9"/>
      <c r="Z3298" s="9"/>
    </row>
    <row r="3299" spans="1:26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44</v>
      </c>
      <c r="Q3299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  <c r="U3299" s="9"/>
      <c r="V3299" s="9"/>
      <c r="W3299" s="9"/>
      <c r="X3299" s="9"/>
      <c r="Y3299" s="9"/>
      <c r="Z3299" s="9"/>
    </row>
    <row r="3300" spans="1:26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72</v>
      </c>
      <c r="Q3300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  <c r="U3300" s="9"/>
      <c r="V3300" s="9"/>
      <c r="W3300" s="9"/>
      <c r="X3300" s="9"/>
      <c r="Y3300" s="9"/>
      <c r="Z3300" s="9"/>
    </row>
    <row r="3301" spans="1:26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63</v>
      </c>
      <c r="Q330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  <c r="U3301" s="9"/>
      <c r="V3301" s="9"/>
      <c r="W3301" s="9"/>
      <c r="X3301" s="9"/>
      <c r="Y3301" s="9"/>
      <c r="Z3301" s="9"/>
    </row>
    <row r="3302" spans="1:26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88</v>
      </c>
      <c r="Q3302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  <c r="U3302" s="9"/>
      <c r="V3302" s="9"/>
      <c r="W3302" s="9"/>
      <c r="X3302" s="9"/>
      <c r="Y3302" s="9"/>
      <c r="Z3302" s="9"/>
    </row>
    <row r="3303" spans="1:26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70</v>
      </c>
      <c r="Q3303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  <c r="U3303" s="9"/>
      <c r="V3303" s="9"/>
      <c r="W3303" s="9"/>
      <c r="X3303" s="9"/>
      <c r="Y3303" s="9"/>
      <c r="Z3303" s="9"/>
    </row>
    <row r="3304" spans="1:26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50</v>
      </c>
      <c r="Q3304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  <c r="U3304" s="9"/>
      <c r="V3304" s="9"/>
      <c r="W3304" s="9"/>
      <c r="X3304" s="9"/>
      <c r="Y3304" s="9"/>
      <c r="Z3304" s="9"/>
    </row>
    <row r="3305" spans="1:26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35</v>
      </c>
      <c r="Q3305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  <c r="U3305" s="9"/>
      <c r="V3305" s="9"/>
      <c r="W3305" s="9"/>
      <c r="X3305" s="9"/>
      <c r="Y3305" s="9"/>
      <c r="Z3305" s="9"/>
    </row>
    <row r="3306" spans="1:26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175</v>
      </c>
      <c r="Q3306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  <c r="U3306" s="9"/>
      <c r="V3306" s="9"/>
      <c r="W3306" s="9"/>
      <c r="X3306" s="9"/>
      <c r="Y3306" s="9"/>
      <c r="Z3306" s="9"/>
    </row>
    <row r="3307" spans="1:26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</v>
      </c>
      <c r="Q3307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  <c r="U3307" s="9"/>
      <c r="V3307" s="9"/>
      <c r="W3307" s="9"/>
      <c r="X3307" s="9"/>
      <c r="Y3307" s="9"/>
      <c r="Z3307" s="9"/>
    </row>
    <row r="3308" spans="1:26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54</v>
      </c>
      <c r="Q3308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  <c r="U3308" s="9"/>
      <c r="V3308" s="9"/>
      <c r="W3308" s="9"/>
      <c r="X3308" s="9"/>
      <c r="Y3308" s="9"/>
      <c r="Z3308" s="9"/>
    </row>
    <row r="3309" spans="1:26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20</v>
      </c>
      <c r="Q3309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  <c r="U3309" s="9"/>
      <c r="V3309" s="9"/>
      <c r="W3309" s="9"/>
      <c r="X3309" s="9"/>
      <c r="Y3309" s="9"/>
      <c r="Z3309" s="9"/>
    </row>
    <row r="3310" spans="1:26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57</v>
      </c>
      <c r="Q3310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  <c r="U3310" s="9"/>
      <c r="V3310" s="9"/>
      <c r="W3310" s="9"/>
      <c r="X3310" s="9"/>
      <c r="Y3310" s="9"/>
      <c r="Z3310" s="9"/>
    </row>
    <row r="3311" spans="1:26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31</v>
      </c>
      <c r="Q33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  <c r="U3311" s="9"/>
      <c r="V3311" s="9"/>
      <c r="W3311" s="9"/>
      <c r="X3311" s="9"/>
      <c r="Y3311" s="9"/>
      <c r="Z3311" s="9"/>
    </row>
    <row r="3312" spans="1:26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31</v>
      </c>
      <c r="Q3312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  <c r="U3312" s="9"/>
      <c r="V3312" s="9"/>
      <c r="W3312" s="9"/>
      <c r="X3312" s="9"/>
      <c r="Y3312" s="9"/>
      <c r="Z3312" s="9"/>
    </row>
    <row r="3313" spans="1:26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45</v>
      </c>
      <c r="Q3313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  <c r="U3313" s="9"/>
      <c r="V3313" s="9"/>
      <c r="W3313" s="9"/>
      <c r="X3313" s="9"/>
      <c r="Y3313" s="9"/>
      <c r="Z3313" s="9"/>
    </row>
    <row r="3314" spans="1:26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41</v>
      </c>
      <c r="Q3314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  <c r="U3314" s="9"/>
      <c r="V3314" s="9"/>
      <c r="W3314" s="9"/>
      <c r="X3314" s="9"/>
      <c r="Y3314" s="9"/>
      <c r="Z3314" s="9"/>
    </row>
    <row r="3315" spans="1:26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29</v>
      </c>
      <c r="Q3315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  <c r="U3315" s="9"/>
      <c r="V3315" s="9"/>
      <c r="W3315" s="9"/>
      <c r="X3315" s="9"/>
      <c r="Y3315" s="9"/>
      <c r="Z3315" s="9"/>
    </row>
    <row r="3316" spans="1:26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58</v>
      </c>
      <c r="Q3316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  <c r="U3316" s="9"/>
      <c r="V3316" s="9"/>
      <c r="W3316" s="9"/>
      <c r="X3316" s="9"/>
      <c r="Y3316" s="9"/>
      <c r="Z3316" s="9"/>
    </row>
    <row r="3317" spans="1:26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89</v>
      </c>
      <c r="Q3317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  <c r="U3317" s="9"/>
      <c r="V3317" s="9"/>
      <c r="W3317" s="9"/>
      <c r="X3317" s="9"/>
      <c r="Y3317" s="9"/>
      <c r="Z3317" s="9"/>
    </row>
    <row r="3318" spans="1:26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125</v>
      </c>
      <c r="Q3318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  <c r="U3318" s="9"/>
      <c r="V3318" s="9"/>
      <c r="W3318" s="9"/>
      <c r="X3318" s="9"/>
      <c r="Y3318" s="9"/>
      <c r="Z3318" s="9"/>
    </row>
    <row r="3319" spans="1:26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18</v>
      </c>
      <c r="Q3319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  <c r="U3319" s="9"/>
      <c r="V3319" s="9"/>
      <c r="W3319" s="9"/>
      <c r="X3319" s="9"/>
      <c r="Y3319" s="9"/>
      <c r="Z3319" s="9"/>
    </row>
    <row r="3320" spans="1:26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32</v>
      </c>
      <c r="Q3320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  <c r="U3320" s="9"/>
      <c r="V3320" s="9"/>
      <c r="W3320" s="9"/>
      <c r="X3320" s="9"/>
      <c r="Y3320" s="9"/>
      <c r="Z3320" s="9"/>
    </row>
    <row r="3321" spans="1:26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16</v>
      </c>
      <c r="Q332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  <c r="U3321" s="9"/>
      <c r="V3321" s="9"/>
      <c r="W3321" s="9"/>
      <c r="X3321" s="9"/>
      <c r="Y3321" s="9"/>
      <c r="Z3321" s="9"/>
    </row>
    <row r="3322" spans="1:26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38</v>
      </c>
      <c r="Q3322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  <c r="U3322" s="9"/>
      <c r="V3322" s="9"/>
      <c r="W3322" s="9"/>
      <c r="X3322" s="9"/>
      <c r="Y3322" s="9"/>
      <c r="Z3322" s="9"/>
    </row>
    <row r="3323" spans="1:26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15</v>
      </c>
      <c r="Q3323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  <c r="U3323" s="9"/>
      <c r="V3323" s="9"/>
      <c r="W3323" s="9"/>
      <c r="X3323" s="9"/>
      <c r="Y3323" s="9"/>
      <c r="Z3323" s="9"/>
    </row>
    <row r="3324" spans="1:26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23</v>
      </c>
      <c r="Q3324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  <c r="U3324" s="9"/>
      <c r="V3324" s="9"/>
      <c r="W3324" s="9"/>
      <c r="X3324" s="9"/>
      <c r="Y3324" s="9"/>
      <c r="Z3324" s="9"/>
    </row>
    <row r="3325" spans="1:26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49</v>
      </c>
      <c r="Q3325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  <c r="U3325" s="9"/>
      <c r="V3325" s="9"/>
      <c r="W3325" s="9"/>
      <c r="X3325" s="9"/>
      <c r="Y3325" s="9"/>
      <c r="Z3325" s="9"/>
    </row>
    <row r="3326" spans="1:26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10</v>
      </c>
      <c r="Q3326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  <c r="U3326" s="9"/>
      <c r="V3326" s="9"/>
      <c r="W3326" s="9"/>
      <c r="X3326" s="9"/>
      <c r="Y3326" s="9"/>
      <c r="Z3326" s="9"/>
    </row>
    <row r="3327" spans="1:26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15</v>
      </c>
      <c r="Q3327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  <c r="U3327" s="9"/>
      <c r="V3327" s="9"/>
      <c r="W3327" s="9"/>
      <c r="X3327" s="9"/>
      <c r="Y3327" s="9"/>
      <c r="Z3327" s="9"/>
    </row>
    <row r="3328" spans="1:26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57</v>
      </c>
      <c r="Q3328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  <c r="U3328" s="9"/>
      <c r="V3328" s="9"/>
      <c r="W3328" s="9"/>
      <c r="X3328" s="9"/>
      <c r="Y3328" s="9"/>
      <c r="Z3328" s="9"/>
    </row>
    <row r="3329" spans="1:26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33</v>
      </c>
      <c r="Q3329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  <c r="U3329" s="9"/>
      <c r="V3329" s="9"/>
      <c r="W3329" s="9"/>
      <c r="X3329" s="9"/>
      <c r="Y3329" s="9"/>
      <c r="Z3329" s="9"/>
    </row>
    <row r="3330" spans="1:26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9</v>
      </c>
      <c r="Q3330" t="s">
        <v>8315</v>
      </c>
      <c r="R3330" t="s">
        <v>8316</v>
      </c>
      <c r="S3330" s="9">
        <f t="shared" si="206"/>
        <v>41822.57503472222</v>
      </c>
      <c r="T3330" s="9">
        <f t="shared" si="207"/>
        <v>41825.041666666664</v>
      </c>
      <c r="U3330" s="9"/>
      <c r="V3330" s="9"/>
      <c r="W3330" s="9"/>
      <c r="X3330" s="9"/>
      <c r="Y3330" s="9"/>
      <c r="Z3330" s="9"/>
    </row>
    <row r="3331" spans="1:26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 xml:space="preserve"> ROUND((E3331/D3331)*100,0)</f>
        <v>117</v>
      </c>
      <c r="P3331">
        <f t="shared" ref="P3331:P3394" si="209" xml:space="preserve"> AVERAGE(L3331)</f>
        <v>26</v>
      </c>
      <c r="Q3331" t="s">
        <v>8315</v>
      </c>
      <c r="R3331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  <c r="U3331" s="9"/>
      <c r="V3331" s="9"/>
      <c r="W3331" s="9"/>
      <c r="X3331" s="9"/>
      <c r="Y3331" s="9"/>
      <c r="Z3331" s="9"/>
    </row>
    <row r="3332" spans="1:26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69</v>
      </c>
      <c r="Q3332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  <c r="U3332" s="9"/>
      <c r="V3332" s="9"/>
      <c r="W3332" s="9"/>
      <c r="X3332" s="9"/>
      <c r="Y3332" s="9"/>
      <c r="Z3332" s="9"/>
    </row>
    <row r="3333" spans="1:26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65</v>
      </c>
      <c r="Q3333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  <c r="U3333" s="9"/>
      <c r="V3333" s="9"/>
      <c r="W3333" s="9"/>
      <c r="X3333" s="9"/>
      <c r="Y3333" s="9"/>
      <c r="Z3333" s="9"/>
    </row>
    <row r="3334" spans="1:26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83</v>
      </c>
      <c r="Q3334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  <c r="U3334" s="9"/>
      <c r="V3334" s="9"/>
      <c r="W3334" s="9"/>
      <c r="X3334" s="9"/>
      <c r="Y3334" s="9"/>
      <c r="Z3334" s="9"/>
    </row>
    <row r="3335" spans="1:26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111</v>
      </c>
      <c r="Q3335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  <c r="U3335" s="9"/>
      <c r="V3335" s="9"/>
      <c r="W3335" s="9"/>
      <c r="X3335" s="9"/>
      <c r="Y3335" s="9"/>
      <c r="Z3335" s="9"/>
    </row>
    <row r="3336" spans="1:26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46</v>
      </c>
      <c r="Q3336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  <c r="U3336" s="9"/>
      <c r="V3336" s="9"/>
      <c r="W3336" s="9"/>
      <c r="X3336" s="9"/>
      <c r="Y3336" s="9"/>
      <c r="Z3336" s="9"/>
    </row>
    <row r="3337" spans="1:26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63</v>
      </c>
      <c r="Q3337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  <c r="U3337" s="9"/>
      <c r="V3337" s="9"/>
      <c r="W3337" s="9"/>
      <c r="X3337" s="9"/>
      <c r="Y3337" s="9"/>
      <c r="Z3337" s="9"/>
    </row>
    <row r="3338" spans="1:26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9</v>
      </c>
      <c r="Q3338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  <c r="U3338" s="9"/>
      <c r="V3338" s="9"/>
      <c r="W3338" s="9"/>
      <c r="X3338" s="9"/>
      <c r="Y3338" s="9"/>
      <c r="Z3338" s="9"/>
    </row>
    <row r="3339" spans="1:26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34</v>
      </c>
      <c r="Q3339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  <c r="U3339" s="9"/>
      <c r="V3339" s="9"/>
      <c r="W3339" s="9"/>
      <c r="X3339" s="9"/>
      <c r="Y3339" s="9"/>
      <c r="Z3339" s="9"/>
    </row>
    <row r="3340" spans="1:26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112</v>
      </c>
      <c r="Q3340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  <c r="U3340" s="9"/>
      <c r="V3340" s="9"/>
      <c r="W3340" s="9"/>
      <c r="X3340" s="9"/>
      <c r="Y3340" s="9"/>
      <c r="Z3340" s="9"/>
    </row>
    <row r="3341" spans="1:26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47</v>
      </c>
      <c r="Q334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  <c r="U3341" s="9"/>
      <c r="V3341" s="9"/>
      <c r="W3341" s="9"/>
      <c r="X3341" s="9"/>
      <c r="Y3341" s="9"/>
      <c r="Z3341" s="9"/>
    </row>
    <row r="3342" spans="1:26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38</v>
      </c>
      <c r="Q3342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  <c r="U3342" s="9"/>
      <c r="V3342" s="9"/>
      <c r="W3342" s="9"/>
      <c r="X3342" s="9"/>
      <c r="Y3342" s="9"/>
      <c r="Z3342" s="9"/>
    </row>
    <row r="3343" spans="1:26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28</v>
      </c>
      <c r="Q3343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  <c r="U3343" s="9"/>
      <c r="V3343" s="9"/>
      <c r="W3343" s="9"/>
      <c r="X3343" s="9"/>
      <c r="Y3343" s="9"/>
      <c r="Z3343" s="9"/>
    </row>
    <row r="3344" spans="1:26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</v>
      </c>
      <c r="Q3344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  <c r="U3344" s="9"/>
      <c r="V3344" s="9"/>
      <c r="W3344" s="9"/>
      <c r="X3344" s="9"/>
      <c r="Y3344" s="9"/>
      <c r="Z3344" s="9"/>
    </row>
    <row r="3345" spans="1:26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23</v>
      </c>
      <c r="Q3345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  <c r="U3345" s="9"/>
      <c r="V3345" s="9"/>
      <c r="W3345" s="9"/>
      <c r="X3345" s="9"/>
      <c r="Y3345" s="9"/>
      <c r="Z3345" s="9"/>
    </row>
    <row r="3346" spans="1:26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40</v>
      </c>
      <c r="Q3346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  <c r="U3346" s="9"/>
      <c r="V3346" s="9"/>
      <c r="W3346" s="9"/>
      <c r="X3346" s="9"/>
      <c r="Y3346" s="9"/>
      <c r="Z3346" s="9"/>
    </row>
    <row r="3347" spans="1:26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13</v>
      </c>
      <c r="Q3347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  <c r="U3347" s="9"/>
      <c r="V3347" s="9"/>
      <c r="W3347" s="9"/>
      <c r="X3347" s="9"/>
      <c r="Y3347" s="9"/>
      <c r="Z3347" s="9"/>
    </row>
    <row r="3348" spans="1:26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18</v>
      </c>
      <c r="Q3348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  <c r="U3348" s="9"/>
      <c r="V3348" s="9"/>
      <c r="W3348" s="9"/>
      <c r="X3348" s="9"/>
      <c r="Y3348" s="9"/>
      <c r="Z3348" s="9"/>
    </row>
    <row r="3349" spans="1:26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22</v>
      </c>
      <c r="Q3349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  <c r="U3349" s="9"/>
      <c r="V3349" s="9"/>
      <c r="W3349" s="9"/>
      <c r="X3349" s="9"/>
      <c r="Y3349" s="9"/>
      <c r="Z3349" s="9"/>
    </row>
    <row r="3350" spans="1:26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79</v>
      </c>
      <c r="Q3350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  <c r="U3350" s="9"/>
      <c r="V3350" s="9"/>
      <c r="W3350" s="9"/>
      <c r="X3350" s="9"/>
      <c r="Y3350" s="9"/>
      <c r="Z3350" s="9"/>
    </row>
    <row r="3351" spans="1:26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14</v>
      </c>
      <c r="Q335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  <c r="U3351" s="9"/>
      <c r="V3351" s="9"/>
      <c r="W3351" s="9"/>
      <c r="X3351" s="9"/>
      <c r="Y3351" s="9"/>
      <c r="Z3351" s="9"/>
    </row>
    <row r="3352" spans="1:26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51</v>
      </c>
      <c r="Q3352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  <c r="U3352" s="9"/>
      <c r="V3352" s="9"/>
      <c r="W3352" s="9"/>
      <c r="X3352" s="9"/>
      <c r="Y3352" s="9"/>
      <c r="Z3352" s="9"/>
    </row>
    <row r="3353" spans="1:26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54</v>
      </c>
      <c r="Q3353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  <c r="U3353" s="9"/>
      <c r="V3353" s="9"/>
      <c r="W3353" s="9"/>
      <c r="X3353" s="9"/>
      <c r="Y3353" s="9"/>
      <c r="Z3353" s="9"/>
    </row>
    <row r="3354" spans="1:26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70</v>
      </c>
      <c r="Q3354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  <c r="U3354" s="9"/>
      <c r="V3354" s="9"/>
      <c r="W3354" s="9"/>
      <c r="X3354" s="9"/>
      <c r="Y3354" s="9"/>
      <c r="Z3354" s="9"/>
    </row>
    <row r="3355" spans="1:26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44</v>
      </c>
      <c r="Q3355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  <c r="U3355" s="9"/>
      <c r="V3355" s="9"/>
      <c r="W3355" s="9"/>
      <c r="X3355" s="9"/>
      <c r="Y3355" s="9"/>
      <c r="Z3355" s="9"/>
    </row>
    <row r="3356" spans="1:26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55</v>
      </c>
      <c r="Q3356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  <c r="U3356" s="9"/>
      <c r="V3356" s="9"/>
      <c r="W3356" s="9"/>
      <c r="X3356" s="9"/>
      <c r="Y3356" s="9"/>
      <c r="Z3356" s="9"/>
    </row>
    <row r="3357" spans="1:26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15</v>
      </c>
      <c r="Q3357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  <c r="U3357" s="9"/>
      <c r="V3357" s="9"/>
      <c r="W3357" s="9"/>
      <c r="X3357" s="9"/>
      <c r="Y3357" s="9"/>
      <c r="Z3357" s="9"/>
    </row>
    <row r="3358" spans="1:26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27</v>
      </c>
      <c r="Q3358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  <c r="U3358" s="9"/>
      <c r="V3358" s="9"/>
      <c r="W3358" s="9"/>
      <c r="X3358" s="9"/>
      <c r="Y3358" s="9"/>
      <c r="Z3358" s="9"/>
    </row>
    <row r="3359" spans="1:26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21</v>
      </c>
      <c r="Q3359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  <c r="U3359" s="9"/>
      <c r="V3359" s="9"/>
      <c r="W3359" s="9"/>
      <c r="X3359" s="9"/>
      <c r="Y3359" s="9"/>
      <c r="Z3359" s="9"/>
    </row>
    <row r="3360" spans="1:26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162</v>
      </c>
      <c r="Q3360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  <c r="U3360" s="9"/>
      <c r="V3360" s="9"/>
      <c r="W3360" s="9"/>
      <c r="X3360" s="9"/>
      <c r="Y3360" s="9"/>
      <c r="Z3360" s="9"/>
    </row>
    <row r="3361" spans="1:26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23</v>
      </c>
      <c r="Q336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  <c r="U3361" s="9"/>
      <c r="V3361" s="9"/>
      <c r="W3361" s="9"/>
      <c r="X3361" s="9"/>
      <c r="Y3361" s="9"/>
      <c r="Z3361" s="9"/>
    </row>
    <row r="3362" spans="1:26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72</v>
      </c>
      <c r="Q3362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  <c r="U3362" s="9"/>
      <c r="V3362" s="9"/>
      <c r="W3362" s="9"/>
      <c r="X3362" s="9"/>
      <c r="Y3362" s="9"/>
      <c r="Z3362" s="9"/>
    </row>
    <row r="3363" spans="1:26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68</v>
      </c>
      <c r="Q3363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  <c r="U3363" s="9"/>
      <c r="V3363" s="9"/>
      <c r="W3363" s="9"/>
      <c r="X3363" s="9"/>
      <c r="Y3363" s="9"/>
      <c r="Z3363" s="9"/>
    </row>
    <row r="3364" spans="1:26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20</v>
      </c>
      <c r="Q3364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  <c r="U3364" s="9"/>
      <c r="V3364" s="9"/>
      <c r="W3364" s="9"/>
      <c r="X3364" s="9"/>
      <c r="Y3364" s="9"/>
      <c r="Z3364" s="9"/>
    </row>
    <row r="3365" spans="1:26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26</v>
      </c>
      <c r="Q3365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  <c r="U3365" s="9"/>
      <c r="V3365" s="9"/>
      <c r="W3365" s="9"/>
      <c r="X3365" s="9"/>
      <c r="Y3365" s="9"/>
      <c r="Z3365" s="9"/>
    </row>
    <row r="3366" spans="1:26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72</v>
      </c>
      <c r="Q3366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  <c r="U3366" s="9"/>
      <c r="V3366" s="9"/>
      <c r="W3366" s="9"/>
      <c r="X3366" s="9"/>
      <c r="Y3366" s="9"/>
      <c r="Z3366" s="9"/>
    </row>
    <row r="3367" spans="1:26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3</v>
      </c>
      <c r="Q3367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  <c r="U3367" s="9"/>
      <c r="V3367" s="9"/>
      <c r="W3367" s="9"/>
      <c r="X3367" s="9"/>
      <c r="Y3367" s="9"/>
      <c r="Z3367" s="9"/>
    </row>
    <row r="3368" spans="1:26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18</v>
      </c>
      <c r="Q3368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  <c r="U3368" s="9"/>
      <c r="V3368" s="9"/>
      <c r="W3368" s="9"/>
      <c r="X3368" s="9"/>
      <c r="Y3368" s="9"/>
      <c r="Z3368" s="9"/>
    </row>
    <row r="3369" spans="1:26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  <c r="U3369" s="9"/>
      <c r="V3369" s="9"/>
      <c r="W3369" s="9"/>
      <c r="X3369" s="9"/>
      <c r="Y3369" s="9"/>
      <c r="Z3369" s="9"/>
    </row>
    <row r="3370" spans="1:26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23</v>
      </c>
      <c r="Q3370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  <c r="U3370" s="9"/>
      <c r="V3370" s="9"/>
      <c r="W3370" s="9"/>
      <c r="X3370" s="9"/>
      <c r="Y3370" s="9"/>
      <c r="Z3370" s="9"/>
    </row>
    <row r="3371" spans="1:26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54</v>
      </c>
      <c r="Q337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  <c r="U3371" s="9"/>
      <c r="V3371" s="9"/>
      <c r="W3371" s="9"/>
      <c r="X3371" s="9"/>
      <c r="Y3371" s="9"/>
      <c r="Z3371" s="9"/>
    </row>
    <row r="3372" spans="1:26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26</v>
      </c>
      <c r="Q3372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  <c r="U3372" s="9"/>
      <c r="V3372" s="9"/>
      <c r="W3372" s="9"/>
      <c r="X3372" s="9"/>
      <c r="Y3372" s="9"/>
      <c r="Z3372" s="9"/>
    </row>
    <row r="3373" spans="1:26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9</v>
      </c>
      <c r="Q3373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  <c r="U3373" s="9"/>
      <c r="V3373" s="9"/>
      <c r="W3373" s="9"/>
      <c r="X3373" s="9"/>
      <c r="Y3373" s="9"/>
      <c r="Z3373" s="9"/>
    </row>
    <row r="3374" spans="1:26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27</v>
      </c>
      <c r="Q3374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  <c r="U3374" s="9"/>
      <c r="V3374" s="9"/>
      <c r="W3374" s="9"/>
      <c r="X3374" s="9"/>
      <c r="Y3374" s="9"/>
      <c r="Z3374" s="9"/>
    </row>
    <row r="3375" spans="1:26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30</v>
      </c>
      <c r="Q3375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  <c r="U3375" s="9"/>
      <c r="V3375" s="9"/>
      <c r="W3375" s="9"/>
      <c r="X3375" s="9"/>
      <c r="Y3375" s="9"/>
      <c r="Z3375" s="9"/>
    </row>
    <row r="3376" spans="1:26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52</v>
      </c>
      <c r="Q3376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  <c r="U3376" s="9"/>
      <c r="V3376" s="9"/>
      <c r="W3376" s="9"/>
      <c r="X3376" s="9"/>
      <c r="Y3376" s="9"/>
      <c r="Z3376" s="9"/>
    </row>
    <row r="3377" spans="1:26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</v>
      </c>
      <c r="Q3377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  <c r="U3377" s="9"/>
      <c r="V3377" s="9"/>
      <c r="W3377" s="9"/>
      <c r="X3377" s="9"/>
      <c r="Y3377" s="9"/>
      <c r="Z3377" s="9"/>
    </row>
    <row r="3378" spans="1:26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19</v>
      </c>
      <c r="Q3378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  <c r="U3378" s="9"/>
      <c r="V3378" s="9"/>
      <c r="W3378" s="9"/>
      <c r="X3378" s="9"/>
      <c r="Y3378" s="9"/>
      <c r="Z3378" s="9"/>
    </row>
    <row r="3379" spans="1:26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77</v>
      </c>
      <c r="Q3379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  <c r="U3379" s="9"/>
      <c r="V3379" s="9"/>
      <c r="W3379" s="9"/>
      <c r="X3379" s="9"/>
      <c r="Y3379" s="9"/>
      <c r="Z3379" s="9"/>
    </row>
    <row r="3380" spans="1:26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21</v>
      </c>
      <c r="Q3380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  <c r="U3380" s="9"/>
      <c r="V3380" s="9"/>
      <c r="W3380" s="9"/>
      <c r="X3380" s="9"/>
      <c r="Y3380" s="9"/>
      <c r="Z3380" s="9"/>
    </row>
    <row r="3381" spans="1:26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38</v>
      </c>
      <c r="Q338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  <c r="U3381" s="9"/>
      <c r="V3381" s="9"/>
      <c r="W3381" s="9"/>
      <c r="X3381" s="9"/>
      <c r="Y3381" s="9"/>
      <c r="Z3381" s="9"/>
    </row>
    <row r="3382" spans="1:26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28</v>
      </c>
      <c r="Q3382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  <c r="U3382" s="9"/>
      <c r="V3382" s="9"/>
      <c r="W3382" s="9"/>
      <c r="X3382" s="9"/>
      <c r="Y3382" s="9"/>
      <c r="Z3382" s="9"/>
    </row>
    <row r="3383" spans="1:26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48</v>
      </c>
      <c r="Q3383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  <c r="U3383" s="9"/>
      <c r="V3383" s="9"/>
      <c r="W3383" s="9"/>
      <c r="X3383" s="9"/>
      <c r="Y3383" s="9"/>
      <c r="Z3383" s="9"/>
    </row>
    <row r="3384" spans="1:26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46</v>
      </c>
      <c r="Q3384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  <c r="U3384" s="9"/>
      <c r="V3384" s="9"/>
      <c r="W3384" s="9"/>
      <c r="X3384" s="9"/>
      <c r="Y3384" s="9"/>
      <c r="Z3384" s="9"/>
    </row>
    <row r="3385" spans="1:26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30</v>
      </c>
      <c r="Q3385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  <c r="U3385" s="9"/>
      <c r="V3385" s="9"/>
      <c r="W3385" s="9"/>
      <c r="X3385" s="9"/>
      <c r="Y3385" s="9"/>
      <c r="Z3385" s="9"/>
    </row>
    <row r="3386" spans="1:26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64</v>
      </c>
      <c r="Q3386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  <c r="U3386" s="9"/>
      <c r="V3386" s="9"/>
      <c r="W3386" s="9"/>
      <c r="X3386" s="9"/>
      <c r="Y3386" s="9"/>
      <c r="Z3386" s="9"/>
    </row>
    <row r="3387" spans="1:26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15</v>
      </c>
      <c r="Q3387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  <c r="U3387" s="9"/>
      <c r="V3387" s="9"/>
      <c r="W3387" s="9"/>
      <c r="X3387" s="9"/>
      <c r="Y3387" s="9"/>
      <c r="Z3387" s="9"/>
    </row>
    <row r="3388" spans="1:26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41</v>
      </c>
      <c r="Q3388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  <c r="U3388" s="9"/>
      <c r="V3388" s="9"/>
      <c r="W3388" s="9"/>
      <c r="X3388" s="9"/>
      <c r="Y3388" s="9"/>
      <c r="Z3388" s="9"/>
    </row>
    <row r="3389" spans="1:26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35</v>
      </c>
      <c r="Q3389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  <c r="U3389" s="9"/>
      <c r="V3389" s="9"/>
      <c r="W3389" s="9"/>
      <c r="X3389" s="9"/>
      <c r="Y3389" s="9"/>
      <c r="Z3389" s="9"/>
    </row>
    <row r="3390" spans="1:26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45</v>
      </c>
      <c r="Q3390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  <c r="U3390" s="9"/>
      <c r="V3390" s="9"/>
      <c r="W3390" s="9"/>
      <c r="X3390" s="9"/>
      <c r="Y3390" s="9"/>
      <c r="Z3390" s="9"/>
    </row>
    <row r="3391" spans="1:26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62</v>
      </c>
      <c r="Q339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  <c r="U3391" s="9"/>
      <c r="V3391" s="9"/>
      <c r="W3391" s="9"/>
      <c r="X3391" s="9"/>
      <c r="Y3391" s="9"/>
      <c r="Z3391" s="9"/>
    </row>
    <row r="3392" spans="1:26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22</v>
      </c>
      <c r="Q3392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  <c r="U3392" s="9"/>
      <c r="V3392" s="9"/>
      <c r="W3392" s="9"/>
      <c r="X3392" s="9"/>
      <c r="Y3392" s="9"/>
      <c r="Z3392" s="9"/>
    </row>
    <row r="3393" spans="1:26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18</v>
      </c>
      <c r="Q3393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  <c r="U3393" s="9"/>
      <c r="V3393" s="9"/>
      <c r="W3393" s="9"/>
      <c r="X3393" s="9"/>
      <c r="Y3393" s="9"/>
      <c r="Z3393" s="9"/>
    </row>
    <row r="3394" spans="1:26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12</v>
      </c>
      <c r="Q3394" t="s">
        <v>8315</v>
      </c>
      <c r="R3394" t="s">
        <v>8316</v>
      </c>
      <c r="S3394" s="9">
        <f t="shared" si="210"/>
        <v>42446.845543981486</v>
      </c>
      <c r="T3394" s="9">
        <f t="shared" si="211"/>
        <v>42496.845543981486</v>
      </c>
      <c r="U3394" s="9"/>
      <c r="V3394" s="9"/>
      <c r="W3394" s="9"/>
      <c r="X3394" s="9"/>
      <c r="Y3394" s="9"/>
      <c r="Z3394" s="9"/>
    </row>
    <row r="3395" spans="1:26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 xml:space="preserve"> ROUND((E3395/D3395)*100,0)</f>
        <v>106</v>
      </c>
      <c r="P3395">
        <f t="shared" ref="P3395:P3458" si="213" xml:space="preserve"> AVERAGE(L3395)</f>
        <v>44</v>
      </c>
      <c r="Q3395" t="s">
        <v>8315</v>
      </c>
      <c r="R3395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  <c r="U3395" s="9"/>
      <c r="V3395" s="9"/>
      <c r="W3395" s="9"/>
      <c r="X3395" s="9"/>
      <c r="Y3395" s="9"/>
      <c r="Z3395" s="9"/>
    </row>
    <row r="3396" spans="1:26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27</v>
      </c>
      <c r="Q3396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  <c r="U3396" s="9"/>
      <c r="V3396" s="9"/>
      <c r="W3396" s="9"/>
      <c r="X3396" s="9"/>
      <c r="Y3396" s="9"/>
      <c r="Z3396" s="9"/>
    </row>
    <row r="3397" spans="1:26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38</v>
      </c>
      <c r="Q3397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  <c r="U3397" s="9"/>
      <c r="V3397" s="9"/>
      <c r="W3397" s="9"/>
      <c r="X3397" s="9"/>
      <c r="Y3397" s="9"/>
      <c r="Z3397" s="9"/>
    </row>
    <row r="3398" spans="1:26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28</v>
      </c>
      <c r="Q3398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  <c r="U3398" s="9"/>
      <c r="V3398" s="9"/>
      <c r="W3398" s="9"/>
      <c r="X3398" s="9"/>
      <c r="Y3398" s="9"/>
      <c r="Z3398" s="9"/>
    </row>
    <row r="3399" spans="1:26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24</v>
      </c>
      <c r="Q3399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  <c r="U3399" s="9"/>
      <c r="V3399" s="9"/>
      <c r="W3399" s="9"/>
      <c r="X3399" s="9"/>
      <c r="Y3399" s="9"/>
      <c r="Z3399" s="9"/>
    </row>
    <row r="3400" spans="1:26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65</v>
      </c>
      <c r="Q3400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  <c r="U3400" s="9"/>
      <c r="V3400" s="9"/>
      <c r="W3400" s="9"/>
      <c r="X3400" s="9"/>
      <c r="Y3400" s="9"/>
      <c r="Z3400" s="9"/>
    </row>
    <row r="3401" spans="1:26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46</v>
      </c>
      <c r="Q340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  <c r="U3401" s="9"/>
      <c r="V3401" s="9"/>
      <c r="W3401" s="9"/>
      <c r="X3401" s="9"/>
      <c r="Y3401" s="9"/>
      <c r="Z3401" s="9"/>
    </row>
    <row r="3402" spans="1:26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85</v>
      </c>
      <c r="Q3402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  <c r="U3402" s="9"/>
      <c r="V3402" s="9"/>
      <c r="W3402" s="9"/>
      <c r="X3402" s="9"/>
      <c r="Y3402" s="9"/>
      <c r="Z3402" s="9"/>
    </row>
    <row r="3403" spans="1:26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66</v>
      </c>
      <c r="Q3403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  <c r="U3403" s="9"/>
      <c r="V3403" s="9"/>
      <c r="W3403" s="9"/>
      <c r="X3403" s="9"/>
      <c r="Y3403" s="9"/>
      <c r="Z3403" s="9"/>
    </row>
    <row r="3404" spans="1:26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165</v>
      </c>
      <c r="Q3404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  <c r="U3404" s="9"/>
      <c r="V3404" s="9"/>
      <c r="W3404" s="9"/>
      <c r="X3404" s="9"/>
      <c r="Y3404" s="9"/>
      <c r="Z3404" s="9"/>
    </row>
    <row r="3405" spans="1:26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17</v>
      </c>
      <c r="Q3405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  <c r="U3405" s="9"/>
      <c r="V3405" s="9"/>
      <c r="W3405" s="9"/>
      <c r="X3405" s="9"/>
      <c r="Y3405" s="9"/>
      <c r="Z3405" s="9"/>
    </row>
    <row r="3406" spans="1:26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3</v>
      </c>
      <c r="Q3406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  <c r="U3406" s="9"/>
      <c r="V3406" s="9"/>
      <c r="W3406" s="9"/>
      <c r="X3406" s="9"/>
      <c r="Y3406" s="9"/>
      <c r="Z3406" s="9"/>
    </row>
    <row r="3407" spans="1:26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17</v>
      </c>
      <c r="Q3407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  <c r="U3407" s="9"/>
      <c r="V3407" s="9"/>
      <c r="W3407" s="9"/>
      <c r="X3407" s="9"/>
      <c r="Y3407" s="9"/>
      <c r="Z3407" s="9"/>
    </row>
    <row r="3408" spans="1:26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91</v>
      </c>
      <c r="Q3408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  <c r="U3408" s="9"/>
      <c r="V3408" s="9"/>
      <c r="W3408" s="9"/>
      <c r="X3408" s="9"/>
      <c r="Y3408" s="9"/>
      <c r="Z3408" s="9"/>
    </row>
    <row r="3409" spans="1:26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67</v>
      </c>
      <c r="Q3409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  <c r="U3409" s="9"/>
      <c r="V3409" s="9"/>
      <c r="W3409" s="9"/>
      <c r="X3409" s="9"/>
      <c r="Y3409" s="9"/>
      <c r="Z3409" s="9"/>
    </row>
    <row r="3410" spans="1:26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18</v>
      </c>
      <c r="Q3410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  <c r="U3410" s="9"/>
      <c r="V3410" s="9"/>
      <c r="W3410" s="9"/>
      <c r="X3410" s="9"/>
      <c r="Y3410" s="9"/>
      <c r="Z3410" s="9"/>
    </row>
    <row r="3411" spans="1:26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21</v>
      </c>
      <c r="Q3411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  <c r="U3411" s="9"/>
      <c r="V3411" s="9"/>
      <c r="W3411" s="9"/>
      <c r="X3411" s="9"/>
      <c r="Y3411" s="9"/>
      <c r="Z3411" s="9"/>
    </row>
    <row r="3412" spans="1:26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40</v>
      </c>
      <c r="Q3412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  <c r="U3412" s="9"/>
      <c r="V3412" s="9"/>
      <c r="W3412" s="9"/>
      <c r="X3412" s="9"/>
      <c r="Y3412" s="9"/>
      <c r="Z3412" s="9"/>
    </row>
    <row r="3413" spans="1:26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78</v>
      </c>
      <c r="Q3413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  <c r="U3413" s="9"/>
      <c r="V3413" s="9"/>
      <c r="W3413" s="9"/>
      <c r="X3413" s="9"/>
      <c r="Y3413" s="9"/>
      <c r="Z3413" s="9"/>
    </row>
    <row r="3414" spans="1:26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26</v>
      </c>
      <c r="Q3414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  <c r="U3414" s="9"/>
      <c r="V3414" s="9"/>
      <c r="W3414" s="9"/>
      <c r="X3414" s="9"/>
      <c r="Y3414" s="9"/>
      <c r="Z3414" s="9"/>
    </row>
    <row r="3415" spans="1:26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14</v>
      </c>
      <c r="Q3415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  <c r="U3415" s="9"/>
      <c r="V3415" s="9"/>
      <c r="W3415" s="9"/>
      <c r="X3415" s="9"/>
      <c r="Y3415" s="9"/>
      <c r="Z3415" s="9"/>
    </row>
    <row r="3416" spans="1:26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44</v>
      </c>
      <c r="Q3416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  <c r="U3416" s="9"/>
      <c r="V3416" s="9"/>
      <c r="W3416" s="9"/>
      <c r="X3416" s="9"/>
      <c r="Y3416" s="9"/>
      <c r="Z3416" s="9"/>
    </row>
    <row r="3417" spans="1:26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9</v>
      </c>
      <c r="Q3417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  <c r="U3417" s="9"/>
      <c r="V3417" s="9"/>
      <c r="W3417" s="9"/>
      <c r="X3417" s="9"/>
      <c r="Y3417" s="9"/>
      <c r="Z3417" s="9"/>
    </row>
    <row r="3418" spans="1:26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30</v>
      </c>
      <c r="Q3418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  <c r="U3418" s="9"/>
      <c r="V3418" s="9"/>
      <c r="W3418" s="9"/>
      <c r="X3418" s="9"/>
      <c r="Y3418" s="9"/>
      <c r="Z3418" s="9"/>
    </row>
    <row r="3419" spans="1:26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45</v>
      </c>
      <c r="Q3419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  <c r="U3419" s="9"/>
      <c r="V3419" s="9"/>
      <c r="W3419" s="9"/>
      <c r="X3419" s="9"/>
      <c r="Y3419" s="9"/>
      <c r="Z3419" s="9"/>
    </row>
    <row r="3420" spans="1:26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56</v>
      </c>
      <c r="Q3420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  <c r="U3420" s="9"/>
      <c r="V3420" s="9"/>
      <c r="W3420" s="9"/>
      <c r="X3420" s="9"/>
      <c r="Y3420" s="9"/>
      <c r="Z3420" s="9"/>
    </row>
    <row r="3421" spans="1:26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46</v>
      </c>
      <c r="Q342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  <c r="U3421" s="9"/>
      <c r="V3421" s="9"/>
      <c r="W3421" s="9"/>
      <c r="X3421" s="9"/>
      <c r="Y3421" s="9"/>
      <c r="Z3421" s="9"/>
    </row>
    <row r="3422" spans="1:26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34</v>
      </c>
      <c r="Q3422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  <c r="U3422" s="9"/>
      <c r="V3422" s="9"/>
      <c r="W3422" s="9"/>
      <c r="X3422" s="9"/>
      <c r="Y3422" s="9"/>
      <c r="Z3422" s="9"/>
    </row>
    <row r="3423" spans="1:26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98</v>
      </c>
      <c r="Q3423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  <c r="U3423" s="9"/>
      <c r="V3423" s="9"/>
      <c r="W3423" s="9"/>
      <c r="X3423" s="9"/>
      <c r="Y3423" s="9"/>
      <c r="Z3423" s="9"/>
    </row>
    <row r="3424" spans="1:26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46</v>
      </c>
      <c r="Q3424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  <c r="U3424" s="9"/>
      <c r="V3424" s="9"/>
      <c r="W3424" s="9"/>
      <c r="X3424" s="9"/>
      <c r="Y3424" s="9"/>
      <c r="Z3424" s="9"/>
    </row>
    <row r="3425" spans="1:26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10</v>
      </c>
      <c r="Q3425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  <c r="U3425" s="9"/>
      <c r="V3425" s="9"/>
      <c r="W3425" s="9"/>
      <c r="X3425" s="9"/>
      <c r="Y3425" s="9"/>
      <c r="Z3425" s="9"/>
    </row>
    <row r="3426" spans="1:26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76</v>
      </c>
      <c r="Q3426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  <c r="U3426" s="9"/>
      <c r="V3426" s="9"/>
      <c r="W3426" s="9"/>
      <c r="X3426" s="9"/>
      <c r="Y3426" s="9"/>
      <c r="Z3426" s="9"/>
    </row>
    <row r="3427" spans="1:26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104</v>
      </c>
      <c r="Q3427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  <c r="U3427" s="9"/>
      <c r="V3427" s="9"/>
      <c r="W3427" s="9"/>
      <c r="X3427" s="9"/>
      <c r="Y3427" s="9"/>
      <c r="Z3427" s="9"/>
    </row>
    <row r="3428" spans="1:26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87</v>
      </c>
      <c r="Q3428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  <c r="U3428" s="9"/>
      <c r="V3428" s="9"/>
      <c r="W3428" s="9"/>
      <c r="X3428" s="9"/>
      <c r="Y3428" s="9"/>
      <c r="Z3428" s="9"/>
    </row>
    <row r="3429" spans="1:26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29</v>
      </c>
      <c r="Q3429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  <c r="U3429" s="9"/>
      <c r="V3429" s="9"/>
      <c r="W3429" s="9"/>
      <c r="X3429" s="9"/>
      <c r="Y3429" s="9"/>
      <c r="Z3429" s="9"/>
    </row>
    <row r="3430" spans="1:26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51</v>
      </c>
      <c r="Q3430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  <c r="U3430" s="9"/>
      <c r="V3430" s="9"/>
      <c r="W3430" s="9"/>
      <c r="X3430" s="9"/>
      <c r="Y3430" s="9"/>
      <c r="Z3430" s="9"/>
    </row>
    <row r="3431" spans="1:26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12</v>
      </c>
      <c r="Q343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  <c r="U3431" s="9"/>
      <c r="V3431" s="9"/>
      <c r="W3431" s="9"/>
      <c r="X3431" s="9"/>
      <c r="Y3431" s="9"/>
      <c r="Z3431" s="9"/>
    </row>
    <row r="3432" spans="1:26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72</v>
      </c>
      <c r="Q3432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  <c r="U3432" s="9"/>
      <c r="V3432" s="9"/>
      <c r="W3432" s="9"/>
      <c r="X3432" s="9"/>
      <c r="Y3432" s="9"/>
      <c r="Z3432" s="9"/>
    </row>
    <row r="3433" spans="1:26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21</v>
      </c>
      <c r="Q3433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  <c r="U3433" s="9"/>
      <c r="V3433" s="9"/>
      <c r="W3433" s="9"/>
      <c r="X3433" s="9"/>
      <c r="Y3433" s="9"/>
      <c r="Z3433" s="9"/>
    </row>
    <row r="3434" spans="1:26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42</v>
      </c>
      <c r="Q3434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  <c r="U3434" s="9"/>
      <c r="V3434" s="9"/>
      <c r="W3434" s="9"/>
      <c r="X3434" s="9"/>
      <c r="Y3434" s="9"/>
      <c r="Z3434" s="9"/>
    </row>
    <row r="3435" spans="1:26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71</v>
      </c>
      <c r="Q3435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  <c r="U3435" s="9"/>
      <c r="V3435" s="9"/>
      <c r="W3435" s="9"/>
      <c r="X3435" s="9"/>
      <c r="Y3435" s="9"/>
      <c r="Z3435" s="9"/>
    </row>
    <row r="3436" spans="1:26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168</v>
      </c>
      <c r="Q3436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  <c r="U3436" s="9"/>
      <c r="V3436" s="9"/>
      <c r="W3436" s="9"/>
      <c r="X3436" s="9"/>
      <c r="Y3436" s="9"/>
      <c r="Z3436" s="9"/>
    </row>
    <row r="3437" spans="1:26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19</v>
      </c>
      <c r="Q3437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  <c r="U3437" s="9"/>
      <c r="V3437" s="9"/>
      <c r="W3437" s="9"/>
      <c r="X3437" s="9"/>
      <c r="Y3437" s="9"/>
      <c r="Z3437" s="9"/>
    </row>
    <row r="3438" spans="1:26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37</v>
      </c>
      <c r="Q3438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  <c r="U3438" s="9"/>
      <c r="V3438" s="9"/>
      <c r="W3438" s="9"/>
      <c r="X3438" s="9"/>
      <c r="Y3438" s="9"/>
      <c r="Z3438" s="9"/>
    </row>
    <row r="3439" spans="1:26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36</v>
      </c>
      <c r="Q3439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  <c r="U3439" s="9"/>
      <c r="V3439" s="9"/>
      <c r="W3439" s="9"/>
      <c r="X3439" s="9"/>
      <c r="Y3439" s="9"/>
      <c r="Z3439" s="9"/>
    </row>
    <row r="3440" spans="1:26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14</v>
      </c>
      <c r="Q3440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  <c r="U3440" s="9"/>
      <c r="V3440" s="9"/>
      <c r="W3440" s="9"/>
      <c r="X3440" s="9"/>
      <c r="Y3440" s="9"/>
      <c r="Z3440" s="9"/>
    </row>
    <row r="3441" spans="1:26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18</v>
      </c>
      <c r="Q344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  <c r="U3441" s="9"/>
      <c r="V3441" s="9"/>
      <c r="W3441" s="9"/>
      <c r="X3441" s="9"/>
      <c r="Y3441" s="9"/>
      <c r="Z3441" s="9"/>
    </row>
    <row r="3442" spans="1:26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82</v>
      </c>
      <c r="Q3442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  <c r="U3442" s="9"/>
      <c r="V3442" s="9"/>
      <c r="W3442" s="9"/>
      <c r="X3442" s="9"/>
      <c r="Y3442" s="9"/>
      <c r="Z3442" s="9"/>
    </row>
    <row r="3443" spans="1:26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43</v>
      </c>
      <c r="Q3443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  <c r="U3443" s="9"/>
      <c r="V3443" s="9"/>
      <c r="W3443" s="9"/>
      <c r="X3443" s="9"/>
      <c r="Y3443" s="9"/>
      <c r="Z3443" s="9"/>
    </row>
    <row r="3444" spans="1:26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8</v>
      </c>
      <c r="Q3444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  <c r="U3444" s="9"/>
      <c r="V3444" s="9"/>
      <c r="W3444" s="9"/>
      <c r="X3444" s="9"/>
      <c r="Y3444" s="9"/>
      <c r="Z3444" s="9"/>
    </row>
    <row r="3445" spans="1:26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45</v>
      </c>
      <c r="Q3445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  <c r="U3445" s="9"/>
      <c r="V3445" s="9"/>
      <c r="W3445" s="9"/>
      <c r="X3445" s="9"/>
      <c r="Y3445" s="9"/>
      <c r="Z3445" s="9"/>
    </row>
    <row r="3446" spans="1:26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20</v>
      </c>
      <c r="Q3446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  <c r="U3446" s="9"/>
      <c r="V3446" s="9"/>
      <c r="W3446" s="9"/>
      <c r="X3446" s="9"/>
      <c r="Y3446" s="9"/>
      <c r="Z3446" s="9"/>
    </row>
    <row r="3447" spans="1:26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31</v>
      </c>
      <c r="Q3447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  <c r="U3447" s="9"/>
      <c r="V3447" s="9"/>
      <c r="W3447" s="9"/>
      <c r="X3447" s="9"/>
      <c r="Y3447" s="9"/>
      <c r="Z3447" s="9"/>
    </row>
    <row r="3448" spans="1:26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25</v>
      </c>
      <c r="Q3448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  <c r="U3448" s="9"/>
      <c r="V3448" s="9"/>
      <c r="W3448" s="9"/>
      <c r="X3448" s="9"/>
      <c r="Y3448" s="9"/>
      <c r="Z3448" s="9"/>
    </row>
    <row r="3449" spans="1:26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14</v>
      </c>
      <c r="Q3449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  <c r="U3449" s="9"/>
      <c r="V3449" s="9"/>
      <c r="W3449" s="9"/>
      <c r="X3449" s="9"/>
      <c r="Y3449" s="9"/>
      <c r="Z3449" s="9"/>
    </row>
    <row r="3450" spans="1:26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45</v>
      </c>
      <c r="Q3450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  <c r="U3450" s="9"/>
      <c r="V3450" s="9"/>
      <c r="W3450" s="9"/>
      <c r="X3450" s="9"/>
      <c r="Y3450" s="9"/>
      <c r="Z3450" s="9"/>
    </row>
    <row r="3451" spans="1:26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20</v>
      </c>
      <c r="Q345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  <c r="U3451" s="9"/>
      <c r="V3451" s="9"/>
      <c r="W3451" s="9"/>
      <c r="X3451" s="9"/>
      <c r="Y3451" s="9"/>
      <c r="Z3451" s="9"/>
    </row>
    <row r="3452" spans="1:26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39</v>
      </c>
      <c r="Q3452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  <c r="U3452" s="9"/>
      <c r="V3452" s="9"/>
      <c r="W3452" s="9"/>
      <c r="X3452" s="9"/>
      <c r="Y3452" s="9"/>
      <c r="Z3452" s="9"/>
    </row>
    <row r="3453" spans="1:26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16</v>
      </c>
      <c r="Q3453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  <c r="U3453" s="9"/>
      <c r="V3453" s="9"/>
      <c r="W3453" s="9"/>
      <c r="X3453" s="9"/>
      <c r="Y3453" s="9"/>
      <c r="Z3453" s="9"/>
    </row>
    <row r="3454" spans="1:26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37</v>
      </c>
      <c r="Q3454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  <c r="U3454" s="9"/>
      <c r="V3454" s="9"/>
      <c r="W3454" s="9"/>
      <c r="X3454" s="9"/>
      <c r="Y3454" s="9"/>
      <c r="Z3454" s="9"/>
    </row>
    <row r="3455" spans="1:26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14</v>
      </c>
      <c r="Q3455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  <c r="U3455" s="9"/>
      <c r="V3455" s="9"/>
      <c r="W3455" s="9"/>
      <c r="X3455" s="9"/>
      <c r="Y3455" s="9"/>
      <c r="Z3455" s="9"/>
    </row>
    <row r="3456" spans="1:26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21</v>
      </c>
      <c r="Q3456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  <c r="U3456" s="9"/>
      <c r="V3456" s="9"/>
      <c r="W3456" s="9"/>
      <c r="X3456" s="9"/>
      <c r="Y3456" s="9"/>
      <c r="Z3456" s="9"/>
    </row>
    <row r="3457" spans="1:26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69</v>
      </c>
      <c r="Q3457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  <c r="U3457" s="9"/>
      <c r="V3457" s="9"/>
      <c r="W3457" s="9"/>
      <c r="X3457" s="9"/>
      <c r="Y3457" s="9"/>
      <c r="Z3457" s="9"/>
    </row>
    <row r="3458" spans="1:26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16</v>
      </c>
      <c r="Q3458" t="s">
        <v>8315</v>
      </c>
      <c r="R3458" t="s">
        <v>8316</v>
      </c>
      <c r="S3458" s="9">
        <f t="shared" si="214"/>
        <v>41821.205636574072</v>
      </c>
      <c r="T3458" s="9">
        <f t="shared" si="215"/>
        <v>41852.290972222225</v>
      </c>
      <c r="U3458" s="9"/>
      <c r="V3458" s="9"/>
      <c r="W3458" s="9"/>
      <c r="X3458" s="9"/>
      <c r="Y3458" s="9"/>
      <c r="Z3458" s="9"/>
    </row>
    <row r="3459" spans="1:26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 xml:space="preserve"> ROUND((E3459/D3459)*100,0)</f>
        <v>140</v>
      </c>
      <c r="P3459">
        <f t="shared" ref="P3459:P3522" si="217" xml:space="preserve"> AVERAGE(L3459)</f>
        <v>55</v>
      </c>
      <c r="Q3459" t="s">
        <v>8315</v>
      </c>
      <c r="R3459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  <c r="U3459" s="9"/>
      <c r="V3459" s="9"/>
      <c r="W3459" s="9"/>
      <c r="X3459" s="9"/>
      <c r="Y3459" s="9"/>
      <c r="Z3459" s="9"/>
    </row>
    <row r="3460" spans="1:26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27</v>
      </c>
      <c r="Q3460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  <c r="U3460" s="9"/>
      <c r="V3460" s="9"/>
      <c r="W3460" s="9"/>
      <c r="X3460" s="9"/>
      <c r="Y3460" s="9"/>
      <c r="Z3460" s="9"/>
    </row>
    <row r="3461" spans="1:26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36</v>
      </c>
      <c r="Q346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  <c r="U3461" s="9"/>
      <c r="V3461" s="9"/>
      <c r="W3461" s="9"/>
      <c r="X3461" s="9"/>
      <c r="Y3461" s="9"/>
      <c r="Z3461" s="9"/>
    </row>
    <row r="3462" spans="1:26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19</v>
      </c>
      <c r="Q3462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  <c r="U3462" s="9"/>
      <c r="V3462" s="9"/>
      <c r="W3462" s="9"/>
      <c r="X3462" s="9"/>
      <c r="Y3462" s="9"/>
      <c r="Z3462" s="9"/>
    </row>
    <row r="3463" spans="1:26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12</v>
      </c>
      <c r="Q3463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  <c r="U3463" s="9"/>
      <c r="V3463" s="9"/>
      <c r="W3463" s="9"/>
      <c r="X3463" s="9"/>
      <c r="Y3463" s="9"/>
      <c r="Z3463" s="9"/>
    </row>
    <row r="3464" spans="1:26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17</v>
      </c>
      <c r="Q3464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  <c r="U3464" s="9"/>
      <c r="V3464" s="9"/>
      <c r="W3464" s="9"/>
      <c r="X3464" s="9"/>
      <c r="Y3464" s="9"/>
      <c r="Z3464" s="9"/>
    </row>
    <row r="3465" spans="1:26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114</v>
      </c>
      <c r="Q3465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  <c r="U3465" s="9"/>
      <c r="V3465" s="9"/>
      <c r="W3465" s="9"/>
      <c r="X3465" s="9"/>
      <c r="Y3465" s="9"/>
      <c r="Z3465" s="9"/>
    </row>
    <row r="3466" spans="1:26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93</v>
      </c>
      <c r="Q3466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  <c r="U3466" s="9"/>
      <c r="V3466" s="9"/>
      <c r="W3466" s="9"/>
      <c r="X3466" s="9"/>
      <c r="Y3466" s="9"/>
      <c r="Z3466" s="9"/>
    </row>
    <row r="3467" spans="1:26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36</v>
      </c>
      <c r="Q3467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  <c r="U3467" s="9"/>
      <c r="V3467" s="9"/>
      <c r="W3467" s="9"/>
      <c r="X3467" s="9"/>
      <c r="Y3467" s="9"/>
      <c r="Z3467" s="9"/>
    </row>
    <row r="3468" spans="1:26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61</v>
      </c>
      <c r="Q3468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  <c r="U3468" s="9"/>
      <c r="V3468" s="9"/>
      <c r="W3468" s="9"/>
      <c r="X3468" s="9"/>
      <c r="Y3468" s="9"/>
      <c r="Z3468" s="9"/>
    </row>
    <row r="3469" spans="1:26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47</v>
      </c>
      <c r="Q3469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  <c r="U3469" s="9"/>
      <c r="V3469" s="9"/>
      <c r="W3469" s="9"/>
      <c r="X3469" s="9"/>
      <c r="Y3469" s="9"/>
      <c r="Z3469" s="9"/>
    </row>
    <row r="3470" spans="1:26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17</v>
      </c>
      <c r="Q3470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  <c r="U3470" s="9"/>
      <c r="V3470" s="9"/>
      <c r="W3470" s="9"/>
      <c r="X3470" s="9"/>
      <c r="Y3470" s="9"/>
      <c r="Z3470" s="9"/>
    </row>
    <row r="3471" spans="1:26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63</v>
      </c>
      <c r="Q347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  <c r="U3471" s="9"/>
      <c r="V3471" s="9"/>
      <c r="W3471" s="9"/>
      <c r="X3471" s="9"/>
      <c r="Y3471" s="9"/>
      <c r="Z3471" s="9"/>
    </row>
    <row r="3472" spans="1:26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9</v>
      </c>
      <c r="Q3472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  <c r="U3472" s="9"/>
      <c r="V3472" s="9"/>
      <c r="W3472" s="9"/>
      <c r="X3472" s="9"/>
      <c r="Y3472" s="9"/>
      <c r="Z3472" s="9"/>
    </row>
    <row r="3473" spans="1:26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30</v>
      </c>
      <c r="Q3473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  <c r="U3473" s="9"/>
      <c r="V3473" s="9"/>
      <c r="W3473" s="9"/>
      <c r="X3473" s="9"/>
      <c r="Y3473" s="9"/>
      <c r="Z3473" s="9"/>
    </row>
    <row r="3474" spans="1:26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23</v>
      </c>
      <c r="Q3474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  <c r="U3474" s="9"/>
      <c r="V3474" s="9"/>
      <c r="W3474" s="9"/>
      <c r="X3474" s="9"/>
      <c r="Y3474" s="9"/>
      <c r="Z3474" s="9"/>
    </row>
    <row r="3475" spans="1:26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33</v>
      </c>
      <c r="Q3475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  <c r="U3475" s="9"/>
      <c r="V3475" s="9"/>
      <c r="W3475" s="9"/>
      <c r="X3475" s="9"/>
      <c r="Y3475" s="9"/>
      <c r="Z3475" s="9"/>
    </row>
    <row r="3476" spans="1:26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39</v>
      </c>
      <c r="Q3476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  <c r="U3476" s="9"/>
      <c r="V3476" s="9"/>
      <c r="W3476" s="9"/>
      <c r="X3476" s="9"/>
      <c r="Y3476" s="9"/>
      <c r="Z3476" s="9"/>
    </row>
    <row r="3477" spans="1:26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17</v>
      </c>
      <c r="Q3477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  <c r="U3477" s="9"/>
      <c r="V3477" s="9"/>
      <c r="W3477" s="9"/>
      <c r="X3477" s="9"/>
      <c r="Y3477" s="9"/>
      <c r="Z3477" s="9"/>
    </row>
    <row r="3478" spans="1:26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6</v>
      </c>
      <c r="Q3478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  <c r="U3478" s="9"/>
      <c r="V3478" s="9"/>
      <c r="W3478" s="9"/>
      <c r="X3478" s="9"/>
      <c r="Y3478" s="9"/>
      <c r="Z3478" s="9"/>
    </row>
    <row r="3479" spans="1:26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39</v>
      </c>
      <c r="Q3479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  <c r="U3479" s="9"/>
      <c r="V3479" s="9"/>
      <c r="W3479" s="9"/>
      <c r="X3479" s="9"/>
      <c r="Y3479" s="9"/>
      <c r="Z3479" s="9"/>
    </row>
    <row r="3480" spans="1:26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57</v>
      </c>
      <c r="Q3480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  <c r="U3480" s="9"/>
      <c r="V3480" s="9"/>
      <c r="W3480" s="9"/>
      <c r="X3480" s="9"/>
      <c r="Y3480" s="9"/>
      <c r="Z3480" s="9"/>
    </row>
    <row r="3481" spans="1:26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56</v>
      </c>
      <c r="Q3481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  <c r="U3481" s="9"/>
      <c r="V3481" s="9"/>
      <c r="W3481" s="9"/>
      <c r="X3481" s="9"/>
      <c r="Y3481" s="9"/>
      <c r="Z3481" s="9"/>
    </row>
    <row r="3482" spans="1:26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13</v>
      </c>
      <c r="Q3482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  <c r="U3482" s="9"/>
      <c r="V3482" s="9"/>
      <c r="W3482" s="9"/>
      <c r="X3482" s="9"/>
      <c r="Y3482" s="9"/>
      <c r="Z3482" s="9"/>
    </row>
    <row r="3483" spans="1:26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95</v>
      </c>
      <c r="Q3483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  <c r="U3483" s="9"/>
      <c r="V3483" s="9"/>
      <c r="W3483" s="9"/>
      <c r="X3483" s="9"/>
      <c r="Y3483" s="9"/>
      <c r="Z3483" s="9"/>
    </row>
    <row r="3484" spans="1:26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80</v>
      </c>
      <c r="Q3484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  <c r="U3484" s="9"/>
      <c r="V3484" s="9"/>
      <c r="W3484" s="9"/>
      <c r="X3484" s="9"/>
      <c r="Y3484" s="9"/>
      <c r="Z3484" s="9"/>
    </row>
    <row r="3485" spans="1:26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133</v>
      </c>
      <c r="Q3485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  <c r="U3485" s="9"/>
      <c r="V3485" s="9"/>
      <c r="W3485" s="9"/>
      <c r="X3485" s="9"/>
      <c r="Y3485" s="9"/>
      <c r="Z3485" s="9"/>
    </row>
    <row r="3486" spans="1:26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44</v>
      </c>
      <c r="Q3486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  <c r="U3486" s="9"/>
      <c r="V3486" s="9"/>
      <c r="W3486" s="9"/>
      <c r="X3486" s="9"/>
      <c r="Y3486" s="9"/>
      <c r="Z3486" s="9"/>
    </row>
    <row r="3487" spans="1:26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30</v>
      </c>
      <c r="Q3487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  <c r="U3487" s="9"/>
      <c r="V3487" s="9"/>
      <c r="W3487" s="9"/>
      <c r="X3487" s="9"/>
      <c r="Y3487" s="9"/>
      <c r="Z3487" s="9"/>
    </row>
    <row r="3488" spans="1:26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56</v>
      </c>
      <c r="Q3488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  <c r="U3488" s="9"/>
      <c r="V3488" s="9"/>
      <c r="W3488" s="9"/>
      <c r="X3488" s="9"/>
      <c r="Y3488" s="9"/>
      <c r="Z3488" s="9"/>
    </row>
    <row r="3489" spans="1:26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66</v>
      </c>
      <c r="Q3489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  <c r="U3489" s="9"/>
      <c r="V3489" s="9"/>
      <c r="W3489" s="9"/>
      <c r="X3489" s="9"/>
      <c r="Y3489" s="9"/>
      <c r="Z3489" s="9"/>
    </row>
    <row r="3490" spans="1:26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29</v>
      </c>
      <c r="Q3490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  <c r="U3490" s="9"/>
      <c r="V3490" s="9"/>
      <c r="W3490" s="9"/>
      <c r="X3490" s="9"/>
      <c r="Y3490" s="9"/>
      <c r="Z3490" s="9"/>
    </row>
    <row r="3491" spans="1:26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72</v>
      </c>
      <c r="Q349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  <c r="U3491" s="9"/>
      <c r="V3491" s="9"/>
      <c r="W3491" s="9"/>
      <c r="X3491" s="9"/>
      <c r="Y3491" s="9"/>
      <c r="Z3491" s="9"/>
    </row>
    <row r="3492" spans="1:26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27</v>
      </c>
      <c r="Q3492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  <c r="U3492" s="9"/>
      <c r="V3492" s="9"/>
      <c r="W3492" s="9"/>
      <c r="X3492" s="9"/>
      <c r="Y3492" s="9"/>
      <c r="Z3492" s="9"/>
    </row>
    <row r="3493" spans="1:26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10</v>
      </c>
      <c r="Q3493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  <c r="U3493" s="9"/>
      <c r="V3493" s="9"/>
      <c r="W3493" s="9"/>
      <c r="X3493" s="9"/>
      <c r="Y3493" s="9"/>
      <c r="Z3493" s="9"/>
    </row>
    <row r="3494" spans="1:26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35</v>
      </c>
      <c r="Q3494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  <c r="U3494" s="9"/>
      <c r="V3494" s="9"/>
      <c r="W3494" s="9"/>
      <c r="X3494" s="9"/>
      <c r="Y3494" s="9"/>
      <c r="Z3494" s="9"/>
    </row>
    <row r="3495" spans="1:26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29</v>
      </c>
      <c r="Q3495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  <c r="U3495" s="9"/>
      <c r="V3495" s="9"/>
      <c r="W3495" s="9"/>
      <c r="X3495" s="9"/>
      <c r="Y3495" s="9"/>
      <c r="Z3495" s="9"/>
    </row>
    <row r="3496" spans="1:26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13</v>
      </c>
      <c r="Q3496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  <c r="U3496" s="9"/>
      <c r="V3496" s="9"/>
      <c r="W3496" s="9"/>
      <c r="X3496" s="9"/>
      <c r="Y3496" s="9"/>
      <c r="Z3496" s="9"/>
    </row>
    <row r="3497" spans="1:26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72</v>
      </c>
      <c r="Q3497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  <c r="U3497" s="9"/>
      <c r="V3497" s="9"/>
      <c r="W3497" s="9"/>
      <c r="X3497" s="9"/>
      <c r="Y3497" s="9"/>
      <c r="Z3497" s="9"/>
    </row>
    <row r="3498" spans="1:26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78</v>
      </c>
      <c r="Q3498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  <c r="U3498" s="9"/>
      <c r="V3498" s="9"/>
      <c r="W3498" s="9"/>
      <c r="X3498" s="9"/>
      <c r="Y3498" s="9"/>
      <c r="Z3498" s="9"/>
    </row>
    <row r="3499" spans="1:26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49</v>
      </c>
      <c r="Q3499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  <c r="U3499" s="9"/>
      <c r="V3499" s="9"/>
      <c r="W3499" s="9"/>
      <c r="X3499" s="9"/>
      <c r="Y3499" s="9"/>
      <c r="Z3499" s="9"/>
    </row>
    <row r="3500" spans="1:26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42</v>
      </c>
      <c r="Q3500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  <c r="U3500" s="9"/>
      <c r="V3500" s="9"/>
      <c r="W3500" s="9"/>
      <c r="X3500" s="9"/>
      <c r="Y3500" s="9"/>
      <c r="Z3500" s="9"/>
    </row>
    <row r="3501" spans="1:26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35</v>
      </c>
      <c r="Q350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  <c r="U3501" s="9"/>
      <c r="V3501" s="9"/>
      <c r="W3501" s="9"/>
      <c r="X3501" s="9"/>
      <c r="Y3501" s="9"/>
      <c r="Z3501" s="9"/>
    </row>
    <row r="3502" spans="1:26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42</v>
      </c>
      <c r="Q3502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  <c r="U3502" s="9"/>
      <c r="V3502" s="9"/>
      <c r="W3502" s="9"/>
      <c r="X3502" s="9"/>
      <c r="Y3502" s="9"/>
      <c r="Z3502" s="9"/>
    </row>
    <row r="3503" spans="1:26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42</v>
      </c>
      <c r="Q3503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  <c r="U3503" s="9"/>
      <c r="V3503" s="9"/>
      <c r="W3503" s="9"/>
      <c r="X3503" s="9"/>
      <c r="Y3503" s="9"/>
      <c r="Z3503" s="9"/>
    </row>
    <row r="3504" spans="1:26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31</v>
      </c>
      <c r="Q3504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  <c r="U3504" s="9"/>
      <c r="V3504" s="9"/>
      <c r="W3504" s="9"/>
      <c r="X3504" s="9"/>
      <c r="Y3504" s="9"/>
      <c r="Z3504" s="9"/>
    </row>
    <row r="3505" spans="1:26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38</v>
      </c>
      <c r="Q3505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  <c r="U3505" s="9"/>
      <c r="V3505" s="9"/>
      <c r="W3505" s="9"/>
      <c r="X3505" s="9"/>
      <c r="Y3505" s="9"/>
      <c r="Z3505" s="9"/>
    </row>
    <row r="3506" spans="1:26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8</v>
      </c>
      <c r="Q3506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  <c r="U3506" s="9"/>
      <c r="V3506" s="9"/>
      <c r="W3506" s="9"/>
      <c r="X3506" s="9"/>
      <c r="Y3506" s="9"/>
      <c r="Z3506" s="9"/>
    </row>
    <row r="3507" spans="1:26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39</v>
      </c>
      <c r="Q3507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  <c r="U3507" s="9"/>
      <c r="V3507" s="9"/>
      <c r="W3507" s="9"/>
      <c r="X3507" s="9"/>
      <c r="Y3507" s="9"/>
      <c r="Z3507" s="9"/>
    </row>
    <row r="3508" spans="1:26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29</v>
      </c>
      <c r="Q3508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  <c r="U3508" s="9"/>
      <c r="V3508" s="9"/>
      <c r="W3508" s="9"/>
      <c r="X3508" s="9"/>
      <c r="Y3508" s="9"/>
      <c r="Z3508" s="9"/>
    </row>
    <row r="3509" spans="1:26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72</v>
      </c>
      <c r="Q3509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  <c r="U3509" s="9"/>
      <c r="V3509" s="9"/>
      <c r="W3509" s="9"/>
      <c r="X3509" s="9"/>
      <c r="Y3509" s="9"/>
      <c r="Z3509" s="9"/>
    </row>
    <row r="3510" spans="1:26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15</v>
      </c>
      <c r="Q3510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  <c r="U3510" s="9"/>
      <c r="V3510" s="9"/>
      <c r="W3510" s="9"/>
      <c r="X3510" s="9"/>
      <c r="Y3510" s="9"/>
      <c r="Z3510" s="9"/>
    </row>
    <row r="3511" spans="1:26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33</v>
      </c>
      <c r="Q35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  <c r="U3511" s="9"/>
      <c r="V3511" s="9"/>
      <c r="W3511" s="9"/>
      <c r="X3511" s="9"/>
      <c r="Y3511" s="9"/>
      <c r="Z3511" s="9"/>
    </row>
    <row r="3512" spans="1:26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15</v>
      </c>
      <c r="Q3512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  <c r="U3512" s="9"/>
      <c r="V3512" s="9"/>
      <c r="W3512" s="9"/>
      <c r="X3512" s="9"/>
      <c r="Y3512" s="9"/>
      <c r="Z3512" s="9"/>
    </row>
    <row r="3513" spans="1:26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19</v>
      </c>
      <c r="Q3513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  <c r="U3513" s="9"/>
      <c r="V3513" s="9"/>
      <c r="W3513" s="9"/>
      <c r="X3513" s="9"/>
      <c r="Y3513" s="9"/>
      <c r="Z3513" s="9"/>
    </row>
    <row r="3514" spans="1:26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17</v>
      </c>
      <c r="Q3514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  <c r="U3514" s="9"/>
      <c r="V3514" s="9"/>
      <c r="W3514" s="9"/>
      <c r="X3514" s="9"/>
      <c r="Y3514" s="9"/>
      <c r="Z3514" s="9"/>
    </row>
    <row r="3515" spans="1:26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44</v>
      </c>
      <c r="Q3515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  <c r="U3515" s="9"/>
      <c r="V3515" s="9"/>
      <c r="W3515" s="9"/>
      <c r="X3515" s="9"/>
      <c r="Y3515" s="9"/>
      <c r="Z3515" s="9"/>
    </row>
    <row r="3516" spans="1:26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10</v>
      </c>
      <c r="Q3516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  <c r="U3516" s="9"/>
      <c r="V3516" s="9"/>
      <c r="W3516" s="9"/>
      <c r="X3516" s="9"/>
      <c r="Y3516" s="9"/>
      <c r="Z3516" s="9"/>
    </row>
    <row r="3517" spans="1:26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46</v>
      </c>
      <c r="Q3517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  <c r="U3517" s="9"/>
      <c r="V3517" s="9"/>
      <c r="W3517" s="9"/>
      <c r="X3517" s="9"/>
      <c r="Y3517" s="9"/>
      <c r="Z3517" s="9"/>
    </row>
    <row r="3518" spans="1:26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11</v>
      </c>
      <c r="Q3518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  <c r="U3518" s="9"/>
      <c r="V3518" s="9"/>
      <c r="W3518" s="9"/>
      <c r="X3518" s="9"/>
      <c r="Y3518" s="9"/>
      <c r="Z3518" s="9"/>
    </row>
    <row r="3519" spans="1:26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13</v>
      </c>
      <c r="Q3519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  <c r="U3519" s="9"/>
      <c r="V3519" s="9"/>
      <c r="W3519" s="9"/>
      <c r="X3519" s="9"/>
      <c r="Y3519" s="9"/>
      <c r="Z3519" s="9"/>
    </row>
    <row r="3520" spans="1:26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33</v>
      </c>
      <c r="Q3520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  <c r="U3520" s="9"/>
      <c r="V3520" s="9"/>
      <c r="W3520" s="9"/>
      <c r="X3520" s="9"/>
      <c r="Y3520" s="9"/>
      <c r="Z3520" s="9"/>
    </row>
    <row r="3521" spans="1:26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28</v>
      </c>
      <c r="Q352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  <c r="U3521" s="9"/>
      <c r="V3521" s="9"/>
      <c r="W3521" s="9"/>
      <c r="X3521" s="9"/>
      <c r="Y3521" s="9"/>
      <c r="Z3521" s="9"/>
    </row>
    <row r="3522" spans="1:26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21</v>
      </c>
      <c r="Q3522" t="s">
        <v>8315</v>
      </c>
      <c r="R3522" t="s">
        <v>8316</v>
      </c>
      <c r="S3522" s="9">
        <f t="shared" si="218"/>
        <v>42227.824212962965</v>
      </c>
      <c r="T3522" s="9">
        <f t="shared" si="219"/>
        <v>42253.57430555555</v>
      </c>
      <c r="U3522" s="9"/>
      <c r="V3522" s="9"/>
      <c r="W3522" s="9"/>
      <c r="X3522" s="9"/>
      <c r="Y3522" s="9"/>
      <c r="Z3522" s="9"/>
    </row>
    <row r="3523" spans="1:26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 xml:space="preserve"> ROUND((E3523/D3523)*100,0)</f>
        <v>169</v>
      </c>
      <c r="P3523">
        <f t="shared" ref="P3523:P3586" si="221" xml:space="preserve"> AVERAGE(L3523)</f>
        <v>13</v>
      </c>
      <c r="Q3523" t="s">
        <v>8315</v>
      </c>
      <c r="R3523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  <c r="U3523" s="9"/>
      <c r="V3523" s="9"/>
      <c r="W3523" s="9"/>
      <c r="X3523" s="9"/>
      <c r="Y3523" s="9"/>
      <c r="Z3523" s="9"/>
    </row>
    <row r="3524" spans="1:26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34</v>
      </c>
      <c r="Q3524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  <c r="U3524" s="9"/>
      <c r="V3524" s="9"/>
      <c r="W3524" s="9"/>
      <c r="X3524" s="9"/>
      <c r="Y3524" s="9"/>
      <c r="Z3524" s="9"/>
    </row>
    <row r="3525" spans="1:26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80</v>
      </c>
      <c r="Q3525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  <c r="U3525" s="9"/>
      <c r="V3525" s="9"/>
      <c r="W3525" s="9"/>
      <c r="X3525" s="9"/>
      <c r="Y3525" s="9"/>
      <c r="Z3525" s="9"/>
    </row>
    <row r="3526" spans="1:26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74</v>
      </c>
      <c r="Q3526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  <c r="U3526" s="9"/>
      <c r="V3526" s="9"/>
      <c r="W3526" s="9"/>
      <c r="X3526" s="9"/>
      <c r="Y3526" s="9"/>
      <c r="Z3526" s="9"/>
    </row>
    <row r="3527" spans="1:26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</v>
      </c>
      <c r="Q3527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  <c r="U3527" s="9"/>
      <c r="V3527" s="9"/>
      <c r="W3527" s="9"/>
      <c r="X3527" s="9"/>
      <c r="Y3527" s="9"/>
      <c r="Z3527" s="9"/>
    </row>
    <row r="3528" spans="1:26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34</v>
      </c>
      <c r="Q3528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  <c r="U3528" s="9"/>
      <c r="V3528" s="9"/>
      <c r="W3528" s="9"/>
      <c r="X3528" s="9"/>
      <c r="Y3528" s="9"/>
      <c r="Z3528" s="9"/>
    </row>
    <row r="3529" spans="1:26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86</v>
      </c>
      <c r="Q3529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  <c r="U3529" s="9"/>
      <c r="V3529" s="9"/>
      <c r="W3529" s="9"/>
      <c r="X3529" s="9"/>
      <c r="Y3529" s="9"/>
      <c r="Z3529" s="9"/>
    </row>
    <row r="3530" spans="1:26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37</v>
      </c>
      <c r="Q3530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  <c r="U3530" s="9"/>
      <c r="V3530" s="9"/>
      <c r="W3530" s="9"/>
      <c r="X3530" s="9"/>
      <c r="Y3530" s="9"/>
      <c r="Z3530" s="9"/>
    </row>
    <row r="3531" spans="1:26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18</v>
      </c>
      <c r="Q353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  <c r="U3531" s="9"/>
      <c r="V3531" s="9"/>
      <c r="W3531" s="9"/>
      <c r="X3531" s="9"/>
      <c r="Y3531" s="9"/>
      <c r="Z3531" s="9"/>
    </row>
    <row r="3532" spans="1:26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22</v>
      </c>
      <c r="Q3532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  <c r="U3532" s="9"/>
      <c r="V3532" s="9"/>
      <c r="W3532" s="9"/>
      <c r="X3532" s="9"/>
      <c r="Y3532" s="9"/>
      <c r="Z3532" s="9"/>
    </row>
    <row r="3533" spans="1:26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26</v>
      </c>
      <c r="Q3533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  <c r="U3533" s="9"/>
      <c r="V3533" s="9"/>
      <c r="W3533" s="9"/>
      <c r="X3533" s="9"/>
      <c r="Y3533" s="9"/>
      <c r="Z3533" s="9"/>
    </row>
    <row r="3534" spans="1:26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27</v>
      </c>
      <c r="Q3534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  <c r="U3534" s="9"/>
      <c r="V3534" s="9"/>
      <c r="W3534" s="9"/>
      <c r="X3534" s="9"/>
      <c r="Y3534" s="9"/>
      <c r="Z3534" s="9"/>
    </row>
    <row r="3535" spans="1:26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8</v>
      </c>
      <c r="Q3535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  <c r="U3535" s="9"/>
      <c r="V3535" s="9"/>
      <c r="W3535" s="9"/>
      <c r="X3535" s="9"/>
      <c r="Y3535" s="9"/>
      <c r="Z3535" s="9"/>
    </row>
    <row r="3536" spans="1:26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204</v>
      </c>
      <c r="Q3536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  <c r="U3536" s="9"/>
      <c r="V3536" s="9"/>
      <c r="W3536" s="9"/>
      <c r="X3536" s="9"/>
      <c r="Y3536" s="9"/>
      <c r="Z3536" s="9"/>
    </row>
    <row r="3537" spans="1:26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46</v>
      </c>
      <c r="Q3537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  <c r="U3537" s="9"/>
      <c r="V3537" s="9"/>
      <c r="W3537" s="9"/>
      <c r="X3537" s="9"/>
      <c r="Y3537" s="9"/>
      <c r="Z3537" s="9"/>
    </row>
    <row r="3538" spans="1:26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17</v>
      </c>
      <c r="Q3538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  <c r="U3538" s="9"/>
      <c r="V3538" s="9"/>
      <c r="W3538" s="9"/>
      <c r="X3538" s="9"/>
      <c r="Y3538" s="9"/>
      <c r="Z3538" s="9"/>
    </row>
    <row r="3539" spans="1:26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28</v>
      </c>
      <c r="Q3539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  <c r="U3539" s="9"/>
      <c r="V3539" s="9"/>
      <c r="W3539" s="9"/>
      <c r="X3539" s="9"/>
      <c r="Y3539" s="9"/>
      <c r="Z3539" s="9"/>
    </row>
    <row r="3540" spans="1:26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83</v>
      </c>
      <c r="Q3540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  <c r="U3540" s="9"/>
      <c r="V3540" s="9"/>
      <c r="W3540" s="9"/>
      <c r="X3540" s="9"/>
      <c r="Y3540" s="9"/>
      <c r="Z3540" s="9"/>
    </row>
    <row r="3541" spans="1:26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13</v>
      </c>
      <c r="Q354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  <c r="U3541" s="9"/>
      <c r="V3541" s="9"/>
      <c r="W3541" s="9"/>
      <c r="X3541" s="9"/>
      <c r="Y3541" s="9"/>
      <c r="Z3541" s="9"/>
    </row>
    <row r="3542" spans="1:26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8</v>
      </c>
      <c r="Q3542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  <c r="U3542" s="9"/>
      <c r="V3542" s="9"/>
      <c r="W3542" s="9"/>
      <c r="X3542" s="9"/>
      <c r="Y3542" s="9"/>
      <c r="Z3542" s="9"/>
    </row>
    <row r="3543" spans="1:26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32</v>
      </c>
      <c r="Q3543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  <c r="U3543" s="9"/>
      <c r="V3543" s="9"/>
      <c r="W3543" s="9"/>
      <c r="X3543" s="9"/>
      <c r="Y3543" s="9"/>
      <c r="Z3543" s="9"/>
    </row>
    <row r="3544" spans="1:26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85</v>
      </c>
      <c r="Q3544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  <c r="U3544" s="9"/>
      <c r="V3544" s="9"/>
      <c r="W3544" s="9"/>
      <c r="X3544" s="9"/>
      <c r="Y3544" s="9"/>
      <c r="Z3544" s="9"/>
    </row>
    <row r="3545" spans="1:26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29</v>
      </c>
      <c r="Q3545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  <c r="U3545" s="9"/>
      <c r="V3545" s="9"/>
      <c r="W3545" s="9"/>
      <c r="X3545" s="9"/>
      <c r="Y3545" s="9"/>
      <c r="Z3545" s="9"/>
    </row>
    <row r="3546" spans="1:26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24</v>
      </c>
      <c r="Q3546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  <c r="U3546" s="9"/>
      <c r="V3546" s="9"/>
      <c r="W3546" s="9"/>
      <c r="X3546" s="9"/>
      <c r="Y3546" s="9"/>
      <c r="Z3546" s="9"/>
    </row>
    <row r="3547" spans="1:26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8</v>
      </c>
      <c r="Q3547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  <c r="U3547" s="9"/>
      <c r="V3547" s="9"/>
      <c r="W3547" s="9"/>
      <c r="X3547" s="9"/>
      <c r="Y3547" s="9"/>
      <c r="Z3547" s="9"/>
    </row>
    <row r="3548" spans="1:26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19</v>
      </c>
      <c r="Q3548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  <c r="U3548" s="9"/>
      <c r="V3548" s="9"/>
      <c r="W3548" s="9"/>
      <c r="X3548" s="9"/>
      <c r="Y3548" s="9"/>
      <c r="Z3548" s="9"/>
    </row>
    <row r="3549" spans="1:26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336</v>
      </c>
      <c r="Q3549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  <c r="U3549" s="9"/>
      <c r="V3549" s="9"/>
      <c r="W3549" s="9"/>
      <c r="X3549" s="9"/>
      <c r="Y3549" s="9"/>
      <c r="Z3549" s="9"/>
    </row>
    <row r="3550" spans="1:26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13</v>
      </c>
      <c r="Q3550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  <c r="U3550" s="9"/>
      <c r="V3550" s="9"/>
      <c r="W3550" s="9"/>
      <c r="X3550" s="9"/>
      <c r="Y3550" s="9"/>
      <c r="Z3550" s="9"/>
    </row>
    <row r="3551" spans="1:26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42</v>
      </c>
      <c r="Q355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  <c r="U3551" s="9"/>
      <c r="V3551" s="9"/>
      <c r="W3551" s="9"/>
      <c r="X3551" s="9"/>
      <c r="Y3551" s="9"/>
      <c r="Z3551" s="9"/>
    </row>
    <row r="3552" spans="1:26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64</v>
      </c>
      <c r="Q3552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  <c r="U3552" s="9"/>
      <c r="V3552" s="9"/>
      <c r="W3552" s="9"/>
      <c r="X3552" s="9"/>
      <c r="Y3552" s="9"/>
      <c r="Z3552" s="9"/>
    </row>
    <row r="3553" spans="1:26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25</v>
      </c>
      <c r="Q3553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  <c r="U3553" s="9"/>
      <c r="V3553" s="9"/>
      <c r="W3553" s="9"/>
      <c r="X3553" s="9"/>
      <c r="Y3553" s="9"/>
      <c r="Z3553" s="9"/>
    </row>
    <row r="3554" spans="1:26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20</v>
      </c>
      <c r="Q3554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  <c r="U3554" s="9"/>
      <c r="V3554" s="9"/>
      <c r="W3554" s="9"/>
      <c r="X3554" s="9"/>
      <c r="Y3554" s="9"/>
      <c r="Z3554" s="9"/>
    </row>
    <row r="3555" spans="1:26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104</v>
      </c>
      <c r="Q3555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  <c r="U3555" s="9"/>
      <c r="V3555" s="9"/>
      <c r="W3555" s="9"/>
      <c r="X3555" s="9"/>
      <c r="Y3555" s="9"/>
      <c r="Z3555" s="9"/>
    </row>
    <row r="3556" spans="1:26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53</v>
      </c>
      <c r="Q3556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  <c r="U3556" s="9"/>
      <c r="V3556" s="9"/>
      <c r="W3556" s="9"/>
      <c r="X3556" s="9"/>
      <c r="Y3556" s="9"/>
      <c r="Z3556" s="9"/>
    </row>
    <row r="3557" spans="1:26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14</v>
      </c>
      <c r="Q3557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  <c r="U3557" s="9"/>
      <c r="V3557" s="9"/>
      <c r="W3557" s="9"/>
      <c r="X3557" s="9"/>
      <c r="Y3557" s="9"/>
      <c r="Z3557" s="9"/>
    </row>
    <row r="3558" spans="1:26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20</v>
      </c>
      <c r="Q3558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  <c r="U3558" s="9"/>
      <c r="V3558" s="9"/>
      <c r="W3558" s="9"/>
      <c r="X3558" s="9"/>
      <c r="Y3558" s="9"/>
      <c r="Z3558" s="9"/>
    </row>
    <row r="3559" spans="1:26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558</v>
      </c>
      <c r="Q3559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  <c r="U3559" s="9"/>
      <c r="V3559" s="9"/>
      <c r="W3559" s="9"/>
      <c r="X3559" s="9"/>
      <c r="Y3559" s="9"/>
      <c r="Z3559" s="9"/>
    </row>
    <row r="3560" spans="1:26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</v>
      </c>
      <c r="Q3560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  <c r="U3560" s="9"/>
      <c r="V3560" s="9"/>
      <c r="W3560" s="9"/>
      <c r="X3560" s="9"/>
      <c r="Y3560" s="9"/>
      <c r="Z3560" s="9"/>
    </row>
    <row r="3561" spans="1:26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24</v>
      </c>
      <c r="Q356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  <c r="U3561" s="9"/>
      <c r="V3561" s="9"/>
      <c r="W3561" s="9"/>
      <c r="X3561" s="9"/>
      <c r="Y3561" s="9"/>
      <c r="Z3561" s="9"/>
    </row>
    <row r="3562" spans="1:26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74</v>
      </c>
      <c r="Q3562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  <c r="U3562" s="9"/>
      <c r="V3562" s="9"/>
      <c r="W3562" s="9"/>
      <c r="X3562" s="9"/>
      <c r="Y3562" s="9"/>
      <c r="Z3562" s="9"/>
    </row>
    <row r="3563" spans="1:26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54</v>
      </c>
      <c r="Q3563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  <c r="U3563" s="9"/>
      <c r="V3563" s="9"/>
      <c r="W3563" s="9"/>
      <c r="X3563" s="9"/>
      <c r="Y3563" s="9"/>
      <c r="Z3563" s="9"/>
    </row>
    <row r="3564" spans="1:26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31</v>
      </c>
      <c r="Q3564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  <c r="U3564" s="9"/>
      <c r="V3564" s="9"/>
      <c r="W3564" s="9"/>
      <c r="X3564" s="9"/>
      <c r="Y3564" s="9"/>
      <c r="Z3564" s="9"/>
    </row>
    <row r="3565" spans="1:26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25</v>
      </c>
      <c r="Q3565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  <c r="U3565" s="9"/>
      <c r="V3565" s="9"/>
      <c r="W3565" s="9"/>
      <c r="X3565" s="9"/>
      <c r="Y3565" s="9"/>
      <c r="Z3565" s="9"/>
    </row>
    <row r="3566" spans="1:26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17</v>
      </c>
      <c r="Q3566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  <c r="U3566" s="9"/>
      <c r="V3566" s="9"/>
      <c r="W3566" s="9"/>
      <c r="X3566" s="9"/>
      <c r="Y3566" s="9"/>
      <c r="Z3566" s="9"/>
    </row>
    <row r="3567" spans="1:26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12</v>
      </c>
      <c r="Q3567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  <c r="U3567" s="9"/>
      <c r="V3567" s="9"/>
      <c r="W3567" s="9"/>
      <c r="X3567" s="9"/>
      <c r="Y3567" s="9"/>
      <c r="Z3567" s="9"/>
    </row>
    <row r="3568" spans="1:26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38</v>
      </c>
      <c r="Q3568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  <c r="U3568" s="9"/>
      <c r="V3568" s="9"/>
      <c r="W3568" s="9"/>
      <c r="X3568" s="9"/>
      <c r="Y3568" s="9"/>
      <c r="Z3568" s="9"/>
    </row>
    <row r="3569" spans="1:26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41</v>
      </c>
      <c r="Q3569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  <c r="U3569" s="9"/>
      <c r="V3569" s="9"/>
      <c r="W3569" s="9"/>
      <c r="X3569" s="9"/>
      <c r="Y3569" s="9"/>
      <c r="Z3569" s="9"/>
    </row>
    <row r="3570" spans="1:26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19</v>
      </c>
      <c r="Q3570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  <c r="U3570" s="9"/>
      <c r="V3570" s="9"/>
      <c r="W3570" s="9"/>
      <c r="X3570" s="9"/>
      <c r="Y3570" s="9"/>
      <c r="Z3570" s="9"/>
    </row>
    <row r="3571" spans="1:26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41</v>
      </c>
      <c r="Q357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  <c r="U3571" s="9"/>
      <c r="V3571" s="9"/>
      <c r="W3571" s="9"/>
      <c r="X3571" s="9"/>
      <c r="Y3571" s="9"/>
      <c r="Z3571" s="9"/>
    </row>
    <row r="3572" spans="1:26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26</v>
      </c>
      <c r="Q3572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  <c r="U3572" s="9"/>
      <c r="V3572" s="9"/>
      <c r="W3572" s="9"/>
      <c r="X3572" s="9"/>
      <c r="Y3572" s="9"/>
      <c r="Z3572" s="9"/>
    </row>
    <row r="3573" spans="1:26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25</v>
      </c>
      <c r="Q3573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  <c r="U3573" s="9"/>
      <c r="V3573" s="9"/>
      <c r="W3573" s="9"/>
      <c r="X3573" s="9"/>
      <c r="Y3573" s="9"/>
      <c r="Z3573" s="9"/>
    </row>
    <row r="3574" spans="1:26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9</v>
      </c>
      <c r="Q3574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  <c r="U3574" s="9"/>
      <c r="V3574" s="9"/>
      <c r="W3574" s="9"/>
      <c r="X3574" s="9"/>
      <c r="Y3574" s="9"/>
      <c r="Z3574" s="9"/>
    </row>
    <row r="3575" spans="1:26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78</v>
      </c>
      <c r="Q3575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  <c r="U3575" s="9"/>
      <c r="V3575" s="9"/>
      <c r="W3575" s="9"/>
      <c r="X3575" s="9"/>
      <c r="Y3575" s="9"/>
      <c r="Z3575" s="9"/>
    </row>
    <row r="3576" spans="1:26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45</v>
      </c>
      <c r="Q3576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  <c r="U3576" s="9"/>
      <c r="V3576" s="9"/>
      <c r="W3576" s="9"/>
      <c r="X3576" s="9"/>
      <c r="Y3576" s="9"/>
      <c r="Z3576" s="9"/>
    </row>
    <row r="3577" spans="1:26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102</v>
      </c>
      <c r="Q3577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  <c r="U3577" s="9"/>
      <c r="V3577" s="9"/>
      <c r="W3577" s="9"/>
      <c r="X3577" s="9"/>
      <c r="Y3577" s="9"/>
      <c r="Z3577" s="9"/>
    </row>
    <row r="3578" spans="1:26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5</v>
      </c>
      <c r="Q3578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  <c r="U3578" s="9"/>
      <c r="V3578" s="9"/>
      <c r="W3578" s="9"/>
      <c r="X3578" s="9"/>
      <c r="Y3578" s="9"/>
      <c r="Z3578" s="9"/>
    </row>
    <row r="3579" spans="1:26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27</v>
      </c>
      <c r="Q3579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  <c r="U3579" s="9"/>
      <c r="V3579" s="9"/>
      <c r="W3579" s="9"/>
      <c r="X3579" s="9"/>
      <c r="Y3579" s="9"/>
      <c r="Z3579" s="9"/>
    </row>
    <row r="3580" spans="1:26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37</v>
      </c>
      <c r="Q3580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  <c r="U3580" s="9"/>
      <c r="V3580" s="9"/>
      <c r="W3580" s="9"/>
      <c r="X3580" s="9"/>
      <c r="Y3580" s="9"/>
      <c r="Z3580" s="9"/>
    </row>
    <row r="3581" spans="1:26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14</v>
      </c>
      <c r="Q358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  <c r="U3581" s="9"/>
      <c r="V3581" s="9"/>
      <c r="W3581" s="9"/>
      <c r="X3581" s="9"/>
      <c r="Y3581" s="9"/>
      <c r="Z3581" s="9"/>
    </row>
    <row r="3582" spans="1:26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27</v>
      </c>
      <c r="Q3582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  <c r="U3582" s="9"/>
      <c r="V3582" s="9"/>
      <c r="W3582" s="9"/>
      <c r="X3582" s="9"/>
      <c r="Y3582" s="9"/>
      <c r="Z3582" s="9"/>
    </row>
    <row r="3583" spans="1:26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45</v>
      </c>
      <c r="Q3583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  <c r="U3583" s="9"/>
      <c r="V3583" s="9"/>
      <c r="W3583" s="9"/>
      <c r="X3583" s="9"/>
      <c r="Y3583" s="9"/>
      <c r="Z3583" s="9"/>
    </row>
    <row r="3584" spans="1:26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49</v>
      </c>
      <c r="Q3584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  <c r="U3584" s="9"/>
      <c r="V3584" s="9"/>
      <c r="W3584" s="9"/>
      <c r="X3584" s="9"/>
      <c r="Y3584" s="9"/>
      <c r="Z3584" s="9"/>
    </row>
    <row r="3585" spans="1:26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24</v>
      </c>
      <c r="Q3585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  <c r="U3585" s="9"/>
      <c r="V3585" s="9"/>
      <c r="W3585" s="9"/>
      <c r="X3585" s="9"/>
      <c r="Y3585" s="9"/>
      <c r="Z3585" s="9"/>
    </row>
    <row r="3586" spans="1:26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112</v>
      </c>
      <c r="Q3586" t="s">
        <v>8315</v>
      </c>
      <c r="R3586" t="s">
        <v>8316</v>
      </c>
      <c r="S3586" s="9">
        <f t="shared" si="222"/>
        <v>42168.316481481481</v>
      </c>
      <c r="T3586" s="9">
        <f t="shared" si="223"/>
        <v>42198.316481481481</v>
      </c>
      <c r="U3586" s="9"/>
      <c r="V3586" s="9"/>
      <c r="W3586" s="9"/>
      <c r="X3586" s="9"/>
      <c r="Y3586" s="9"/>
      <c r="Z3586" s="9"/>
    </row>
    <row r="3587" spans="1:26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 xml:space="preserve"> ROUND((E3587/D3587)*100,0)</f>
        <v>119</v>
      </c>
      <c r="P3587">
        <f t="shared" ref="P3587:P3650" si="225" xml:space="preserve"> AVERAGE(L3587)</f>
        <v>23</v>
      </c>
      <c r="Q3587" t="s">
        <v>8315</v>
      </c>
      <c r="R3587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  <c r="U3587" s="9"/>
      <c r="V3587" s="9"/>
      <c r="W3587" s="9"/>
      <c r="X3587" s="9"/>
      <c r="Y3587" s="9"/>
      <c r="Z3587" s="9"/>
    </row>
    <row r="3588" spans="1:26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54</v>
      </c>
      <c r="Q3588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  <c r="U3588" s="9"/>
      <c r="V3588" s="9"/>
      <c r="W3588" s="9"/>
      <c r="X3588" s="9"/>
      <c r="Y3588" s="9"/>
      <c r="Z3588" s="9"/>
    </row>
    <row r="3589" spans="1:26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28</v>
      </c>
      <c r="Q3589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  <c r="U3589" s="9"/>
      <c r="V3589" s="9"/>
      <c r="W3589" s="9"/>
      <c r="X3589" s="9"/>
      <c r="Y3589" s="9"/>
      <c r="Z3589" s="9"/>
    </row>
    <row r="3590" spans="1:26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11</v>
      </c>
      <c r="Q3590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  <c r="U3590" s="9"/>
      <c r="V3590" s="9"/>
      <c r="W3590" s="9"/>
      <c r="X3590" s="9"/>
      <c r="Y3590" s="9"/>
      <c r="Z3590" s="9"/>
    </row>
    <row r="3591" spans="1:26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62</v>
      </c>
      <c r="Q359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  <c r="U3591" s="9"/>
      <c r="V3591" s="9"/>
      <c r="W3591" s="9"/>
      <c r="X3591" s="9"/>
      <c r="Y3591" s="9"/>
      <c r="Z3591" s="9"/>
    </row>
    <row r="3592" spans="1:26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73</v>
      </c>
      <c r="Q3592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  <c r="U3592" s="9"/>
      <c r="V3592" s="9"/>
      <c r="W3592" s="9"/>
      <c r="X3592" s="9"/>
      <c r="Y3592" s="9"/>
      <c r="Z3592" s="9"/>
    </row>
    <row r="3593" spans="1:26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18</v>
      </c>
      <c r="Q3593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  <c r="U3593" s="9"/>
      <c r="V3593" s="9"/>
      <c r="W3593" s="9"/>
      <c r="X3593" s="9"/>
      <c r="Y3593" s="9"/>
      <c r="Z3593" s="9"/>
    </row>
    <row r="3594" spans="1:26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35</v>
      </c>
      <c r="Q3594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  <c r="U3594" s="9"/>
      <c r="V3594" s="9"/>
      <c r="W3594" s="9"/>
      <c r="X3594" s="9"/>
      <c r="Y3594" s="9"/>
      <c r="Z3594" s="9"/>
    </row>
    <row r="3595" spans="1:26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43</v>
      </c>
      <c r="Q3595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  <c r="U3595" s="9"/>
      <c r="V3595" s="9"/>
      <c r="W3595" s="9"/>
      <c r="X3595" s="9"/>
      <c r="Y3595" s="9"/>
      <c r="Z3595" s="9"/>
    </row>
    <row r="3596" spans="1:26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36</v>
      </c>
      <c r="Q3596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  <c r="U3596" s="9"/>
      <c r="V3596" s="9"/>
      <c r="W3596" s="9"/>
      <c r="X3596" s="9"/>
      <c r="Y3596" s="9"/>
      <c r="Z3596" s="9"/>
    </row>
    <row r="3597" spans="1:26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62</v>
      </c>
      <c r="Q3597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  <c r="U3597" s="9"/>
      <c r="V3597" s="9"/>
      <c r="W3597" s="9"/>
      <c r="X3597" s="9"/>
      <c r="Y3597" s="9"/>
      <c r="Z3597" s="9"/>
    </row>
    <row r="3598" spans="1:26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15</v>
      </c>
      <c r="Q3598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  <c r="U3598" s="9"/>
      <c r="V3598" s="9"/>
      <c r="W3598" s="9"/>
      <c r="X3598" s="9"/>
      <c r="Y3598" s="9"/>
      <c r="Z3598" s="9"/>
    </row>
    <row r="3599" spans="1:26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33</v>
      </c>
      <c r="Q3599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  <c r="U3599" s="9"/>
      <c r="V3599" s="9"/>
      <c r="W3599" s="9"/>
      <c r="X3599" s="9"/>
      <c r="Y3599" s="9"/>
      <c r="Z3599" s="9"/>
    </row>
    <row r="3600" spans="1:26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27</v>
      </c>
      <c r="Q3600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  <c r="U3600" s="9"/>
      <c r="V3600" s="9"/>
      <c r="W3600" s="9"/>
      <c r="X3600" s="9"/>
      <c r="Y3600" s="9"/>
      <c r="Z3600" s="9"/>
    </row>
    <row r="3601" spans="1:26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17</v>
      </c>
      <c r="Q360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  <c r="U3601" s="9"/>
      <c r="V3601" s="9"/>
      <c r="W3601" s="9"/>
      <c r="X3601" s="9"/>
      <c r="Y3601" s="9"/>
      <c r="Z3601" s="9"/>
    </row>
    <row r="3602" spans="1:26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4</v>
      </c>
      <c r="Q3602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  <c r="U3602" s="9"/>
      <c r="V3602" s="9"/>
      <c r="W3602" s="9"/>
      <c r="X3602" s="9"/>
      <c r="Y3602" s="9"/>
      <c r="Z3602" s="9"/>
    </row>
    <row r="3603" spans="1:26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53</v>
      </c>
      <c r="Q3603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  <c r="U3603" s="9"/>
      <c r="V3603" s="9"/>
      <c r="W3603" s="9"/>
      <c r="X3603" s="9"/>
      <c r="Y3603" s="9"/>
      <c r="Z3603" s="9"/>
    </row>
    <row r="3604" spans="1:26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49</v>
      </c>
      <c r="Q3604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  <c r="U3604" s="9"/>
      <c r="V3604" s="9"/>
      <c r="W3604" s="9"/>
      <c r="X3604" s="9"/>
      <c r="Y3604" s="9"/>
      <c r="Z3604" s="9"/>
    </row>
    <row r="3605" spans="1:26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57</v>
      </c>
      <c r="Q3605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  <c r="U3605" s="9"/>
      <c r="V3605" s="9"/>
      <c r="W3605" s="9"/>
      <c r="X3605" s="9"/>
      <c r="Y3605" s="9"/>
      <c r="Z3605" s="9"/>
    </row>
    <row r="3606" spans="1:26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69</v>
      </c>
      <c r="Q3606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  <c r="U3606" s="9"/>
      <c r="V3606" s="9"/>
      <c r="W3606" s="9"/>
      <c r="X3606" s="9"/>
      <c r="Y3606" s="9"/>
      <c r="Z3606" s="9"/>
    </row>
    <row r="3607" spans="1:26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15</v>
      </c>
      <c r="Q3607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  <c r="U3607" s="9"/>
      <c r="V3607" s="9"/>
      <c r="W3607" s="9"/>
      <c r="X3607" s="9"/>
      <c r="Y3607" s="9"/>
      <c r="Z3607" s="9"/>
    </row>
    <row r="3608" spans="1:26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64</v>
      </c>
      <c r="Q3608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  <c r="U3608" s="9"/>
      <c r="V3608" s="9"/>
      <c r="W3608" s="9"/>
      <c r="X3608" s="9"/>
      <c r="Y3608" s="9"/>
      <c r="Z3608" s="9"/>
    </row>
    <row r="3609" spans="1:26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20</v>
      </c>
      <c r="Q3609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  <c r="U3609" s="9"/>
      <c r="V3609" s="9"/>
      <c r="W3609" s="9"/>
      <c r="X3609" s="9"/>
      <c r="Y3609" s="9"/>
      <c r="Z3609" s="9"/>
    </row>
    <row r="3610" spans="1:26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27</v>
      </c>
      <c r="Q3610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  <c r="U3610" s="9"/>
      <c r="V3610" s="9"/>
      <c r="W3610" s="9"/>
      <c r="X3610" s="9"/>
      <c r="Y3610" s="9"/>
      <c r="Z3610" s="9"/>
    </row>
    <row r="3611" spans="1:26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21</v>
      </c>
      <c r="Q3611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  <c r="U3611" s="9"/>
      <c r="V3611" s="9"/>
      <c r="W3611" s="9"/>
      <c r="X3611" s="9"/>
      <c r="Y3611" s="9"/>
      <c r="Z3611" s="9"/>
    </row>
    <row r="3612" spans="1:26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31</v>
      </c>
      <c r="Q3612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  <c r="U3612" s="9"/>
      <c r="V3612" s="9"/>
      <c r="W3612" s="9"/>
      <c r="X3612" s="9"/>
      <c r="Y3612" s="9"/>
      <c r="Z3612" s="9"/>
    </row>
    <row r="3613" spans="1:26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51</v>
      </c>
      <c r="Q3613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  <c r="U3613" s="9"/>
      <c r="V3613" s="9"/>
      <c r="W3613" s="9"/>
      <c r="X3613" s="9"/>
      <c r="Y3613" s="9"/>
      <c r="Z3613" s="9"/>
    </row>
    <row r="3614" spans="1:26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57</v>
      </c>
      <c r="Q3614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  <c r="U3614" s="9"/>
      <c r="V3614" s="9"/>
      <c r="W3614" s="9"/>
      <c r="X3614" s="9"/>
      <c r="Y3614" s="9"/>
      <c r="Z3614" s="9"/>
    </row>
    <row r="3615" spans="1:26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20</v>
      </c>
      <c r="Q3615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  <c r="U3615" s="9"/>
      <c r="V3615" s="9"/>
      <c r="W3615" s="9"/>
      <c r="X3615" s="9"/>
      <c r="Y3615" s="9"/>
      <c r="Z3615" s="9"/>
    </row>
    <row r="3616" spans="1:26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71</v>
      </c>
      <c r="Q3616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  <c r="U3616" s="9"/>
      <c r="V3616" s="9"/>
      <c r="W3616" s="9"/>
      <c r="X3616" s="9"/>
      <c r="Y3616" s="9"/>
      <c r="Z3616" s="9"/>
    </row>
    <row r="3617" spans="1:26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72</v>
      </c>
      <c r="Q3617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  <c r="U3617" s="9"/>
      <c r="V3617" s="9"/>
      <c r="W3617" s="9"/>
      <c r="X3617" s="9"/>
      <c r="Y3617" s="9"/>
      <c r="Z3617" s="9"/>
    </row>
    <row r="3618" spans="1:26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45</v>
      </c>
      <c r="Q3618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  <c r="U3618" s="9"/>
      <c r="V3618" s="9"/>
      <c r="W3618" s="9"/>
      <c r="X3618" s="9"/>
      <c r="Y3618" s="9"/>
      <c r="Z3618" s="9"/>
    </row>
    <row r="3619" spans="1:26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51</v>
      </c>
      <c r="Q3619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  <c r="U3619" s="9"/>
      <c r="V3619" s="9"/>
      <c r="W3619" s="9"/>
      <c r="X3619" s="9"/>
      <c r="Y3619" s="9"/>
      <c r="Z3619" s="9"/>
    </row>
    <row r="3620" spans="1:26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56</v>
      </c>
      <c r="Q3620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  <c r="U3620" s="9"/>
      <c r="V3620" s="9"/>
      <c r="W3620" s="9"/>
      <c r="X3620" s="9"/>
      <c r="Y3620" s="9"/>
      <c r="Z3620" s="9"/>
    </row>
    <row r="3621" spans="1:26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17</v>
      </c>
      <c r="Q3621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  <c r="U3621" s="9"/>
      <c r="V3621" s="9"/>
      <c r="W3621" s="9"/>
      <c r="X3621" s="9"/>
      <c r="Y3621" s="9"/>
      <c r="Z3621" s="9"/>
    </row>
    <row r="3622" spans="1:26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197</v>
      </c>
      <c r="Q3622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  <c r="U3622" s="9"/>
      <c r="V3622" s="9"/>
      <c r="W3622" s="9"/>
      <c r="X3622" s="9"/>
      <c r="Y3622" s="9"/>
      <c r="Z3622" s="9"/>
    </row>
    <row r="3623" spans="1:26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70</v>
      </c>
      <c r="Q3623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  <c r="U3623" s="9"/>
      <c r="V3623" s="9"/>
      <c r="W3623" s="9"/>
      <c r="X3623" s="9"/>
      <c r="Y3623" s="9"/>
      <c r="Z3623" s="9"/>
    </row>
    <row r="3624" spans="1:26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21</v>
      </c>
      <c r="Q3624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  <c r="U3624" s="9"/>
      <c r="V3624" s="9"/>
      <c r="W3624" s="9"/>
      <c r="X3624" s="9"/>
      <c r="Y3624" s="9"/>
      <c r="Z3624" s="9"/>
    </row>
    <row r="3625" spans="1:26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34</v>
      </c>
      <c r="Q3625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  <c r="U3625" s="9"/>
      <c r="V3625" s="9"/>
      <c r="W3625" s="9"/>
      <c r="X3625" s="9"/>
      <c r="Y3625" s="9"/>
      <c r="Z3625" s="9"/>
    </row>
    <row r="3626" spans="1:26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39</v>
      </c>
      <c r="Q3626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  <c r="U3626" s="9"/>
      <c r="V3626" s="9"/>
      <c r="W3626" s="9"/>
      <c r="X3626" s="9"/>
      <c r="Y3626" s="9"/>
      <c r="Z3626" s="9"/>
    </row>
    <row r="3627" spans="1:26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78</v>
      </c>
      <c r="Q3627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  <c r="U3627" s="9"/>
      <c r="V3627" s="9"/>
      <c r="W3627" s="9"/>
      <c r="X3627" s="9"/>
      <c r="Y3627" s="9"/>
      <c r="Z3627" s="9"/>
    </row>
    <row r="3628" spans="1:26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48</v>
      </c>
      <c r="Q3628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  <c r="U3628" s="9"/>
      <c r="V3628" s="9"/>
      <c r="W3628" s="9"/>
      <c r="X3628" s="9"/>
      <c r="Y3628" s="9"/>
      <c r="Z3628" s="9"/>
    </row>
    <row r="3629" spans="1:26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29</v>
      </c>
      <c r="Q3629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  <c r="U3629" s="9"/>
      <c r="V3629" s="9"/>
      <c r="W3629" s="9"/>
      <c r="X3629" s="9"/>
      <c r="Y3629" s="9"/>
      <c r="Z3629" s="9"/>
    </row>
    <row r="3630" spans="1:26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>
        <f t="shared" si="225"/>
        <v>0</v>
      </c>
      <c r="Q3630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  <c r="U3630" s="9"/>
      <c r="V3630" s="9"/>
      <c r="W3630" s="9"/>
      <c r="X3630" s="9"/>
      <c r="Y3630" s="9"/>
      <c r="Z3630" s="9"/>
    </row>
    <row r="3631" spans="1:26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2</v>
      </c>
      <c r="Q363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  <c r="U3631" s="9"/>
      <c r="V3631" s="9"/>
      <c r="W3631" s="9"/>
      <c r="X3631" s="9"/>
      <c r="Y3631" s="9"/>
      <c r="Z3631" s="9"/>
    </row>
    <row r="3632" spans="1:26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  <c r="U3632" s="9"/>
      <c r="V3632" s="9"/>
      <c r="W3632" s="9"/>
      <c r="X3632" s="9"/>
      <c r="Y3632" s="9"/>
      <c r="Z3632" s="9"/>
    </row>
    <row r="3633" spans="1:26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59</v>
      </c>
      <c r="Q3633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  <c r="U3633" s="9"/>
      <c r="V3633" s="9"/>
      <c r="W3633" s="9"/>
      <c r="X3633" s="9"/>
      <c r="Y3633" s="9"/>
      <c r="Z3633" s="9"/>
    </row>
    <row r="3634" spans="1:26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</v>
      </c>
      <c r="Q3634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  <c r="U3634" s="9"/>
      <c r="V3634" s="9"/>
      <c r="W3634" s="9"/>
      <c r="X3634" s="9"/>
      <c r="Y3634" s="9"/>
      <c r="Z3634" s="9"/>
    </row>
    <row r="3635" spans="1:26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31</v>
      </c>
      <c r="Q3635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  <c r="U3635" s="9"/>
      <c r="V3635" s="9"/>
      <c r="W3635" s="9"/>
      <c r="X3635" s="9"/>
      <c r="Y3635" s="9"/>
      <c r="Z3635" s="9"/>
    </row>
    <row r="3636" spans="1:26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18</v>
      </c>
      <c r="Q3636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  <c r="U3636" s="9"/>
      <c r="V3636" s="9"/>
      <c r="W3636" s="9"/>
      <c r="X3636" s="9"/>
      <c r="Y3636" s="9"/>
      <c r="Z3636" s="9"/>
    </row>
    <row r="3637" spans="1:26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10</v>
      </c>
      <c r="Q3637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  <c r="U3637" s="9"/>
      <c r="V3637" s="9"/>
      <c r="W3637" s="9"/>
      <c r="X3637" s="9"/>
      <c r="Y3637" s="9"/>
      <c r="Z3637" s="9"/>
    </row>
    <row r="3638" spans="1:26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>
        <f t="shared" si="225"/>
        <v>0</v>
      </c>
      <c r="Q3638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  <c r="U3638" s="9"/>
      <c r="V3638" s="9"/>
      <c r="W3638" s="9"/>
      <c r="X3638" s="9"/>
      <c r="Y3638" s="9"/>
      <c r="Z3638" s="9"/>
    </row>
    <row r="3639" spans="1:26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14</v>
      </c>
      <c r="Q3639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  <c r="U3639" s="9"/>
      <c r="V3639" s="9"/>
      <c r="W3639" s="9"/>
      <c r="X3639" s="9"/>
      <c r="Y3639" s="9"/>
      <c r="Z3639" s="9"/>
    </row>
    <row r="3640" spans="1:26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2</v>
      </c>
      <c r="Q3640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  <c r="U3640" s="9"/>
      <c r="V3640" s="9"/>
      <c r="W3640" s="9"/>
      <c r="X3640" s="9"/>
      <c r="Y3640" s="9"/>
      <c r="Z3640" s="9"/>
    </row>
    <row r="3641" spans="1:26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  <c r="U3641" s="9"/>
      <c r="V3641" s="9"/>
      <c r="W3641" s="9"/>
      <c r="X3641" s="9"/>
      <c r="Y3641" s="9"/>
      <c r="Z3641" s="9"/>
    </row>
    <row r="3642" spans="1:26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3</v>
      </c>
      <c r="Q3642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  <c r="U3642" s="9"/>
      <c r="V3642" s="9"/>
      <c r="W3642" s="9"/>
      <c r="X3642" s="9"/>
      <c r="Y3642" s="9"/>
      <c r="Z3642" s="9"/>
    </row>
    <row r="3643" spans="1:26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>
        <f t="shared" si="225"/>
        <v>0</v>
      </c>
      <c r="Q3643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  <c r="U3643" s="9"/>
      <c r="V3643" s="9"/>
      <c r="W3643" s="9"/>
      <c r="X3643" s="9"/>
      <c r="Y3643" s="9"/>
      <c r="Z3643" s="9"/>
    </row>
    <row r="3644" spans="1:26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2</v>
      </c>
      <c r="Q3644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  <c r="U3644" s="9"/>
      <c r="V3644" s="9"/>
      <c r="W3644" s="9"/>
      <c r="X3644" s="9"/>
      <c r="Y3644" s="9"/>
      <c r="Z3644" s="9"/>
    </row>
    <row r="3645" spans="1:26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>
        <f t="shared" si="225"/>
        <v>0</v>
      </c>
      <c r="Q3645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  <c r="U3645" s="9"/>
      <c r="V3645" s="9"/>
      <c r="W3645" s="9"/>
      <c r="X3645" s="9"/>
      <c r="Y3645" s="9"/>
      <c r="Z3645" s="9"/>
    </row>
    <row r="3646" spans="1:26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12</v>
      </c>
      <c r="Q3646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  <c r="U3646" s="9"/>
      <c r="V3646" s="9"/>
      <c r="W3646" s="9"/>
      <c r="X3646" s="9"/>
      <c r="Y3646" s="9"/>
      <c r="Z3646" s="9"/>
    </row>
    <row r="3647" spans="1:26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  <c r="U3647" s="9"/>
      <c r="V3647" s="9"/>
      <c r="W3647" s="9"/>
      <c r="X3647" s="9"/>
      <c r="Y3647" s="9"/>
      <c r="Z3647" s="9"/>
    </row>
    <row r="3648" spans="1:26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8</v>
      </c>
      <c r="Q3648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  <c r="U3648" s="9"/>
      <c r="V3648" s="9"/>
      <c r="W3648" s="9"/>
      <c r="X3648" s="9"/>
      <c r="Y3648" s="9"/>
      <c r="Z3648" s="9"/>
    </row>
    <row r="3649" spans="1:26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2</v>
      </c>
      <c r="Q3649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  <c r="U3649" s="9"/>
      <c r="V3649" s="9"/>
      <c r="W3649" s="9"/>
      <c r="X3649" s="9"/>
      <c r="Y3649" s="9"/>
      <c r="Z3649" s="9"/>
    </row>
    <row r="3650" spans="1:26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73</v>
      </c>
      <c r="Q3650" t="s">
        <v>8315</v>
      </c>
      <c r="R3650" t="s">
        <v>8316</v>
      </c>
      <c r="S3650" s="9">
        <f t="shared" si="226"/>
        <v>41887.292187500003</v>
      </c>
      <c r="T3650" s="9">
        <f t="shared" si="227"/>
        <v>41917.292187500003</v>
      </c>
      <c r="U3650" s="9"/>
      <c r="V3650" s="9"/>
      <c r="W3650" s="9"/>
      <c r="X3650" s="9"/>
      <c r="Y3650" s="9"/>
      <c r="Z3650" s="9"/>
    </row>
    <row r="3651" spans="1:26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 xml:space="preserve"> ROUND((E3651/D3651)*100,0)</f>
        <v>104</v>
      </c>
      <c r="P3651">
        <f t="shared" ref="P3651:P3714" si="229" xml:space="preserve"> AVERAGE(L3651)</f>
        <v>8</v>
      </c>
      <c r="Q3651" t="s">
        <v>8315</v>
      </c>
      <c r="R3651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  <c r="U3651" s="9"/>
      <c r="V3651" s="9"/>
      <c r="W3651" s="9"/>
      <c r="X3651" s="9"/>
      <c r="Y3651" s="9"/>
      <c r="Z3651" s="9"/>
    </row>
    <row r="3652" spans="1:26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17</v>
      </c>
      <c r="Q3652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  <c r="U3652" s="9"/>
      <c r="V3652" s="9"/>
      <c r="W3652" s="9"/>
      <c r="X3652" s="9"/>
      <c r="Y3652" s="9"/>
      <c r="Z3652" s="9"/>
    </row>
    <row r="3653" spans="1:26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9</v>
      </c>
      <c r="Q3653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  <c r="U3653" s="9"/>
      <c r="V3653" s="9"/>
      <c r="W3653" s="9"/>
      <c r="X3653" s="9"/>
      <c r="Y3653" s="9"/>
      <c r="Z3653" s="9"/>
    </row>
    <row r="3654" spans="1:26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17</v>
      </c>
      <c r="Q3654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  <c r="U3654" s="9"/>
      <c r="V3654" s="9"/>
      <c r="W3654" s="9"/>
      <c r="X3654" s="9"/>
      <c r="Y3654" s="9"/>
      <c r="Z3654" s="9"/>
    </row>
    <row r="3655" spans="1:26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33</v>
      </c>
      <c r="Q3655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  <c r="U3655" s="9"/>
      <c r="V3655" s="9"/>
      <c r="W3655" s="9"/>
      <c r="X3655" s="9"/>
      <c r="Y3655" s="9"/>
      <c r="Z3655" s="9"/>
    </row>
    <row r="3656" spans="1:26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38</v>
      </c>
      <c r="Q3656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  <c r="U3656" s="9"/>
      <c r="V3656" s="9"/>
      <c r="W3656" s="9"/>
      <c r="X3656" s="9"/>
      <c r="Y3656" s="9"/>
      <c r="Z3656" s="9"/>
    </row>
    <row r="3657" spans="1:26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79</v>
      </c>
      <c r="Q3657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  <c r="U3657" s="9"/>
      <c r="V3657" s="9"/>
      <c r="W3657" s="9"/>
      <c r="X3657" s="9"/>
      <c r="Y3657" s="9"/>
      <c r="Z3657" s="9"/>
    </row>
    <row r="3658" spans="1:26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46</v>
      </c>
      <c r="Q3658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  <c r="U3658" s="9"/>
      <c r="V3658" s="9"/>
      <c r="W3658" s="9"/>
      <c r="X3658" s="9"/>
      <c r="Y3658" s="9"/>
      <c r="Z3658" s="9"/>
    </row>
    <row r="3659" spans="1:26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20</v>
      </c>
      <c r="Q3659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  <c r="U3659" s="9"/>
      <c r="V3659" s="9"/>
      <c r="W3659" s="9"/>
      <c r="X3659" s="9"/>
      <c r="Y3659" s="9"/>
      <c r="Z3659" s="9"/>
    </row>
    <row r="3660" spans="1:26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20</v>
      </c>
      <c r="Q3660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  <c r="U3660" s="9"/>
      <c r="V3660" s="9"/>
      <c r="W3660" s="9"/>
      <c r="X3660" s="9"/>
      <c r="Y3660" s="9"/>
      <c r="Z3660" s="9"/>
    </row>
    <row r="3661" spans="1:26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13</v>
      </c>
      <c r="Q366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  <c r="U3661" s="9"/>
      <c r="V3661" s="9"/>
      <c r="W3661" s="9"/>
      <c r="X3661" s="9"/>
      <c r="Y3661" s="9"/>
      <c r="Z3661" s="9"/>
    </row>
    <row r="3662" spans="1:26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22</v>
      </c>
      <c r="Q3662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  <c r="U3662" s="9"/>
      <c r="V3662" s="9"/>
      <c r="W3662" s="9"/>
      <c r="X3662" s="9"/>
      <c r="Y3662" s="9"/>
      <c r="Z3662" s="9"/>
    </row>
    <row r="3663" spans="1:26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36</v>
      </c>
      <c r="Q3663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  <c r="U3663" s="9"/>
      <c r="V3663" s="9"/>
      <c r="W3663" s="9"/>
      <c r="X3663" s="9"/>
      <c r="Y3663" s="9"/>
      <c r="Z3663" s="9"/>
    </row>
    <row r="3664" spans="1:26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40</v>
      </c>
      <c r="Q3664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  <c r="U3664" s="9"/>
      <c r="V3664" s="9"/>
      <c r="W3664" s="9"/>
      <c r="X3664" s="9"/>
      <c r="Y3664" s="9"/>
      <c r="Z3664" s="9"/>
    </row>
    <row r="3665" spans="1:26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9</v>
      </c>
      <c r="Q3665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  <c r="U3665" s="9"/>
      <c r="V3665" s="9"/>
      <c r="W3665" s="9"/>
      <c r="X3665" s="9"/>
      <c r="Y3665" s="9"/>
      <c r="Z3665" s="9"/>
    </row>
    <row r="3666" spans="1:26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19</v>
      </c>
      <c r="Q3666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  <c r="U3666" s="9"/>
      <c r="V3666" s="9"/>
      <c r="W3666" s="9"/>
      <c r="X3666" s="9"/>
      <c r="Y3666" s="9"/>
      <c r="Z3666" s="9"/>
    </row>
    <row r="3667" spans="1:26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14</v>
      </c>
      <c r="Q3667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  <c r="U3667" s="9"/>
      <c r="V3667" s="9"/>
      <c r="W3667" s="9"/>
      <c r="X3667" s="9"/>
      <c r="Y3667" s="9"/>
      <c r="Z3667" s="9"/>
    </row>
    <row r="3668" spans="1:26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38</v>
      </c>
      <c r="Q3668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  <c r="U3668" s="9"/>
      <c r="V3668" s="9"/>
      <c r="W3668" s="9"/>
      <c r="X3668" s="9"/>
      <c r="Y3668" s="9"/>
      <c r="Z3668" s="9"/>
    </row>
    <row r="3669" spans="1:26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58</v>
      </c>
      <c r="Q3669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  <c r="U3669" s="9"/>
      <c r="V3669" s="9"/>
      <c r="W3669" s="9"/>
      <c r="X3669" s="9"/>
      <c r="Y3669" s="9"/>
      <c r="Z3669" s="9"/>
    </row>
    <row r="3670" spans="1:26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28</v>
      </c>
      <c r="Q3670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  <c r="U3670" s="9"/>
      <c r="V3670" s="9"/>
      <c r="W3670" s="9"/>
      <c r="X3670" s="9"/>
      <c r="Y3670" s="9"/>
      <c r="Z3670" s="9"/>
    </row>
    <row r="3671" spans="1:26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17</v>
      </c>
      <c r="Q367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  <c r="U3671" s="9"/>
      <c r="V3671" s="9"/>
      <c r="W3671" s="9"/>
      <c r="X3671" s="9"/>
      <c r="Y3671" s="9"/>
      <c r="Z3671" s="9"/>
    </row>
    <row r="3672" spans="1:26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12</v>
      </c>
      <c r="Q3672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  <c r="U3672" s="9"/>
      <c r="V3672" s="9"/>
      <c r="W3672" s="9"/>
      <c r="X3672" s="9"/>
      <c r="Y3672" s="9"/>
      <c r="Z3672" s="9"/>
    </row>
    <row r="3673" spans="1:26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40</v>
      </c>
      <c r="Q3673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  <c r="U3673" s="9"/>
      <c r="V3673" s="9"/>
      <c r="W3673" s="9"/>
      <c r="X3673" s="9"/>
      <c r="Y3673" s="9"/>
      <c r="Z3673" s="9"/>
    </row>
    <row r="3674" spans="1:26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57</v>
      </c>
      <c r="Q3674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  <c r="U3674" s="9"/>
      <c r="V3674" s="9"/>
      <c r="W3674" s="9"/>
      <c r="X3674" s="9"/>
      <c r="Y3674" s="9"/>
      <c r="Z3674" s="9"/>
    </row>
    <row r="3675" spans="1:26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114</v>
      </c>
      <c r="Q3675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  <c r="U3675" s="9"/>
      <c r="V3675" s="9"/>
      <c r="W3675" s="9"/>
      <c r="X3675" s="9"/>
      <c r="Y3675" s="9"/>
      <c r="Z3675" s="9"/>
    </row>
    <row r="3676" spans="1:26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31</v>
      </c>
      <c r="Q3676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  <c r="U3676" s="9"/>
      <c r="V3676" s="9"/>
      <c r="W3676" s="9"/>
      <c r="X3676" s="9"/>
      <c r="Y3676" s="9"/>
      <c r="Z3676" s="9"/>
    </row>
    <row r="3677" spans="1:26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3</v>
      </c>
      <c r="Q3677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  <c r="U3677" s="9"/>
      <c r="V3677" s="9"/>
      <c r="W3677" s="9"/>
      <c r="X3677" s="9"/>
      <c r="Y3677" s="9"/>
      <c r="Z3677" s="9"/>
    </row>
    <row r="3678" spans="1:26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16</v>
      </c>
      <c r="Q3678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  <c r="U3678" s="9"/>
      <c r="V3678" s="9"/>
      <c r="W3678" s="9"/>
      <c r="X3678" s="9"/>
      <c r="Y3678" s="9"/>
      <c r="Z3678" s="9"/>
    </row>
    <row r="3679" spans="1:26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199</v>
      </c>
      <c r="Q3679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  <c r="U3679" s="9"/>
      <c r="V3679" s="9"/>
      <c r="W3679" s="9"/>
      <c r="X3679" s="9"/>
      <c r="Y3679" s="9"/>
      <c r="Z3679" s="9"/>
    </row>
    <row r="3680" spans="1:26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31</v>
      </c>
      <c r="Q3680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  <c r="U3680" s="9"/>
      <c r="V3680" s="9"/>
      <c r="W3680" s="9"/>
      <c r="X3680" s="9"/>
      <c r="Y3680" s="9"/>
      <c r="Z3680" s="9"/>
    </row>
    <row r="3681" spans="1:26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30</v>
      </c>
      <c r="Q368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  <c r="U3681" s="9"/>
      <c r="V3681" s="9"/>
      <c r="W3681" s="9"/>
      <c r="X3681" s="9"/>
      <c r="Y3681" s="9"/>
      <c r="Z3681" s="9"/>
    </row>
    <row r="3682" spans="1:26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34</v>
      </c>
      <c r="Q3682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  <c r="U3682" s="9"/>
      <c r="V3682" s="9"/>
      <c r="W3682" s="9"/>
      <c r="X3682" s="9"/>
      <c r="Y3682" s="9"/>
      <c r="Z3682" s="9"/>
    </row>
    <row r="3683" spans="1:26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18</v>
      </c>
      <c r="Q3683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  <c r="U3683" s="9"/>
      <c r="V3683" s="9"/>
      <c r="W3683" s="9"/>
      <c r="X3683" s="9"/>
      <c r="Y3683" s="9"/>
      <c r="Z3683" s="9"/>
    </row>
    <row r="3684" spans="1:26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67</v>
      </c>
      <c r="Q3684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  <c r="U3684" s="9"/>
      <c r="V3684" s="9"/>
      <c r="W3684" s="9"/>
      <c r="X3684" s="9"/>
      <c r="Y3684" s="9"/>
      <c r="Z3684" s="9"/>
    </row>
    <row r="3685" spans="1:26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66</v>
      </c>
      <c r="Q3685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  <c r="U3685" s="9"/>
      <c r="V3685" s="9"/>
      <c r="W3685" s="9"/>
      <c r="X3685" s="9"/>
      <c r="Y3685" s="9"/>
      <c r="Z3685" s="9"/>
    </row>
    <row r="3686" spans="1:26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23</v>
      </c>
      <c r="Q3686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  <c r="U3686" s="9"/>
      <c r="V3686" s="9"/>
      <c r="W3686" s="9"/>
      <c r="X3686" s="9"/>
      <c r="Y3686" s="9"/>
      <c r="Z3686" s="9"/>
    </row>
    <row r="3687" spans="1:26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126</v>
      </c>
      <c r="Q3687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  <c r="U3687" s="9"/>
      <c r="V3687" s="9"/>
      <c r="W3687" s="9"/>
      <c r="X3687" s="9"/>
      <c r="Y3687" s="9"/>
      <c r="Z3687" s="9"/>
    </row>
    <row r="3688" spans="1:26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6</v>
      </c>
      <c r="Q3688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  <c r="U3688" s="9"/>
      <c r="V3688" s="9"/>
      <c r="W3688" s="9"/>
      <c r="X3688" s="9"/>
      <c r="Y3688" s="9"/>
      <c r="Z3688" s="9"/>
    </row>
    <row r="3689" spans="1:26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25</v>
      </c>
      <c r="Q3689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  <c r="U3689" s="9"/>
      <c r="V3689" s="9"/>
      <c r="W3689" s="9"/>
      <c r="X3689" s="9"/>
      <c r="Y3689" s="9"/>
      <c r="Z3689" s="9"/>
    </row>
    <row r="3690" spans="1:26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39</v>
      </c>
      <c r="Q3690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  <c r="U3690" s="9"/>
      <c r="V3690" s="9"/>
      <c r="W3690" s="9"/>
      <c r="X3690" s="9"/>
      <c r="Y3690" s="9"/>
      <c r="Z3690" s="9"/>
    </row>
    <row r="3691" spans="1:26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62</v>
      </c>
      <c r="Q369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  <c r="U3691" s="9"/>
      <c r="V3691" s="9"/>
      <c r="W3691" s="9"/>
      <c r="X3691" s="9"/>
      <c r="Y3691" s="9"/>
      <c r="Z3691" s="9"/>
    </row>
    <row r="3692" spans="1:26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31</v>
      </c>
      <c r="Q3692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  <c r="U3692" s="9"/>
      <c r="V3692" s="9"/>
      <c r="W3692" s="9"/>
      <c r="X3692" s="9"/>
      <c r="Y3692" s="9"/>
      <c r="Z3692" s="9"/>
    </row>
    <row r="3693" spans="1:26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274</v>
      </c>
      <c r="Q3693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  <c r="U3693" s="9"/>
      <c r="V3693" s="9"/>
      <c r="W3693" s="9"/>
      <c r="X3693" s="9"/>
      <c r="Y3693" s="9"/>
      <c r="Z3693" s="9"/>
    </row>
    <row r="3694" spans="1:26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17</v>
      </c>
      <c r="Q3694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  <c r="U3694" s="9"/>
      <c r="V3694" s="9"/>
      <c r="W3694" s="9"/>
      <c r="X3694" s="9"/>
      <c r="Y3694" s="9"/>
      <c r="Z3694" s="9"/>
    </row>
    <row r="3695" spans="1:26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14</v>
      </c>
      <c r="Q3695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  <c r="U3695" s="9"/>
      <c r="V3695" s="9"/>
      <c r="W3695" s="9"/>
      <c r="X3695" s="9"/>
      <c r="Y3695" s="9"/>
      <c r="Z3695" s="9"/>
    </row>
    <row r="3696" spans="1:26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60</v>
      </c>
      <c r="Q3696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  <c r="U3696" s="9"/>
      <c r="V3696" s="9"/>
      <c r="W3696" s="9"/>
      <c r="X3696" s="9"/>
      <c r="Y3696" s="9"/>
      <c r="Z3696" s="9"/>
    </row>
    <row r="3697" spans="1:26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33</v>
      </c>
      <c r="Q3697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  <c r="U3697" s="9"/>
      <c r="V3697" s="9"/>
      <c r="W3697" s="9"/>
      <c r="X3697" s="9"/>
      <c r="Y3697" s="9"/>
      <c r="Z3697" s="9"/>
    </row>
    <row r="3698" spans="1:26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78</v>
      </c>
      <c r="Q3698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  <c r="U3698" s="9"/>
      <c r="V3698" s="9"/>
      <c r="W3698" s="9"/>
      <c r="X3698" s="9"/>
      <c r="Y3698" s="9"/>
      <c r="Z3698" s="9"/>
    </row>
    <row r="3699" spans="1:26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30</v>
      </c>
      <c r="Q3699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  <c r="U3699" s="9"/>
      <c r="V3699" s="9"/>
      <c r="W3699" s="9"/>
      <c r="X3699" s="9"/>
      <c r="Y3699" s="9"/>
      <c r="Z3699" s="9"/>
    </row>
    <row r="3700" spans="1:26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136</v>
      </c>
      <c r="Q3700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  <c r="U3700" s="9"/>
      <c r="V3700" s="9"/>
      <c r="W3700" s="9"/>
      <c r="X3700" s="9"/>
      <c r="Y3700" s="9"/>
      <c r="Z3700" s="9"/>
    </row>
    <row r="3701" spans="1:26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40</v>
      </c>
      <c r="Q370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  <c r="U3701" s="9"/>
      <c r="V3701" s="9"/>
      <c r="W3701" s="9"/>
      <c r="X3701" s="9"/>
      <c r="Y3701" s="9"/>
      <c r="Z3701" s="9"/>
    </row>
    <row r="3702" spans="1:26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18</v>
      </c>
      <c r="Q3702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  <c r="U3702" s="9"/>
      <c r="V3702" s="9"/>
      <c r="W3702" s="9"/>
      <c r="X3702" s="9"/>
      <c r="Y3702" s="9"/>
      <c r="Z3702" s="9"/>
    </row>
    <row r="3703" spans="1:26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39</v>
      </c>
      <c r="Q3703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  <c r="U3703" s="9"/>
      <c r="V3703" s="9"/>
      <c r="W3703" s="9"/>
      <c r="X3703" s="9"/>
      <c r="Y3703" s="9"/>
      <c r="Z3703" s="9"/>
    </row>
    <row r="3704" spans="1:26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21</v>
      </c>
      <c r="Q3704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  <c r="U3704" s="9"/>
      <c r="V3704" s="9"/>
      <c r="W3704" s="9"/>
      <c r="X3704" s="9"/>
      <c r="Y3704" s="9"/>
      <c r="Z3704" s="9"/>
    </row>
    <row r="3705" spans="1:26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30</v>
      </c>
      <c r="Q3705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  <c r="U3705" s="9"/>
      <c r="V3705" s="9"/>
      <c r="W3705" s="9"/>
      <c r="X3705" s="9"/>
      <c r="Y3705" s="9"/>
      <c r="Z3705" s="9"/>
    </row>
    <row r="3706" spans="1:26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27</v>
      </c>
      <c r="Q3706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  <c r="U3706" s="9"/>
      <c r="V3706" s="9"/>
      <c r="W3706" s="9"/>
      <c r="X3706" s="9"/>
      <c r="Y3706" s="9"/>
      <c r="Z3706" s="9"/>
    </row>
    <row r="3707" spans="1:26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35</v>
      </c>
      <c r="Q3707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  <c r="U3707" s="9"/>
      <c r="V3707" s="9"/>
      <c r="W3707" s="9"/>
      <c r="X3707" s="9"/>
      <c r="Y3707" s="9"/>
      <c r="Z3707" s="9"/>
    </row>
    <row r="3708" spans="1:26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13</v>
      </c>
      <c r="Q3708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  <c r="U3708" s="9"/>
      <c r="V3708" s="9"/>
      <c r="W3708" s="9"/>
      <c r="X3708" s="9"/>
      <c r="Y3708" s="9"/>
      <c r="Z3708" s="9"/>
    </row>
    <row r="3709" spans="1:26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23</v>
      </c>
      <c r="Q3709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  <c r="U3709" s="9"/>
      <c r="V3709" s="9"/>
      <c r="W3709" s="9"/>
      <c r="X3709" s="9"/>
      <c r="Y3709" s="9"/>
      <c r="Z3709" s="9"/>
    </row>
    <row r="3710" spans="1:26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39</v>
      </c>
      <c r="Q3710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  <c r="U3710" s="9"/>
      <c r="V3710" s="9"/>
      <c r="W3710" s="9"/>
      <c r="X3710" s="9"/>
      <c r="Y3710" s="9"/>
      <c r="Z3710" s="9"/>
    </row>
    <row r="3711" spans="1:26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35</v>
      </c>
      <c r="Q37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  <c r="U3711" s="9"/>
      <c r="V3711" s="9"/>
      <c r="W3711" s="9"/>
      <c r="X3711" s="9"/>
      <c r="Y3711" s="9"/>
      <c r="Z3711" s="9"/>
    </row>
    <row r="3712" spans="1:26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27</v>
      </c>
      <c r="Q3712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  <c r="U3712" s="9"/>
      <c r="V3712" s="9"/>
      <c r="W3712" s="9"/>
      <c r="X3712" s="9"/>
      <c r="Y3712" s="9"/>
      <c r="Z3712" s="9"/>
    </row>
    <row r="3713" spans="1:26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21</v>
      </c>
      <c r="Q3713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  <c r="U3713" s="9"/>
      <c r="V3713" s="9"/>
      <c r="W3713" s="9"/>
      <c r="X3713" s="9"/>
      <c r="Y3713" s="9"/>
      <c r="Z3713" s="9"/>
    </row>
    <row r="3714" spans="1:26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104</v>
      </c>
      <c r="Q3714" t="s">
        <v>8315</v>
      </c>
      <c r="R3714" t="s">
        <v>8316</v>
      </c>
      <c r="S3714" s="9">
        <f t="shared" si="230"/>
        <v>42134.172071759262</v>
      </c>
      <c r="T3714" s="9">
        <f t="shared" si="231"/>
        <v>42155.290972222225</v>
      </c>
      <c r="U3714" s="9"/>
      <c r="V3714" s="9"/>
      <c r="W3714" s="9"/>
      <c r="X3714" s="9"/>
      <c r="Y3714" s="9"/>
      <c r="Z3714" s="9"/>
    </row>
    <row r="3715" spans="1:26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 xml:space="preserve"> ROUND((E3715/D3715)*100,0)</f>
        <v>102</v>
      </c>
      <c r="P3715">
        <f t="shared" ref="P3715:P3778" si="233" xml:space="preserve"> AVERAGE(L3715)</f>
        <v>19</v>
      </c>
      <c r="Q3715" t="s">
        <v>8315</v>
      </c>
      <c r="R3715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  <c r="U3715" s="9"/>
      <c r="V3715" s="9"/>
      <c r="W3715" s="9"/>
      <c r="X3715" s="9"/>
      <c r="Y3715" s="9"/>
      <c r="Z3715" s="9"/>
    </row>
    <row r="3716" spans="1:26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97</v>
      </c>
      <c r="Q3716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  <c r="U3716" s="9"/>
      <c r="V3716" s="9"/>
      <c r="W3716" s="9"/>
      <c r="X3716" s="9"/>
      <c r="Y3716" s="9"/>
      <c r="Z3716" s="9"/>
    </row>
    <row r="3717" spans="1:26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27</v>
      </c>
      <c r="Q3717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  <c r="U3717" s="9"/>
      <c r="V3717" s="9"/>
      <c r="W3717" s="9"/>
      <c r="X3717" s="9"/>
      <c r="Y3717" s="9"/>
      <c r="Z3717" s="9"/>
    </row>
    <row r="3718" spans="1:26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24</v>
      </c>
      <c r="Q3718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  <c r="U3718" s="9"/>
      <c r="V3718" s="9"/>
      <c r="W3718" s="9"/>
      <c r="X3718" s="9"/>
      <c r="Y3718" s="9"/>
      <c r="Z3718" s="9"/>
    </row>
    <row r="3719" spans="1:26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13</v>
      </c>
      <c r="Q3719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  <c r="U3719" s="9"/>
      <c r="V3719" s="9"/>
      <c r="W3719" s="9"/>
      <c r="X3719" s="9"/>
      <c r="Y3719" s="9"/>
      <c r="Z3719" s="9"/>
    </row>
    <row r="3720" spans="1:26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46</v>
      </c>
      <c r="Q3720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  <c r="U3720" s="9"/>
      <c r="V3720" s="9"/>
      <c r="W3720" s="9"/>
      <c r="X3720" s="9"/>
      <c r="Y3720" s="9"/>
      <c r="Z3720" s="9"/>
    </row>
    <row r="3721" spans="1:26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4</v>
      </c>
      <c r="Q372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  <c r="U3721" s="9"/>
      <c r="V3721" s="9"/>
      <c r="W3721" s="9"/>
      <c r="X3721" s="9"/>
      <c r="Y3721" s="9"/>
      <c r="Z3721" s="9"/>
    </row>
    <row r="3722" spans="1:26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40</v>
      </c>
      <c r="Q3722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  <c r="U3722" s="9"/>
      <c r="V3722" s="9"/>
      <c r="W3722" s="9"/>
      <c r="X3722" s="9"/>
      <c r="Y3722" s="9"/>
      <c r="Z3722" s="9"/>
    </row>
    <row r="3723" spans="1:26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44</v>
      </c>
      <c r="Q3723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  <c r="U3723" s="9"/>
      <c r="V3723" s="9"/>
      <c r="W3723" s="9"/>
      <c r="X3723" s="9"/>
      <c r="Y3723" s="9"/>
      <c r="Z3723" s="9"/>
    </row>
    <row r="3724" spans="1:26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35</v>
      </c>
      <c r="Q3724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  <c r="U3724" s="9"/>
      <c r="V3724" s="9"/>
      <c r="W3724" s="9"/>
      <c r="X3724" s="9"/>
      <c r="Y3724" s="9"/>
      <c r="Z3724" s="9"/>
    </row>
    <row r="3725" spans="1:26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63</v>
      </c>
      <c r="Q3725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  <c r="U3725" s="9"/>
      <c r="V3725" s="9"/>
      <c r="W3725" s="9"/>
      <c r="X3725" s="9"/>
      <c r="Y3725" s="9"/>
      <c r="Z3725" s="9"/>
    </row>
    <row r="3726" spans="1:26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89</v>
      </c>
      <c r="Q3726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  <c r="U3726" s="9"/>
      <c r="V3726" s="9"/>
      <c r="W3726" s="9"/>
      <c r="X3726" s="9"/>
      <c r="Y3726" s="9"/>
      <c r="Z3726" s="9"/>
    </row>
    <row r="3727" spans="1:26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15</v>
      </c>
      <c r="Q3727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  <c r="U3727" s="9"/>
      <c r="V3727" s="9"/>
      <c r="W3727" s="9"/>
      <c r="X3727" s="9"/>
      <c r="Y3727" s="9"/>
      <c r="Z3727" s="9"/>
    </row>
    <row r="3728" spans="1:26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46</v>
      </c>
      <c r="Q3728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  <c r="U3728" s="9"/>
      <c r="V3728" s="9"/>
      <c r="W3728" s="9"/>
      <c r="X3728" s="9"/>
      <c r="Y3728" s="9"/>
      <c r="Z3728" s="9"/>
    </row>
    <row r="3729" spans="1:26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33</v>
      </c>
      <c r="Q3729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  <c r="U3729" s="9"/>
      <c r="V3729" s="9"/>
      <c r="W3729" s="9"/>
      <c r="X3729" s="9"/>
      <c r="Y3729" s="9"/>
      <c r="Z3729" s="9"/>
    </row>
    <row r="3730" spans="1:26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31</v>
      </c>
      <c r="Q3730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  <c r="U3730" s="9"/>
      <c r="V3730" s="9"/>
      <c r="W3730" s="9"/>
      <c r="X3730" s="9"/>
      <c r="Y3730" s="9"/>
      <c r="Z3730" s="9"/>
    </row>
    <row r="3731" spans="1:26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5</v>
      </c>
      <c r="Q373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  <c r="U3731" s="9"/>
      <c r="V3731" s="9"/>
      <c r="W3731" s="9"/>
      <c r="X3731" s="9"/>
      <c r="Y3731" s="9"/>
      <c r="Z3731" s="9"/>
    </row>
    <row r="3732" spans="1:26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</v>
      </c>
      <c r="Q3732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  <c r="U3732" s="9"/>
      <c r="V3732" s="9"/>
      <c r="W3732" s="9"/>
      <c r="X3732" s="9"/>
      <c r="Y3732" s="9"/>
      <c r="Z3732" s="9"/>
    </row>
    <row r="3733" spans="1:26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12</v>
      </c>
      <c r="Q3733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  <c r="U3733" s="9"/>
      <c r="V3733" s="9"/>
      <c r="W3733" s="9"/>
      <c r="X3733" s="9"/>
      <c r="Y3733" s="9"/>
      <c r="Z3733" s="9"/>
    </row>
    <row r="3734" spans="1:26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4</v>
      </c>
      <c r="Q3734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  <c r="U3734" s="9"/>
      <c r="V3734" s="9"/>
      <c r="W3734" s="9"/>
      <c r="X3734" s="9"/>
      <c r="Y3734" s="9"/>
      <c r="Z3734" s="9"/>
    </row>
    <row r="3735" spans="1:26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>
        <f t="shared" si="233"/>
        <v>0</v>
      </c>
      <c r="Q3735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  <c r="U3735" s="9"/>
      <c r="V3735" s="9"/>
      <c r="W3735" s="9"/>
      <c r="X3735" s="9"/>
      <c r="Y3735" s="9"/>
      <c r="Z3735" s="9"/>
    </row>
    <row r="3736" spans="1:26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7</v>
      </c>
      <c r="Q3736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  <c r="U3736" s="9"/>
      <c r="V3736" s="9"/>
      <c r="W3736" s="9"/>
      <c r="X3736" s="9"/>
      <c r="Y3736" s="9"/>
      <c r="Z3736" s="9"/>
    </row>
    <row r="3737" spans="1:26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2</v>
      </c>
      <c r="Q3737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  <c r="U3737" s="9"/>
      <c r="V3737" s="9"/>
      <c r="W3737" s="9"/>
      <c r="X3737" s="9"/>
      <c r="Y3737" s="9"/>
      <c r="Z3737" s="9"/>
    </row>
    <row r="3738" spans="1:26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</v>
      </c>
      <c r="Q3738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  <c r="U3738" s="9"/>
      <c r="V3738" s="9"/>
      <c r="W3738" s="9"/>
      <c r="X3738" s="9"/>
      <c r="Y3738" s="9"/>
      <c r="Z3738" s="9"/>
    </row>
    <row r="3739" spans="1:26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4</v>
      </c>
      <c r="Q3739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  <c r="U3739" s="9"/>
      <c r="V3739" s="9"/>
      <c r="W3739" s="9"/>
      <c r="X3739" s="9"/>
      <c r="Y3739" s="9"/>
      <c r="Z3739" s="9"/>
    </row>
    <row r="3740" spans="1:26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6</v>
      </c>
      <c r="Q3740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  <c r="U3740" s="9"/>
      <c r="V3740" s="9"/>
      <c r="W3740" s="9"/>
      <c r="X3740" s="9"/>
      <c r="Y3740" s="9"/>
      <c r="Z3740" s="9"/>
    </row>
    <row r="3741" spans="1:26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8</v>
      </c>
      <c r="Q374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  <c r="U3741" s="9"/>
      <c r="V3741" s="9"/>
      <c r="W3741" s="9"/>
      <c r="X3741" s="9"/>
      <c r="Y3741" s="9"/>
      <c r="Z3741" s="9"/>
    </row>
    <row r="3742" spans="1:26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14</v>
      </c>
      <c r="Q3742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  <c r="U3742" s="9"/>
      <c r="V3742" s="9"/>
      <c r="W3742" s="9"/>
      <c r="X3742" s="9"/>
      <c r="Y3742" s="9"/>
      <c r="Z3742" s="9"/>
    </row>
    <row r="3743" spans="1:26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>
        <f t="shared" si="233"/>
        <v>0</v>
      </c>
      <c r="Q3743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  <c r="U3743" s="9"/>
      <c r="V3743" s="9"/>
      <c r="W3743" s="9"/>
      <c r="X3743" s="9"/>
      <c r="Y3743" s="9"/>
      <c r="Z3743" s="9"/>
    </row>
    <row r="3744" spans="1:26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4</v>
      </c>
      <c r="Q3744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  <c r="U3744" s="9"/>
      <c r="V3744" s="9"/>
      <c r="W3744" s="9"/>
      <c r="X3744" s="9"/>
      <c r="Y3744" s="9"/>
      <c r="Z3744" s="9"/>
    </row>
    <row r="3745" spans="1:26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>
        <f t="shared" si="233"/>
        <v>0</v>
      </c>
      <c r="Q3745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  <c r="U3745" s="9"/>
      <c r="V3745" s="9"/>
      <c r="W3745" s="9"/>
      <c r="X3745" s="9"/>
      <c r="Y3745" s="9"/>
      <c r="Z3745" s="9"/>
    </row>
    <row r="3746" spans="1:26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>
        <f t="shared" si="233"/>
        <v>0</v>
      </c>
      <c r="Q3746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  <c r="U3746" s="9"/>
      <c r="V3746" s="9"/>
      <c r="W3746" s="9"/>
      <c r="X3746" s="9"/>
      <c r="Y3746" s="9"/>
      <c r="Z3746" s="9"/>
    </row>
    <row r="3747" spans="1:26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</v>
      </c>
      <c r="Q3747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  <c r="U3747" s="9"/>
      <c r="V3747" s="9"/>
      <c r="W3747" s="9"/>
      <c r="X3747" s="9"/>
      <c r="Y3747" s="9"/>
      <c r="Z3747" s="9"/>
    </row>
    <row r="3748" spans="1:26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1</v>
      </c>
      <c r="Q3748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  <c r="U3748" s="9"/>
      <c r="V3748" s="9"/>
      <c r="W3748" s="9"/>
      <c r="X3748" s="9"/>
      <c r="Y3748" s="9"/>
      <c r="Z3748" s="9"/>
    </row>
    <row r="3749" spans="1:26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1</v>
      </c>
      <c r="Q3749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  <c r="U3749" s="9"/>
      <c r="V3749" s="9"/>
      <c r="W3749" s="9"/>
      <c r="X3749" s="9"/>
      <c r="Y3749" s="9"/>
      <c r="Z3749" s="9"/>
    </row>
    <row r="3750" spans="1:26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52</v>
      </c>
      <c r="Q3750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  <c r="U3750" s="9"/>
      <c r="V3750" s="9"/>
      <c r="W3750" s="9"/>
      <c r="X3750" s="9"/>
      <c r="Y3750" s="9"/>
      <c r="Z3750" s="9"/>
    </row>
    <row r="3751" spans="1:26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</v>
      </c>
      <c r="Q375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  <c r="U3751" s="9"/>
      <c r="V3751" s="9"/>
      <c r="W3751" s="9"/>
      <c r="X3751" s="9"/>
      <c r="Y3751" s="9"/>
      <c r="Z3751" s="9"/>
    </row>
    <row r="3752" spans="1:26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28</v>
      </c>
      <c r="Q3752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  <c r="U3752" s="9"/>
      <c r="V3752" s="9"/>
      <c r="W3752" s="9"/>
      <c r="X3752" s="9"/>
      <c r="Y3752" s="9"/>
      <c r="Z3752" s="9"/>
    </row>
    <row r="3753" spans="1:26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11</v>
      </c>
      <c r="Q3753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  <c r="U3753" s="9"/>
      <c r="V3753" s="9"/>
      <c r="W3753" s="9"/>
      <c r="X3753" s="9"/>
      <c r="Y3753" s="9"/>
      <c r="Z3753" s="9"/>
    </row>
    <row r="3754" spans="1:26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15</v>
      </c>
      <c r="Q3754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  <c r="U3754" s="9"/>
      <c r="V3754" s="9"/>
      <c r="W3754" s="9"/>
      <c r="X3754" s="9"/>
      <c r="Y3754" s="9"/>
      <c r="Z3754" s="9"/>
    </row>
    <row r="3755" spans="1:26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30</v>
      </c>
      <c r="Q3755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  <c r="U3755" s="9"/>
      <c r="V3755" s="9"/>
      <c r="W3755" s="9"/>
      <c r="X3755" s="9"/>
      <c r="Y3755" s="9"/>
      <c r="Z3755" s="9"/>
    </row>
    <row r="3756" spans="1:26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27</v>
      </c>
      <c r="Q3756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  <c r="U3756" s="9"/>
      <c r="V3756" s="9"/>
      <c r="W3756" s="9"/>
      <c r="X3756" s="9"/>
      <c r="Y3756" s="9"/>
      <c r="Z3756" s="9"/>
    </row>
    <row r="3757" spans="1:26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28</v>
      </c>
      <c r="Q3757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  <c r="U3757" s="9"/>
      <c r="V3757" s="9"/>
      <c r="W3757" s="9"/>
      <c r="X3757" s="9"/>
      <c r="Y3757" s="9"/>
      <c r="Z3757" s="9"/>
    </row>
    <row r="3758" spans="1:26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17</v>
      </c>
      <c r="Q3758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  <c r="U3758" s="9"/>
      <c r="V3758" s="9"/>
      <c r="W3758" s="9"/>
      <c r="X3758" s="9"/>
      <c r="Y3758" s="9"/>
      <c r="Z3758" s="9"/>
    </row>
    <row r="3759" spans="1:26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50</v>
      </c>
      <c r="Q3759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  <c r="U3759" s="9"/>
      <c r="V3759" s="9"/>
      <c r="W3759" s="9"/>
      <c r="X3759" s="9"/>
      <c r="Y3759" s="9"/>
      <c r="Z3759" s="9"/>
    </row>
    <row r="3760" spans="1:26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26</v>
      </c>
      <c r="Q3760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  <c r="U3760" s="9"/>
      <c r="V3760" s="9"/>
      <c r="W3760" s="9"/>
      <c r="X3760" s="9"/>
      <c r="Y3760" s="9"/>
      <c r="Z3760" s="9"/>
    </row>
    <row r="3761" spans="1:26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88</v>
      </c>
      <c r="Q376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  <c r="U3761" s="9"/>
      <c r="V3761" s="9"/>
      <c r="W3761" s="9"/>
      <c r="X3761" s="9"/>
      <c r="Y3761" s="9"/>
      <c r="Z3761" s="9"/>
    </row>
    <row r="3762" spans="1:26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91</v>
      </c>
      <c r="Q3762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  <c r="U3762" s="9"/>
      <c r="V3762" s="9"/>
      <c r="W3762" s="9"/>
      <c r="X3762" s="9"/>
      <c r="Y3762" s="9"/>
      <c r="Z3762" s="9"/>
    </row>
    <row r="3763" spans="1:26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3</v>
      </c>
      <c r="Q3763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  <c r="U3763" s="9"/>
      <c r="V3763" s="9"/>
      <c r="W3763" s="9"/>
      <c r="X3763" s="9"/>
      <c r="Y3763" s="9"/>
      <c r="Z3763" s="9"/>
    </row>
    <row r="3764" spans="1:26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28</v>
      </c>
      <c r="Q3764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  <c r="U3764" s="9"/>
      <c r="V3764" s="9"/>
      <c r="W3764" s="9"/>
      <c r="X3764" s="9"/>
      <c r="Y3764" s="9"/>
      <c r="Z3764" s="9"/>
    </row>
    <row r="3765" spans="1:26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77</v>
      </c>
      <c r="Q3765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  <c r="U3765" s="9"/>
      <c r="V3765" s="9"/>
      <c r="W3765" s="9"/>
      <c r="X3765" s="9"/>
      <c r="Y3765" s="9"/>
      <c r="Z3765" s="9"/>
    </row>
    <row r="3766" spans="1:26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27</v>
      </c>
      <c r="Q3766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  <c r="U3766" s="9"/>
      <c r="V3766" s="9"/>
      <c r="W3766" s="9"/>
      <c r="X3766" s="9"/>
      <c r="Y3766" s="9"/>
      <c r="Z3766" s="9"/>
    </row>
    <row r="3767" spans="1:26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107</v>
      </c>
      <c r="Q3767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  <c r="U3767" s="9"/>
      <c r="V3767" s="9"/>
      <c r="W3767" s="9"/>
      <c r="X3767" s="9"/>
      <c r="Y3767" s="9"/>
      <c r="Z3767" s="9"/>
    </row>
    <row r="3768" spans="1:26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96</v>
      </c>
      <c r="Q3768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  <c r="U3768" s="9"/>
      <c r="V3768" s="9"/>
      <c r="W3768" s="9"/>
      <c r="X3768" s="9"/>
      <c r="Y3768" s="9"/>
      <c r="Z3768" s="9"/>
    </row>
    <row r="3769" spans="1:26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56</v>
      </c>
      <c r="Q3769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  <c r="U3769" s="9"/>
      <c r="V3769" s="9"/>
      <c r="W3769" s="9"/>
      <c r="X3769" s="9"/>
      <c r="Y3769" s="9"/>
      <c r="Z3769" s="9"/>
    </row>
    <row r="3770" spans="1:26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58</v>
      </c>
      <c r="Q3770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  <c r="U3770" s="9"/>
      <c r="V3770" s="9"/>
      <c r="W3770" s="9"/>
      <c r="X3770" s="9"/>
      <c r="Y3770" s="9"/>
      <c r="Z3770" s="9"/>
    </row>
    <row r="3771" spans="1:26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15</v>
      </c>
      <c r="Q377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  <c r="U3771" s="9"/>
      <c r="V3771" s="9"/>
      <c r="W3771" s="9"/>
      <c r="X3771" s="9"/>
      <c r="Y3771" s="9"/>
      <c r="Z3771" s="9"/>
    </row>
    <row r="3772" spans="1:26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20</v>
      </c>
      <c r="Q3772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  <c r="U3772" s="9"/>
      <c r="V3772" s="9"/>
      <c r="W3772" s="9"/>
      <c r="X3772" s="9"/>
      <c r="Y3772" s="9"/>
      <c r="Z3772" s="9"/>
    </row>
    <row r="3773" spans="1:26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</v>
      </c>
      <c r="Q3773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  <c r="U3773" s="9"/>
      <c r="V3773" s="9"/>
      <c r="W3773" s="9"/>
      <c r="X3773" s="9"/>
      <c r="Y3773" s="9"/>
      <c r="Z3773" s="9"/>
    </row>
    <row r="3774" spans="1:26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33</v>
      </c>
      <c r="Q3774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  <c r="U3774" s="9"/>
      <c r="V3774" s="9"/>
      <c r="W3774" s="9"/>
      <c r="X3774" s="9"/>
      <c r="Y3774" s="9"/>
      <c r="Z3774" s="9"/>
    </row>
    <row r="3775" spans="1:26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57</v>
      </c>
      <c r="Q3775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  <c r="U3775" s="9"/>
      <c r="V3775" s="9"/>
      <c r="W3775" s="9"/>
      <c r="X3775" s="9"/>
      <c r="Y3775" s="9"/>
      <c r="Z3775" s="9"/>
    </row>
    <row r="3776" spans="1:26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25</v>
      </c>
      <c r="Q3776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  <c r="U3776" s="9"/>
      <c r="V3776" s="9"/>
      <c r="W3776" s="9"/>
      <c r="X3776" s="9"/>
      <c r="Y3776" s="9"/>
      <c r="Z3776" s="9"/>
    </row>
    <row r="3777" spans="1:26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</v>
      </c>
      <c r="Q3777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  <c r="U3777" s="9"/>
      <c r="V3777" s="9"/>
      <c r="W3777" s="9"/>
      <c r="X3777" s="9"/>
      <c r="Y3777" s="9"/>
      <c r="Z3777" s="9"/>
    </row>
    <row r="3778" spans="1:26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94</v>
      </c>
      <c r="Q3778" t="s">
        <v>8315</v>
      </c>
      <c r="R3778" t="s">
        <v>8357</v>
      </c>
      <c r="S3778" s="9">
        <f t="shared" si="234"/>
        <v>41814.367800925924</v>
      </c>
      <c r="T3778" s="9">
        <f t="shared" si="235"/>
        <v>41852.041666666664</v>
      </c>
      <c r="U3778" s="9"/>
      <c r="V3778" s="9"/>
      <c r="W3778" s="9"/>
      <c r="X3778" s="9"/>
      <c r="Y3778" s="9"/>
      <c r="Z3778" s="9"/>
    </row>
    <row r="3779" spans="1:26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 xml:space="preserve"> ROUND((E3779/D3779)*100,0)</f>
        <v>143</v>
      </c>
      <c r="P3779">
        <f t="shared" ref="P3779:P3842" si="237" xml:space="preserve"> AVERAGE(L3779)</f>
        <v>59</v>
      </c>
      <c r="Q3779" t="s">
        <v>8315</v>
      </c>
      <c r="R3779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  <c r="U3779" s="9"/>
      <c r="V3779" s="9"/>
      <c r="W3779" s="9"/>
      <c r="X3779" s="9"/>
      <c r="Y3779" s="9"/>
      <c r="Z3779" s="9"/>
    </row>
    <row r="3780" spans="1:26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36</v>
      </c>
      <c r="Q3780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  <c r="U3780" s="9"/>
      <c r="V3780" s="9"/>
      <c r="W3780" s="9"/>
      <c r="X3780" s="9"/>
      <c r="Y3780" s="9"/>
      <c r="Z3780" s="9"/>
    </row>
    <row r="3781" spans="1:26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115</v>
      </c>
      <c r="Q378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  <c r="U3781" s="9"/>
      <c r="V3781" s="9"/>
      <c r="W3781" s="9"/>
      <c r="X3781" s="9"/>
      <c r="Y3781" s="9"/>
      <c r="Z3781" s="9"/>
    </row>
    <row r="3782" spans="1:26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30</v>
      </c>
      <c r="Q3782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  <c r="U3782" s="9"/>
      <c r="V3782" s="9"/>
      <c r="W3782" s="9"/>
      <c r="X3782" s="9"/>
      <c r="Y3782" s="9"/>
      <c r="Z3782" s="9"/>
    </row>
    <row r="3783" spans="1:26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52</v>
      </c>
      <c r="Q3783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  <c r="U3783" s="9"/>
      <c r="V3783" s="9"/>
      <c r="W3783" s="9"/>
      <c r="X3783" s="9"/>
      <c r="Y3783" s="9"/>
      <c r="Z3783" s="9"/>
    </row>
    <row r="3784" spans="1:26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27</v>
      </c>
      <c r="Q3784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  <c r="U3784" s="9"/>
      <c r="V3784" s="9"/>
      <c r="W3784" s="9"/>
      <c r="X3784" s="9"/>
      <c r="Y3784" s="9"/>
      <c r="Z3784" s="9"/>
    </row>
    <row r="3785" spans="1:26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24</v>
      </c>
      <c r="Q3785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  <c r="U3785" s="9"/>
      <c r="V3785" s="9"/>
      <c r="W3785" s="9"/>
      <c r="X3785" s="9"/>
      <c r="Y3785" s="9"/>
      <c r="Z3785" s="9"/>
    </row>
    <row r="3786" spans="1:26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10</v>
      </c>
      <c r="Q3786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  <c r="U3786" s="9"/>
      <c r="V3786" s="9"/>
      <c r="W3786" s="9"/>
      <c r="X3786" s="9"/>
      <c r="Y3786" s="9"/>
      <c r="Z3786" s="9"/>
    </row>
    <row r="3787" spans="1:26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30</v>
      </c>
      <c r="Q3787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  <c r="U3787" s="9"/>
      <c r="V3787" s="9"/>
      <c r="W3787" s="9"/>
      <c r="X3787" s="9"/>
      <c r="Y3787" s="9"/>
      <c r="Z3787" s="9"/>
    </row>
    <row r="3788" spans="1:26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71</v>
      </c>
      <c r="Q3788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  <c r="U3788" s="9"/>
      <c r="V3788" s="9"/>
      <c r="W3788" s="9"/>
      <c r="X3788" s="9"/>
      <c r="Y3788" s="9"/>
      <c r="Z3788" s="9"/>
    </row>
    <row r="3789" spans="1:26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10</v>
      </c>
      <c r="Q3789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  <c r="U3789" s="9"/>
      <c r="V3789" s="9"/>
      <c r="W3789" s="9"/>
      <c r="X3789" s="9"/>
      <c r="Y3789" s="9"/>
      <c r="Z3789" s="9"/>
    </row>
    <row r="3790" spans="1:26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1</v>
      </c>
      <c r="Q3790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  <c r="U3790" s="9"/>
      <c r="V3790" s="9"/>
      <c r="W3790" s="9"/>
      <c r="X3790" s="9"/>
      <c r="Y3790" s="9"/>
      <c r="Z3790" s="9"/>
    </row>
    <row r="3791" spans="1:26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4</v>
      </c>
      <c r="Q379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  <c r="U3791" s="9"/>
      <c r="V3791" s="9"/>
      <c r="W3791" s="9"/>
      <c r="X3791" s="9"/>
      <c r="Y3791" s="9"/>
      <c r="Z3791" s="9"/>
    </row>
    <row r="3792" spans="1:26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>
        <f t="shared" si="237"/>
        <v>0</v>
      </c>
      <c r="Q3792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  <c r="U3792" s="9"/>
      <c r="V3792" s="9"/>
      <c r="W3792" s="9"/>
      <c r="X3792" s="9"/>
      <c r="Y3792" s="9"/>
      <c r="Z3792" s="9"/>
    </row>
    <row r="3793" spans="1:26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>
        <f t="shared" si="237"/>
        <v>0</v>
      </c>
      <c r="Q3793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  <c r="U3793" s="9"/>
      <c r="V3793" s="9"/>
      <c r="W3793" s="9"/>
      <c r="X3793" s="9"/>
      <c r="Y3793" s="9"/>
      <c r="Z3793" s="9"/>
    </row>
    <row r="3794" spans="1:26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2</v>
      </c>
      <c r="Q3794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  <c r="U3794" s="9"/>
      <c r="V3794" s="9"/>
      <c r="W3794" s="9"/>
      <c r="X3794" s="9"/>
      <c r="Y3794" s="9"/>
      <c r="Z3794" s="9"/>
    </row>
    <row r="3795" spans="1:26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24</v>
      </c>
      <c r="Q3795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  <c r="U3795" s="9"/>
      <c r="V3795" s="9"/>
      <c r="W3795" s="9"/>
      <c r="X3795" s="9"/>
      <c r="Y3795" s="9"/>
      <c r="Z3795" s="9"/>
    </row>
    <row r="3796" spans="1:26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1</v>
      </c>
      <c r="Q3796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  <c r="U3796" s="9"/>
      <c r="V3796" s="9"/>
      <c r="W3796" s="9"/>
      <c r="X3796" s="9"/>
      <c r="Y3796" s="9"/>
      <c r="Z3796" s="9"/>
    </row>
    <row r="3797" spans="1:26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2</v>
      </c>
      <c r="Q3797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  <c r="U3797" s="9"/>
      <c r="V3797" s="9"/>
      <c r="W3797" s="9"/>
      <c r="X3797" s="9"/>
      <c r="Y3797" s="9"/>
      <c r="Z3797" s="9"/>
    </row>
    <row r="3798" spans="1:26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  <c r="U3798" s="9"/>
      <c r="V3798" s="9"/>
      <c r="W3798" s="9"/>
      <c r="X3798" s="9"/>
      <c r="Y3798" s="9"/>
      <c r="Z3798" s="9"/>
    </row>
    <row r="3799" spans="1:26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37</v>
      </c>
      <c r="Q3799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  <c r="U3799" s="9"/>
      <c r="V3799" s="9"/>
      <c r="W3799" s="9"/>
      <c r="X3799" s="9"/>
      <c r="Y3799" s="9"/>
      <c r="Z3799" s="9"/>
    </row>
    <row r="3800" spans="1:26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5</v>
      </c>
      <c r="Q3800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  <c r="U3800" s="9"/>
      <c r="V3800" s="9"/>
      <c r="W3800" s="9"/>
      <c r="X3800" s="9"/>
      <c r="Y3800" s="9"/>
      <c r="Z3800" s="9"/>
    </row>
    <row r="3801" spans="1:26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4</v>
      </c>
      <c r="Q380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  <c r="U3801" s="9"/>
      <c r="V3801" s="9"/>
      <c r="W3801" s="9"/>
      <c r="X3801" s="9"/>
      <c r="Y3801" s="9"/>
      <c r="Z3801" s="9"/>
    </row>
    <row r="3802" spans="1:26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16</v>
      </c>
      <c r="Q3802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  <c r="U3802" s="9"/>
      <c r="V3802" s="9"/>
      <c r="W3802" s="9"/>
      <c r="X3802" s="9"/>
      <c r="Y3802" s="9"/>
      <c r="Z3802" s="9"/>
    </row>
    <row r="3803" spans="1:26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9</v>
      </c>
      <c r="Q3803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  <c r="U3803" s="9"/>
      <c r="V3803" s="9"/>
      <c r="W3803" s="9"/>
      <c r="X3803" s="9"/>
      <c r="Y3803" s="9"/>
      <c r="Z3803" s="9"/>
    </row>
    <row r="3804" spans="1:26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>
        <f t="shared" si="237"/>
        <v>0</v>
      </c>
      <c r="Q3804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  <c r="U3804" s="9"/>
      <c r="V3804" s="9"/>
      <c r="W3804" s="9"/>
      <c r="X3804" s="9"/>
      <c r="Y3804" s="9"/>
      <c r="Z3804" s="9"/>
    </row>
    <row r="3805" spans="1:26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40</v>
      </c>
      <c r="Q3805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  <c r="U3805" s="9"/>
      <c r="V3805" s="9"/>
      <c r="W3805" s="9"/>
      <c r="X3805" s="9"/>
      <c r="Y3805" s="9"/>
      <c r="Z3805" s="9"/>
    </row>
    <row r="3806" spans="1:26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>
        <f t="shared" si="237"/>
        <v>0</v>
      </c>
      <c r="Q3806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  <c r="U3806" s="9"/>
      <c r="V3806" s="9"/>
      <c r="W3806" s="9"/>
      <c r="X3806" s="9"/>
      <c r="Y3806" s="9"/>
      <c r="Z3806" s="9"/>
    </row>
    <row r="3807" spans="1:26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</v>
      </c>
      <c r="Q3807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  <c r="U3807" s="9"/>
      <c r="V3807" s="9"/>
      <c r="W3807" s="9"/>
      <c r="X3807" s="9"/>
      <c r="Y3807" s="9"/>
      <c r="Z3807" s="9"/>
    </row>
    <row r="3808" spans="1:26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1</v>
      </c>
      <c r="Q3808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  <c r="U3808" s="9"/>
      <c r="V3808" s="9"/>
      <c r="W3808" s="9"/>
      <c r="X3808" s="9"/>
      <c r="Y3808" s="9"/>
      <c r="Z3808" s="9"/>
    </row>
    <row r="3809" spans="1:26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9</v>
      </c>
      <c r="Q3809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  <c r="U3809" s="9"/>
      <c r="V3809" s="9"/>
      <c r="W3809" s="9"/>
      <c r="X3809" s="9"/>
      <c r="Y3809" s="9"/>
      <c r="Z3809" s="9"/>
    </row>
    <row r="3810" spans="1:26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24</v>
      </c>
      <c r="Q3810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  <c r="U3810" s="9"/>
      <c r="V3810" s="9"/>
      <c r="W3810" s="9"/>
      <c r="X3810" s="9"/>
      <c r="Y3810" s="9"/>
      <c r="Z3810" s="9"/>
    </row>
    <row r="3811" spans="1:26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38</v>
      </c>
      <c r="Q38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  <c r="U3811" s="9"/>
      <c r="V3811" s="9"/>
      <c r="W3811" s="9"/>
      <c r="X3811" s="9"/>
      <c r="Y3811" s="9"/>
      <c r="Z3811" s="9"/>
    </row>
    <row r="3812" spans="1:26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26</v>
      </c>
      <c r="Q3812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  <c r="U3812" s="9"/>
      <c r="V3812" s="9"/>
      <c r="W3812" s="9"/>
      <c r="X3812" s="9"/>
      <c r="Y3812" s="9"/>
      <c r="Z3812" s="9"/>
    </row>
    <row r="3813" spans="1:26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19</v>
      </c>
      <c r="Q3813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  <c r="U3813" s="9"/>
      <c r="V3813" s="9"/>
      <c r="W3813" s="9"/>
      <c r="X3813" s="9"/>
      <c r="Y3813" s="9"/>
      <c r="Z3813" s="9"/>
    </row>
    <row r="3814" spans="1:26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11</v>
      </c>
      <c r="Q3814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  <c r="U3814" s="9"/>
      <c r="V3814" s="9"/>
      <c r="W3814" s="9"/>
      <c r="X3814" s="9"/>
      <c r="Y3814" s="9"/>
      <c r="Z3814" s="9"/>
    </row>
    <row r="3815" spans="1:26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27</v>
      </c>
      <c r="Q3815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  <c r="U3815" s="9"/>
      <c r="V3815" s="9"/>
      <c r="W3815" s="9"/>
      <c r="X3815" s="9"/>
      <c r="Y3815" s="9"/>
      <c r="Z3815" s="9"/>
    </row>
    <row r="3816" spans="1:26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34</v>
      </c>
      <c r="Q3816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  <c r="U3816" s="9"/>
      <c r="V3816" s="9"/>
      <c r="W3816" s="9"/>
      <c r="X3816" s="9"/>
      <c r="Y3816" s="9"/>
      <c r="Z3816" s="9"/>
    </row>
    <row r="3817" spans="1:26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20</v>
      </c>
      <c r="Q3817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  <c r="U3817" s="9"/>
      <c r="V3817" s="9"/>
      <c r="W3817" s="9"/>
      <c r="X3817" s="9"/>
      <c r="Y3817" s="9"/>
      <c r="Z3817" s="9"/>
    </row>
    <row r="3818" spans="1:26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37</v>
      </c>
      <c r="Q3818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  <c r="U3818" s="9"/>
      <c r="V3818" s="9"/>
      <c r="W3818" s="9"/>
      <c r="X3818" s="9"/>
      <c r="Y3818" s="9"/>
      <c r="Z3818" s="9"/>
    </row>
    <row r="3819" spans="1:26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20</v>
      </c>
      <c r="Q3819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  <c r="U3819" s="9"/>
      <c r="V3819" s="9"/>
      <c r="W3819" s="9"/>
      <c r="X3819" s="9"/>
      <c r="Y3819" s="9"/>
      <c r="Z3819" s="9"/>
    </row>
    <row r="3820" spans="1:26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10</v>
      </c>
      <c r="Q3820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  <c r="U3820" s="9"/>
      <c r="V3820" s="9"/>
      <c r="W3820" s="9"/>
      <c r="X3820" s="9"/>
      <c r="Y3820" s="9"/>
      <c r="Z3820" s="9"/>
    </row>
    <row r="3821" spans="1:26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26</v>
      </c>
      <c r="Q382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  <c r="U3821" s="9"/>
      <c r="V3821" s="9"/>
      <c r="W3821" s="9"/>
      <c r="X3821" s="9"/>
      <c r="Y3821" s="9"/>
      <c r="Z3821" s="9"/>
    </row>
    <row r="3822" spans="1:26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20</v>
      </c>
      <c r="Q3822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  <c r="U3822" s="9"/>
      <c r="V3822" s="9"/>
      <c r="W3822" s="9"/>
      <c r="X3822" s="9"/>
      <c r="Y3822" s="9"/>
      <c r="Z3822" s="9"/>
    </row>
    <row r="3823" spans="1:26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46</v>
      </c>
      <c r="Q3823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  <c r="U3823" s="9"/>
      <c r="V3823" s="9"/>
      <c r="W3823" s="9"/>
      <c r="X3823" s="9"/>
      <c r="Y3823" s="9"/>
      <c r="Z3823" s="9"/>
    </row>
    <row r="3824" spans="1:26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76</v>
      </c>
      <c r="Q3824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  <c r="U3824" s="9"/>
      <c r="V3824" s="9"/>
      <c r="W3824" s="9"/>
      <c r="X3824" s="9"/>
      <c r="Y3824" s="9"/>
      <c r="Z3824" s="9"/>
    </row>
    <row r="3825" spans="1:26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41</v>
      </c>
      <c r="Q3825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  <c r="U3825" s="9"/>
      <c r="V3825" s="9"/>
      <c r="W3825" s="9"/>
      <c r="X3825" s="9"/>
      <c r="Y3825" s="9"/>
      <c r="Z3825" s="9"/>
    </row>
    <row r="3826" spans="1:26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7</v>
      </c>
      <c r="Q3826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  <c r="U3826" s="9"/>
      <c r="V3826" s="9"/>
      <c r="W3826" s="9"/>
      <c r="X3826" s="9"/>
      <c r="Y3826" s="9"/>
      <c r="Z3826" s="9"/>
    </row>
    <row r="3827" spans="1:26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49</v>
      </c>
      <c r="Q3827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  <c r="U3827" s="9"/>
      <c r="V3827" s="9"/>
      <c r="W3827" s="9"/>
      <c r="X3827" s="9"/>
      <c r="Y3827" s="9"/>
      <c r="Z3827" s="9"/>
    </row>
    <row r="3828" spans="1:26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26</v>
      </c>
      <c r="Q3828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  <c r="U3828" s="9"/>
      <c r="V3828" s="9"/>
      <c r="W3828" s="9"/>
      <c r="X3828" s="9"/>
      <c r="Y3828" s="9"/>
      <c r="Z3828" s="9"/>
    </row>
    <row r="3829" spans="1:26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65</v>
      </c>
      <c r="Q3829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  <c r="U3829" s="9"/>
      <c r="V3829" s="9"/>
      <c r="W3829" s="9"/>
      <c r="X3829" s="9"/>
      <c r="Y3829" s="9"/>
      <c r="Z3829" s="9"/>
    </row>
    <row r="3830" spans="1:26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28</v>
      </c>
      <c r="Q3830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  <c r="U3830" s="9"/>
      <c r="V3830" s="9"/>
      <c r="W3830" s="9"/>
      <c r="X3830" s="9"/>
      <c r="Y3830" s="9"/>
      <c r="Z3830" s="9"/>
    </row>
    <row r="3831" spans="1:26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8</v>
      </c>
      <c r="Q383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  <c r="U3831" s="9"/>
      <c r="V3831" s="9"/>
      <c r="W3831" s="9"/>
      <c r="X3831" s="9"/>
      <c r="Y3831" s="9"/>
      <c r="Z3831" s="9"/>
    </row>
    <row r="3832" spans="1:26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3</v>
      </c>
      <c r="Q3832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  <c r="U3832" s="9"/>
      <c r="V3832" s="9"/>
      <c r="W3832" s="9"/>
      <c r="X3832" s="9"/>
      <c r="Y3832" s="9"/>
      <c r="Z3832" s="9"/>
    </row>
    <row r="3833" spans="1:26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9</v>
      </c>
      <c r="Q3833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  <c r="U3833" s="9"/>
      <c r="V3833" s="9"/>
      <c r="W3833" s="9"/>
      <c r="X3833" s="9"/>
      <c r="Y3833" s="9"/>
      <c r="Z3833" s="9"/>
    </row>
    <row r="3834" spans="1:26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9</v>
      </c>
      <c r="Q3834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  <c r="U3834" s="9"/>
      <c r="V3834" s="9"/>
      <c r="W3834" s="9"/>
      <c r="X3834" s="9"/>
      <c r="Y3834" s="9"/>
      <c r="Z3834" s="9"/>
    </row>
    <row r="3835" spans="1:26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20</v>
      </c>
      <c r="Q3835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  <c r="U3835" s="9"/>
      <c r="V3835" s="9"/>
      <c r="W3835" s="9"/>
      <c r="X3835" s="9"/>
      <c r="Y3835" s="9"/>
      <c r="Z3835" s="9"/>
    </row>
    <row r="3836" spans="1:26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</v>
      </c>
      <c r="Q3836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  <c r="U3836" s="9"/>
      <c r="V3836" s="9"/>
      <c r="W3836" s="9"/>
      <c r="X3836" s="9"/>
      <c r="Y3836" s="9"/>
      <c r="Z3836" s="9"/>
    </row>
    <row r="3837" spans="1:26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8</v>
      </c>
      <c r="Q3837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  <c r="U3837" s="9"/>
      <c r="V3837" s="9"/>
      <c r="W3837" s="9"/>
      <c r="X3837" s="9"/>
      <c r="Y3837" s="9"/>
      <c r="Z3837" s="9"/>
    </row>
    <row r="3838" spans="1:26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14</v>
      </c>
      <c r="Q3838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  <c r="U3838" s="9"/>
      <c r="V3838" s="9"/>
      <c r="W3838" s="9"/>
      <c r="X3838" s="9"/>
      <c r="Y3838" s="9"/>
      <c r="Z3838" s="9"/>
    </row>
    <row r="3839" spans="1:26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17</v>
      </c>
      <c r="Q3839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  <c r="U3839" s="9"/>
      <c r="V3839" s="9"/>
      <c r="W3839" s="9"/>
      <c r="X3839" s="9"/>
      <c r="Y3839" s="9"/>
      <c r="Z3839" s="9"/>
    </row>
    <row r="3840" spans="1:26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</v>
      </c>
      <c r="Q3840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  <c r="U3840" s="9"/>
      <c r="V3840" s="9"/>
      <c r="W3840" s="9"/>
      <c r="X3840" s="9"/>
      <c r="Y3840" s="9"/>
      <c r="Z3840" s="9"/>
    </row>
    <row r="3841" spans="1:26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32</v>
      </c>
      <c r="Q3841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  <c r="U3841" s="9"/>
      <c r="V3841" s="9"/>
      <c r="W3841" s="9"/>
      <c r="X3841" s="9"/>
      <c r="Y3841" s="9"/>
      <c r="Z3841" s="9"/>
    </row>
    <row r="3842" spans="1:26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3</v>
      </c>
      <c r="Q3842" t="s">
        <v>8315</v>
      </c>
      <c r="R3842" t="s">
        <v>8316</v>
      </c>
      <c r="S3842" s="9">
        <f t="shared" si="238"/>
        <v>42432.701724537037</v>
      </c>
      <c r="T3842" s="9">
        <f t="shared" si="239"/>
        <v>42457.660057870366</v>
      </c>
      <c r="U3842" s="9"/>
      <c r="V3842" s="9"/>
      <c r="W3842" s="9"/>
      <c r="X3842" s="9"/>
      <c r="Y3842" s="9"/>
      <c r="Z3842" s="9"/>
    </row>
    <row r="3843" spans="1:26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 xml:space="preserve"> ROUND((E3843/D3843)*100,0)</f>
        <v>9</v>
      </c>
      <c r="P3843">
        <f t="shared" ref="P3843:P3906" si="241" xml:space="preserve"> AVERAGE(L3843)</f>
        <v>34</v>
      </c>
      <c r="Q3843" t="s">
        <v>8315</v>
      </c>
      <c r="R3843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  <c r="U3843" s="9"/>
      <c r="V3843" s="9"/>
      <c r="W3843" s="9"/>
      <c r="X3843" s="9"/>
      <c r="Y3843" s="9"/>
      <c r="Z3843" s="9"/>
    </row>
    <row r="3844" spans="1:26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23</v>
      </c>
      <c r="Q3844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  <c r="U3844" s="9"/>
      <c r="V3844" s="9"/>
      <c r="W3844" s="9"/>
      <c r="X3844" s="9"/>
      <c r="Y3844" s="9"/>
      <c r="Z3844" s="9"/>
    </row>
    <row r="3845" spans="1:26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19</v>
      </c>
      <c r="Q3845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  <c r="U3845" s="9"/>
      <c r="V3845" s="9"/>
      <c r="W3845" s="9"/>
      <c r="X3845" s="9"/>
      <c r="Y3845" s="9"/>
      <c r="Z3845" s="9"/>
    </row>
    <row r="3846" spans="1:26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50</v>
      </c>
      <c r="Q3846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  <c r="U3846" s="9"/>
      <c r="V3846" s="9"/>
      <c r="W3846" s="9"/>
      <c r="X3846" s="9"/>
      <c r="Y3846" s="9"/>
      <c r="Z3846" s="9"/>
    </row>
    <row r="3847" spans="1:26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12</v>
      </c>
      <c r="Q3847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  <c r="U3847" s="9"/>
      <c r="V3847" s="9"/>
      <c r="W3847" s="9"/>
      <c r="X3847" s="9"/>
      <c r="Y3847" s="9"/>
      <c r="Z3847" s="9"/>
    </row>
    <row r="3848" spans="1:26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8</v>
      </c>
      <c r="Q3848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  <c r="U3848" s="9"/>
      <c r="V3848" s="9"/>
      <c r="W3848" s="9"/>
      <c r="X3848" s="9"/>
      <c r="Y3848" s="9"/>
      <c r="Z3848" s="9"/>
    </row>
    <row r="3849" spans="1:26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9</v>
      </c>
      <c r="Q3849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  <c r="U3849" s="9"/>
      <c r="V3849" s="9"/>
      <c r="W3849" s="9"/>
      <c r="X3849" s="9"/>
      <c r="Y3849" s="9"/>
      <c r="Z3849" s="9"/>
    </row>
    <row r="3850" spans="1:26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43</v>
      </c>
      <c r="Q3850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  <c r="U3850" s="9"/>
      <c r="V3850" s="9"/>
      <c r="W3850" s="9"/>
      <c r="X3850" s="9"/>
      <c r="Y3850" s="9"/>
      <c r="Z3850" s="9"/>
    </row>
    <row r="3851" spans="1:26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28</v>
      </c>
      <c r="Q385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  <c r="U3851" s="9"/>
      <c r="V3851" s="9"/>
      <c r="W3851" s="9"/>
      <c r="X3851" s="9"/>
      <c r="Y3851" s="9"/>
      <c r="Z3851" s="9"/>
    </row>
    <row r="3852" spans="1:26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4</v>
      </c>
      <c r="Q3852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  <c r="U3852" s="9"/>
      <c r="V3852" s="9"/>
      <c r="W3852" s="9"/>
      <c r="X3852" s="9"/>
      <c r="Y3852" s="9"/>
      <c r="Z3852" s="9"/>
    </row>
    <row r="3853" spans="1:26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24</v>
      </c>
      <c r="Q3853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  <c r="U3853" s="9"/>
      <c r="V3853" s="9"/>
      <c r="W3853" s="9"/>
      <c r="X3853" s="9"/>
      <c r="Y3853" s="9"/>
      <c r="Z3853" s="9"/>
    </row>
    <row r="3854" spans="1:26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2</v>
      </c>
      <c r="Q3854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  <c r="U3854" s="9"/>
      <c r="V3854" s="9"/>
      <c r="W3854" s="9"/>
      <c r="X3854" s="9"/>
      <c r="Y3854" s="9"/>
      <c r="Z3854" s="9"/>
    </row>
    <row r="3855" spans="1:26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2</v>
      </c>
      <c r="Q3855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  <c r="U3855" s="9"/>
      <c r="V3855" s="9"/>
      <c r="W3855" s="9"/>
      <c r="X3855" s="9"/>
      <c r="Y3855" s="9"/>
      <c r="Z3855" s="9"/>
    </row>
    <row r="3856" spans="1:26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20</v>
      </c>
      <c r="Q3856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  <c r="U3856" s="9"/>
      <c r="V3856" s="9"/>
      <c r="W3856" s="9"/>
      <c r="X3856" s="9"/>
      <c r="Y3856" s="9"/>
      <c r="Z3856" s="9"/>
    </row>
    <row r="3857" spans="1:26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1</v>
      </c>
      <c r="Q3857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  <c r="U3857" s="9"/>
      <c r="V3857" s="9"/>
      <c r="W3857" s="9"/>
      <c r="X3857" s="9"/>
      <c r="Y3857" s="9"/>
      <c r="Z3857" s="9"/>
    </row>
    <row r="3858" spans="1:26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  <c r="U3858" s="9"/>
      <c r="V3858" s="9"/>
      <c r="W3858" s="9"/>
      <c r="X3858" s="9"/>
      <c r="Y3858" s="9"/>
      <c r="Z3858" s="9"/>
    </row>
    <row r="3859" spans="1:26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4</v>
      </c>
      <c r="Q3859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  <c r="U3859" s="9"/>
      <c r="V3859" s="9"/>
      <c r="W3859" s="9"/>
      <c r="X3859" s="9"/>
      <c r="Y3859" s="9"/>
      <c r="Z3859" s="9"/>
    </row>
    <row r="3860" spans="1:26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</v>
      </c>
      <c r="Q3860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  <c r="U3860" s="9"/>
      <c r="V3860" s="9"/>
      <c r="W3860" s="9"/>
      <c r="X3860" s="9"/>
      <c r="Y3860" s="9"/>
      <c r="Z3860" s="9"/>
    </row>
    <row r="3861" spans="1:26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  <c r="U3861" s="9"/>
      <c r="V3861" s="9"/>
      <c r="W3861" s="9"/>
      <c r="X3861" s="9"/>
      <c r="Y3861" s="9"/>
      <c r="Z3861" s="9"/>
    </row>
    <row r="3862" spans="1:26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13</v>
      </c>
      <c r="Q3862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  <c r="U3862" s="9"/>
      <c r="V3862" s="9"/>
      <c r="W3862" s="9"/>
      <c r="X3862" s="9"/>
      <c r="Y3862" s="9"/>
      <c r="Z3862" s="9"/>
    </row>
    <row r="3863" spans="1:26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</v>
      </c>
      <c r="Q3863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  <c r="U3863" s="9"/>
      <c r="V3863" s="9"/>
      <c r="W3863" s="9"/>
      <c r="X3863" s="9"/>
      <c r="Y3863" s="9"/>
      <c r="Z3863" s="9"/>
    </row>
    <row r="3864" spans="1:26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  <c r="U3864" s="9"/>
      <c r="V3864" s="9"/>
      <c r="W3864" s="9"/>
      <c r="X3864" s="9"/>
      <c r="Y3864" s="9"/>
      <c r="Z3864" s="9"/>
    </row>
    <row r="3865" spans="1:26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>
        <f t="shared" si="241"/>
        <v>0</v>
      </c>
      <c r="Q3865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  <c r="U3865" s="9"/>
      <c r="V3865" s="9"/>
      <c r="W3865" s="9"/>
      <c r="X3865" s="9"/>
      <c r="Y3865" s="9"/>
      <c r="Z3865" s="9"/>
    </row>
    <row r="3866" spans="1:26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3</v>
      </c>
      <c r="Q3866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  <c r="U3866" s="9"/>
      <c r="V3866" s="9"/>
      <c r="W3866" s="9"/>
      <c r="X3866" s="9"/>
      <c r="Y3866" s="9"/>
      <c r="Z3866" s="9"/>
    </row>
    <row r="3867" spans="1:26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14</v>
      </c>
      <c r="Q3867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  <c r="U3867" s="9"/>
      <c r="V3867" s="9"/>
      <c r="W3867" s="9"/>
      <c r="X3867" s="9"/>
      <c r="Y3867" s="9"/>
      <c r="Z3867" s="9"/>
    </row>
    <row r="3868" spans="1:26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2</v>
      </c>
      <c r="Q3868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  <c r="U3868" s="9"/>
      <c r="V3868" s="9"/>
      <c r="W3868" s="9"/>
      <c r="X3868" s="9"/>
      <c r="Y3868" s="9"/>
      <c r="Z3868" s="9"/>
    </row>
    <row r="3869" spans="1:26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</v>
      </c>
      <c r="Q3869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  <c r="U3869" s="9"/>
      <c r="V3869" s="9"/>
      <c r="W3869" s="9"/>
      <c r="X3869" s="9"/>
      <c r="Y3869" s="9"/>
      <c r="Z3869" s="9"/>
    </row>
    <row r="3870" spans="1:26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</v>
      </c>
      <c r="Q3870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  <c r="U3870" s="9"/>
      <c r="V3870" s="9"/>
      <c r="W3870" s="9"/>
      <c r="X3870" s="9"/>
      <c r="Y3870" s="9"/>
      <c r="Z3870" s="9"/>
    </row>
    <row r="3871" spans="1:26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15</v>
      </c>
      <c r="Q387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  <c r="U3871" s="9"/>
      <c r="V3871" s="9"/>
      <c r="W3871" s="9"/>
      <c r="X3871" s="9"/>
      <c r="Y3871" s="9"/>
      <c r="Z3871" s="9"/>
    </row>
    <row r="3872" spans="1:26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10</v>
      </c>
      <c r="Q3872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  <c r="U3872" s="9"/>
      <c r="V3872" s="9"/>
      <c r="W3872" s="9"/>
      <c r="X3872" s="9"/>
      <c r="Y3872" s="9"/>
      <c r="Z3872" s="9"/>
    </row>
    <row r="3873" spans="1:26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3</v>
      </c>
      <c r="Q3873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  <c r="U3873" s="9"/>
      <c r="V3873" s="9"/>
      <c r="W3873" s="9"/>
      <c r="X3873" s="9"/>
      <c r="Y3873" s="9"/>
      <c r="Z3873" s="9"/>
    </row>
    <row r="3874" spans="1:26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>
        <f t="shared" si="241"/>
        <v>0</v>
      </c>
      <c r="Q3874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  <c r="U3874" s="9"/>
      <c r="V3874" s="9"/>
      <c r="W3874" s="9"/>
      <c r="X3874" s="9"/>
      <c r="Y3874" s="9"/>
      <c r="Z3874" s="9"/>
    </row>
    <row r="3875" spans="1:26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>
        <f t="shared" si="241"/>
        <v>0</v>
      </c>
      <c r="Q3875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  <c r="U3875" s="9"/>
      <c r="V3875" s="9"/>
      <c r="W3875" s="9"/>
      <c r="X3875" s="9"/>
      <c r="Y3875" s="9"/>
      <c r="Z3875" s="9"/>
    </row>
    <row r="3876" spans="1:26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>
        <f t="shared" si="241"/>
        <v>0</v>
      </c>
      <c r="Q3876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  <c r="U3876" s="9"/>
      <c r="V3876" s="9"/>
      <c r="W3876" s="9"/>
      <c r="X3876" s="9"/>
      <c r="Y3876" s="9"/>
      <c r="Z3876" s="9"/>
    </row>
    <row r="3877" spans="1:26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>
        <f t="shared" si="241"/>
        <v>0</v>
      </c>
      <c r="Q3877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  <c r="U3877" s="9"/>
      <c r="V3877" s="9"/>
      <c r="W3877" s="9"/>
      <c r="X3877" s="9"/>
      <c r="Y3877" s="9"/>
      <c r="Z3877" s="9"/>
    </row>
    <row r="3878" spans="1:26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46</v>
      </c>
      <c r="Q3878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  <c r="U3878" s="9"/>
      <c r="V3878" s="9"/>
      <c r="W3878" s="9"/>
      <c r="X3878" s="9"/>
      <c r="Y3878" s="9"/>
      <c r="Z3878" s="9"/>
    </row>
    <row r="3879" spans="1:26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14</v>
      </c>
      <c r="Q3879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  <c r="U3879" s="9"/>
      <c r="V3879" s="9"/>
      <c r="W3879" s="9"/>
      <c r="X3879" s="9"/>
      <c r="Y3879" s="9"/>
      <c r="Z3879" s="9"/>
    </row>
    <row r="3880" spans="1:26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</v>
      </c>
      <c r="Q3880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  <c r="U3880" s="9"/>
      <c r="V3880" s="9"/>
      <c r="W3880" s="9"/>
      <c r="X3880" s="9"/>
      <c r="Y3880" s="9"/>
      <c r="Z3880" s="9"/>
    </row>
    <row r="3881" spans="1:26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>
        <f t="shared" si="241"/>
        <v>0</v>
      </c>
      <c r="Q388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  <c r="U3881" s="9"/>
      <c r="V3881" s="9"/>
      <c r="W3881" s="9"/>
      <c r="X3881" s="9"/>
      <c r="Y3881" s="9"/>
      <c r="Z3881" s="9"/>
    </row>
    <row r="3882" spans="1:26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17</v>
      </c>
      <c r="Q3882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  <c r="U3882" s="9"/>
      <c r="V3882" s="9"/>
      <c r="W3882" s="9"/>
      <c r="X3882" s="9"/>
      <c r="Y3882" s="9"/>
      <c r="Z3882" s="9"/>
    </row>
    <row r="3883" spans="1:26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1</v>
      </c>
      <c r="Q3883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  <c r="U3883" s="9"/>
      <c r="V3883" s="9"/>
      <c r="W3883" s="9"/>
      <c r="X3883" s="9"/>
      <c r="Y3883" s="9"/>
      <c r="Z3883" s="9"/>
    </row>
    <row r="3884" spans="1:26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>
        <f t="shared" si="241"/>
        <v>0</v>
      </c>
      <c r="Q3884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  <c r="U3884" s="9"/>
      <c r="V3884" s="9"/>
      <c r="W3884" s="9"/>
      <c r="X3884" s="9"/>
      <c r="Y3884" s="9"/>
      <c r="Z3884" s="9"/>
    </row>
    <row r="3885" spans="1:26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>
        <f t="shared" si="241"/>
        <v>0</v>
      </c>
      <c r="Q3885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  <c r="U3885" s="9"/>
      <c r="V3885" s="9"/>
      <c r="W3885" s="9"/>
      <c r="X3885" s="9"/>
      <c r="Y3885" s="9"/>
      <c r="Z3885" s="9"/>
    </row>
    <row r="3886" spans="1:26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>
        <f t="shared" si="241"/>
        <v>0</v>
      </c>
      <c r="Q3886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  <c r="U3886" s="9"/>
      <c r="V3886" s="9"/>
      <c r="W3886" s="9"/>
      <c r="X3886" s="9"/>
      <c r="Y3886" s="9"/>
      <c r="Z3886" s="9"/>
    </row>
    <row r="3887" spans="1:26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>
        <f t="shared" si="241"/>
        <v>0</v>
      </c>
      <c r="Q3887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  <c r="U3887" s="9"/>
      <c r="V3887" s="9"/>
      <c r="W3887" s="9"/>
      <c r="X3887" s="9"/>
      <c r="Y3887" s="9"/>
      <c r="Z3887" s="9"/>
    </row>
    <row r="3888" spans="1:26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>
        <f t="shared" si="241"/>
        <v>0</v>
      </c>
      <c r="Q3888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  <c r="U3888" s="9"/>
      <c r="V3888" s="9"/>
      <c r="W3888" s="9"/>
      <c r="X3888" s="9"/>
      <c r="Y3888" s="9"/>
      <c r="Z3888" s="9"/>
    </row>
    <row r="3889" spans="1:26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2</v>
      </c>
      <c r="Q3889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  <c r="U3889" s="9"/>
      <c r="V3889" s="9"/>
      <c r="W3889" s="9"/>
      <c r="X3889" s="9"/>
      <c r="Y3889" s="9"/>
      <c r="Z3889" s="9"/>
    </row>
    <row r="3890" spans="1:26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14</v>
      </c>
      <c r="Q3890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  <c r="U3890" s="9"/>
      <c r="V3890" s="9"/>
      <c r="W3890" s="9"/>
      <c r="X3890" s="9"/>
      <c r="Y3890" s="9"/>
      <c r="Z3890" s="9"/>
    </row>
    <row r="3891" spans="1:26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9</v>
      </c>
      <c r="Q389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  <c r="U3891" s="9"/>
      <c r="V3891" s="9"/>
      <c r="W3891" s="9"/>
      <c r="X3891" s="9"/>
      <c r="Y3891" s="9"/>
      <c r="Z3891" s="9"/>
    </row>
    <row r="3892" spans="1:26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8</v>
      </c>
      <c r="Q3892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  <c r="U3892" s="9"/>
      <c r="V3892" s="9"/>
      <c r="W3892" s="9"/>
      <c r="X3892" s="9"/>
      <c r="Y3892" s="9"/>
      <c r="Z3892" s="9"/>
    </row>
    <row r="3893" spans="1:26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7</v>
      </c>
      <c r="Q3893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  <c r="U3893" s="9"/>
      <c r="V3893" s="9"/>
      <c r="W3893" s="9"/>
      <c r="X3893" s="9"/>
      <c r="Y3893" s="9"/>
      <c r="Z3893" s="9"/>
    </row>
    <row r="3894" spans="1:26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>
        <f t="shared" si="241"/>
        <v>0</v>
      </c>
      <c r="Q3894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  <c r="U3894" s="9"/>
      <c r="V3894" s="9"/>
      <c r="W3894" s="9"/>
      <c r="X3894" s="9"/>
      <c r="Y3894" s="9"/>
      <c r="Z3894" s="9"/>
    </row>
    <row r="3895" spans="1:26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84</v>
      </c>
      <c r="Q3895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  <c r="U3895" s="9"/>
      <c r="V3895" s="9"/>
      <c r="W3895" s="9"/>
      <c r="X3895" s="9"/>
      <c r="Y3895" s="9"/>
      <c r="Z3895" s="9"/>
    </row>
    <row r="3896" spans="1:26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11</v>
      </c>
      <c r="Q3896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  <c r="U3896" s="9"/>
      <c r="V3896" s="9"/>
      <c r="W3896" s="9"/>
      <c r="X3896" s="9"/>
      <c r="Y3896" s="9"/>
      <c r="Z3896" s="9"/>
    </row>
    <row r="3897" spans="1:26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1</v>
      </c>
      <c r="Q3897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  <c r="U3897" s="9"/>
      <c r="V3897" s="9"/>
      <c r="W3897" s="9"/>
      <c r="X3897" s="9"/>
      <c r="Y3897" s="9"/>
      <c r="Z3897" s="9"/>
    </row>
    <row r="3898" spans="1:26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</v>
      </c>
      <c r="Q3898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  <c r="U3898" s="9"/>
      <c r="V3898" s="9"/>
      <c r="W3898" s="9"/>
      <c r="X3898" s="9"/>
      <c r="Y3898" s="9"/>
      <c r="Z3898" s="9"/>
    </row>
    <row r="3899" spans="1:26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10</v>
      </c>
      <c r="Q3899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  <c r="U3899" s="9"/>
      <c r="V3899" s="9"/>
      <c r="W3899" s="9"/>
      <c r="X3899" s="9"/>
      <c r="Y3899" s="9"/>
      <c r="Z3899" s="9"/>
    </row>
    <row r="3900" spans="1:26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16</v>
      </c>
      <c r="Q3900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  <c r="U3900" s="9"/>
      <c r="V3900" s="9"/>
      <c r="W3900" s="9"/>
      <c r="X3900" s="9"/>
      <c r="Y3900" s="9"/>
      <c r="Z3900" s="9"/>
    </row>
    <row r="3901" spans="1:26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2</v>
      </c>
      <c r="Q3901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  <c r="U3901" s="9"/>
      <c r="V3901" s="9"/>
      <c r="W3901" s="9"/>
      <c r="X3901" s="9"/>
      <c r="Y3901" s="9"/>
      <c r="Z3901" s="9"/>
    </row>
    <row r="3902" spans="1:26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5</v>
      </c>
      <c r="Q3902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  <c r="U3902" s="9"/>
      <c r="V3902" s="9"/>
      <c r="W3902" s="9"/>
      <c r="X3902" s="9"/>
      <c r="Y3902" s="9"/>
      <c r="Z3902" s="9"/>
    </row>
    <row r="3903" spans="1:26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1</v>
      </c>
      <c r="Q3903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  <c r="U3903" s="9"/>
      <c r="V3903" s="9"/>
      <c r="W3903" s="9"/>
      <c r="X3903" s="9"/>
      <c r="Y3903" s="9"/>
      <c r="Z3903" s="9"/>
    </row>
    <row r="3904" spans="1:26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31</v>
      </c>
      <c r="Q3904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  <c r="U3904" s="9"/>
      <c r="V3904" s="9"/>
      <c r="W3904" s="9"/>
      <c r="X3904" s="9"/>
      <c r="Y3904" s="9"/>
      <c r="Z3904" s="9"/>
    </row>
    <row r="3905" spans="1:26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>
        <f t="shared" si="241"/>
        <v>0</v>
      </c>
      <c r="Q3905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  <c r="U3905" s="9"/>
      <c r="V3905" s="9"/>
      <c r="W3905" s="9"/>
      <c r="X3905" s="9"/>
      <c r="Y3905" s="9"/>
      <c r="Z3905" s="9"/>
    </row>
    <row r="3906" spans="1:26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2</v>
      </c>
      <c r="Q3906" t="s">
        <v>8315</v>
      </c>
      <c r="R3906" t="s">
        <v>8316</v>
      </c>
      <c r="S3906" s="9">
        <f t="shared" si="242"/>
        <v>42095.229166666672</v>
      </c>
      <c r="T3906" s="9">
        <f t="shared" si="243"/>
        <v>42109.211111111115</v>
      </c>
      <c r="U3906" s="9"/>
      <c r="V3906" s="9"/>
      <c r="W3906" s="9"/>
      <c r="X3906" s="9"/>
      <c r="Y3906" s="9"/>
      <c r="Z3906" s="9"/>
    </row>
    <row r="3907" spans="1:26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 xml:space="preserve"> ROUND((E3907/D3907)*100,0)</f>
        <v>12</v>
      </c>
      <c r="P3907">
        <f t="shared" ref="P3907:P3970" si="245" xml:space="preserve"> AVERAGE(L3907)</f>
        <v>7</v>
      </c>
      <c r="Q3907" t="s">
        <v>8315</v>
      </c>
      <c r="R3907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  <c r="U3907" s="9"/>
      <c r="V3907" s="9"/>
      <c r="W3907" s="9"/>
      <c r="X3907" s="9"/>
      <c r="Y3907" s="9"/>
      <c r="Z3907" s="9"/>
    </row>
    <row r="3908" spans="1:26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16</v>
      </c>
      <c r="Q3908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  <c r="U3908" s="9"/>
      <c r="V3908" s="9"/>
      <c r="W3908" s="9"/>
      <c r="X3908" s="9"/>
      <c r="Y3908" s="9"/>
      <c r="Z3908" s="9"/>
    </row>
    <row r="3909" spans="1:26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4</v>
      </c>
      <c r="Q3909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  <c r="U3909" s="9"/>
      <c r="V3909" s="9"/>
      <c r="W3909" s="9"/>
      <c r="X3909" s="9"/>
      <c r="Y3909" s="9"/>
      <c r="Z3909" s="9"/>
    </row>
    <row r="3910" spans="1:26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4</v>
      </c>
      <c r="Q3910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  <c r="U3910" s="9"/>
      <c r="V3910" s="9"/>
      <c r="W3910" s="9"/>
      <c r="X3910" s="9"/>
      <c r="Y3910" s="9"/>
      <c r="Z3910" s="9"/>
    </row>
    <row r="3911" spans="1:26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4</v>
      </c>
      <c r="Q39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  <c r="U3911" s="9"/>
      <c r="V3911" s="9"/>
      <c r="W3911" s="9"/>
      <c r="X3911" s="9"/>
      <c r="Y3911" s="9"/>
      <c r="Z3911" s="9"/>
    </row>
    <row r="3912" spans="1:26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3</v>
      </c>
      <c r="Q3912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  <c r="U3912" s="9"/>
      <c r="V3912" s="9"/>
      <c r="W3912" s="9"/>
      <c r="X3912" s="9"/>
      <c r="Y3912" s="9"/>
      <c r="Z3912" s="9"/>
    </row>
    <row r="3913" spans="1:26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36</v>
      </c>
      <c r="Q3913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  <c r="U3913" s="9"/>
      <c r="V3913" s="9"/>
      <c r="W3913" s="9"/>
      <c r="X3913" s="9"/>
      <c r="Y3913" s="9"/>
      <c r="Z3913" s="9"/>
    </row>
    <row r="3914" spans="1:26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  <c r="U3914" s="9"/>
      <c r="V3914" s="9"/>
      <c r="W3914" s="9"/>
      <c r="X3914" s="9"/>
      <c r="Y3914" s="9"/>
      <c r="Z3914" s="9"/>
    </row>
    <row r="3915" spans="1:26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7</v>
      </c>
      <c r="Q3915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  <c r="U3915" s="9"/>
      <c r="V3915" s="9"/>
      <c r="W3915" s="9"/>
      <c r="X3915" s="9"/>
      <c r="Y3915" s="9"/>
      <c r="Z3915" s="9"/>
    </row>
    <row r="3916" spans="1:26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27</v>
      </c>
      <c r="Q3916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  <c r="U3916" s="9"/>
      <c r="V3916" s="9"/>
      <c r="W3916" s="9"/>
      <c r="X3916" s="9"/>
      <c r="Y3916" s="9"/>
      <c r="Z3916" s="9"/>
    </row>
    <row r="3917" spans="1:26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1</v>
      </c>
      <c r="Q3917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  <c r="U3917" s="9"/>
      <c r="V3917" s="9"/>
      <c r="W3917" s="9"/>
      <c r="X3917" s="9"/>
      <c r="Y3917" s="9"/>
      <c r="Z3917" s="9"/>
    </row>
    <row r="3918" spans="1:26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>
        <f t="shared" si="245"/>
        <v>0</v>
      </c>
      <c r="Q3918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  <c r="U3918" s="9"/>
      <c r="V3918" s="9"/>
      <c r="W3918" s="9"/>
      <c r="X3918" s="9"/>
      <c r="Y3918" s="9"/>
      <c r="Z3918" s="9"/>
    </row>
    <row r="3919" spans="1:26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</v>
      </c>
      <c r="Q3919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  <c r="U3919" s="9"/>
      <c r="V3919" s="9"/>
      <c r="W3919" s="9"/>
      <c r="X3919" s="9"/>
      <c r="Y3919" s="9"/>
      <c r="Z3919" s="9"/>
    </row>
    <row r="3920" spans="1:26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3</v>
      </c>
      <c r="Q3920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  <c r="U3920" s="9"/>
      <c r="V3920" s="9"/>
      <c r="W3920" s="9"/>
      <c r="X3920" s="9"/>
      <c r="Y3920" s="9"/>
      <c r="Z3920" s="9"/>
    </row>
    <row r="3921" spans="1:26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</v>
      </c>
      <c r="Q392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  <c r="U3921" s="9"/>
      <c r="V3921" s="9"/>
      <c r="W3921" s="9"/>
      <c r="X3921" s="9"/>
      <c r="Y3921" s="9"/>
      <c r="Z3921" s="9"/>
    </row>
    <row r="3922" spans="1:26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3</v>
      </c>
      <c r="Q3922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  <c r="U3922" s="9"/>
      <c r="V3922" s="9"/>
      <c r="W3922" s="9"/>
      <c r="X3922" s="9"/>
      <c r="Y3922" s="9"/>
      <c r="Z3922" s="9"/>
    </row>
    <row r="3923" spans="1:26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>
        <f t="shared" si="245"/>
        <v>0</v>
      </c>
      <c r="Q3923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  <c r="U3923" s="9"/>
      <c r="V3923" s="9"/>
      <c r="W3923" s="9"/>
      <c r="X3923" s="9"/>
      <c r="Y3923" s="9"/>
      <c r="Z3923" s="9"/>
    </row>
    <row r="3924" spans="1:26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6</v>
      </c>
      <c r="Q3924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  <c r="U3924" s="9"/>
      <c r="V3924" s="9"/>
      <c r="W3924" s="9"/>
      <c r="X3924" s="9"/>
      <c r="Y3924" s="9"/>
      <c r="Z3924" s="9"/>
    </row>
    <row r="3925" spans="1:26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17</v>
      </c>
      <c r="Q3925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  <c r="U3925" s="9"/>
      <c r="V3925" s="9"/>
      <c r="W3925" s="9"/>
      <c r="X3925" s="9"/>
      <c r="Y3925" s="9"/>
      <c r="Z3925" s="9"/>
    </row>
    <row r="3926" spans="1:26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40</v>
      </c>
      <c r="Q3926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  <c r="U3926" s="9"/>
      <c r="V3926" s="9"/>
      <c r="W3926" s="9"/>
      <c r="X3926" s="9"/>
      <c r="Y3926" s="9"/>
      <c r="Z3926" s="9"/>
    </row>
    <row r="3927" spans="1:26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3</v>
      </c>
      <c r="Q3927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  <c r="U3927" s="9"/>
      <c r="V3927" s="9"/>
      <c r="W3927" s="9"/>
      <c r="X3927" s="9"/>
      <c r="Y3927" s="9"/>
      <c r="Z3927" s="9"/>
    </row>
    <row r="3928" spans="1:26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</v>
      </c>
      <c r="Q3928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  <c r="U3928" s="9"/>
      <c r="V3928" s="9"/>
      <c r="W3928" s="9"/>
      <c r="X3928" s="9"/>
      <c r="Y3928" s="9"/>
      <c r="Z3928" s="9"/>
    </row>
    <row r="3929" spans="1:26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2</v>
      </c>
      <c r="Q3929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  <c r="U3929" s="9"/>
      <c r="V3929" s="9"/>
      <c r="W3929" s="9"/>
      <c r="X3929" s="9"/>
      <c r="Y3929" s="9"/>
      <c r="Z3929" s="9"/>
    </row>
    <row r="3930" spans="1:26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7</v>
      </c>
      <c r="Q3930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  <c r="U3930" s="9"/>
      <c r="V3930" s="9"/>
      <c r="W3930" s="9"/>
      <c r="X3930" s="9"/>
      <c r="Y3930" s="9"/>
      <c r="Z3930" s="9"/>
    </row>
    <row r="3931" spans="1:26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14</v>
      </c>
      <c r="Q393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  <c r="U3931" s="9"/>
      <c r="V3931" s="9"/>
      <c r="W3931" s="9"/>
      <c r="X3931" s="9"/>
      <c r="Y3931" s="9"/>
      <c r="Z3931" s="9"/>
    </row>
    <row r="3932" spans="1:26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>
        <f t="shared" si="245"/>
        <v>0</v>
      </c>
      <c r="Q3932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  <c r="U3932" s="9"/>
      <c r="V3932" s="9"/>
      <c r="W3932" s="9"/>
      <c r="X3932" s="9"/>
      <c r="Y3932" s="9"/>
      <c r="Z3932" s="9"/>
    </row>
    <row r="3933" spans="1:26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>
        <f t="shared" si="245"/>
        <v>0</v>
      </c>
      <c r="Q3933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  <c r="U3933" s="9"/>
      <c r="V3933" s="9"/>
      <c r="W3933" s="9"/>
      <c r="X3933" s="9"/>
      <c r="Y3933" s="9"/>
      <c r="Z3933" s="9"/>
    </row>
    <row r="3934" spans="1:26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  <c r="U3934" s="9"/>
      <c r="V3934" s="9"/>
      <c r="W3934" s="9"/>
      <c r="X3934" s="9"/>
      <c r="Y3934" s="9"/>
      <c r="Z3934" s="9"/>
    </row>
    <row r="3935" spans="1:26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12</v>
      </c>
      <c r="Q3935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  <c r="U3935" s="9"/>
      <c r="V3935" s="9"/>
      <c r="W3935" s="9"/>
      <c r="X3935" s="9"/>
      <c r="Y3935" s="9"/>
      <c r="Z3935" s="9"/>
    </row>
    <row r="3936" spans="1:26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12</v>
      </c>
      <c r="Q3936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  <c r="U3936" s="9"/>
      <c r="V3936" s="9"/>
      <c r="W3936" s="9"/>
      <c r="X3936" s="9"/>
      <c r="Y3936" s="9"/>
      <c r="Z3936" s="9"/>
    </row>
    <row r="3937" spans="1:26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23</v>
      </c>
      <c r="Q3937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  <c r="U3937" s="9"/>
      <c r="V3937" s="9"/>
      <c r="W3937" s="9"/>
      <c r="X3937" s="9"/>
      <c r="Y3937" s="9"/>
      <c r="Z3937" s="9"/>
    </row>
    <row r="3938" spans="1:26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>
        <f t="shared" si="245"/>
        <v>0</v>
      </c>
      <c r="Q3938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  <c r="U3938" s="9"/>
      <c r="V3938" s="9"/>
      <c r="W3938" s="9"/>
      <c r="X3938" s="9"/>
      <c r="Y3938" s="9"/>
      <c r="Z3938" s="9"/>
    </row>
    <row r="3939" spans="1:26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10</v>
      </c>
      <c r="Q3939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  <c r="U3939" s="9"/>
      <c r="V3939" s="9"/>
      <c r="W3939" s="9"/>
      <c r="X3939" s="9"/>
      <c r="Y3939" s="9"/>
      <c r="Z3939" s="9"/>
    </row>
    <row r="3940" spans="1:26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5</v>
      </c>
      <c r="Q3940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  <c r="U3940" s="9"/>
      <c r="V3940" s="9"/>
      <c r="W3940" s="9"/>
      <c r="X3940" s="9"/>
      <c r="Y3940" s="9"/>
      <c r="Z3940" s="9"/>
    </row>
    <row r="3941" spans="1:26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1</v>
      </c>
      <c r="Q394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  <c r="U3941" s="9"/>
      <c r="V3941" s="9"/>
      <c r="W3941" s="9"/>
      <c r="X3941" s="9"/>
      <c r="Y3941" s="9"/>
      <c r="Z3941" s="9"/>
    </row>
    <row r="3942" spans="1:26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2</v>
      </c>
      <c r="Q3942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  <c r="U3942" s="9"/>
      <c r="V3942" s="9"/>
      <c r="W3942" s="9"/>
      <c r="X3942" s="9"/>
      <c r="Y3942" s="9"/>
      <c r="Z3942" s="9"/>
    </row>
    <row r="3943" spans="1:26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</v>
      </c>
      <c r="Q3943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  <c r="U3943" s="9"/>
      <c r="V3943" s="9"/>
      <c r="W3943" s="9"/>
      <c r="X3943" s="9"/>
      <c r="Y3943" s="9"/>
      <c r="Z3943" s="9"/>
    </row>
    <row r="3944" spans="1:26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>
        <f t="shared" si="245"/>
        <v>0</v>
      </c>
      <c r="Q3944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  <c r="U3944" s="9"/>
      <c r="V3944" s="9"/>
      <c r="W3944" s="9"/>
      <c r="X3944" s="9"/>
      <c r="Y3944" s="9"/>
      <c r="Z3944" s="9"/>
    </row>
    <row r="3945" spans="1:26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</v>
      </c>
      <c r="Q3945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  <c r="U3945" s="9"/>
      <c r="V3945" s="9"/>
      <c r="W3945" s="9"/>
      <c r="X3945" s="9"/>
      <c r="Y3945" s="9"/>
      <c r="Z3945" s="9"/>
    </row>
    <row r="3946" spans="1:26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>
        <f t="shared" si="245"/>
        <v>0</v>
      </c>
      <c r="Q3946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  <c r="U3946" s="9"/>
      <c r="V3946" s="9"/>
      <c r="W3946" s="9"/>
      <c r="X3946" s="9"/>
      <c r="Y3946" s="9"/>
      <c r="Z3946" s="9"/>
    </row>
    <row r="3947" spans="1:26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1</v>
      </c>
      <c r="Q3947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  <c r="U3947" s="9"/>
      <c r="V3947" s="9"/>
      <c r="W3947" s="9"/>
      <c r="X3947" s="9"/>
      <c r="Y3947" s="9"/>
      <c r="Z3947" s="9"/>
    </row>
    <row r="3948" spans="1:26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5</v>
      </c>
      <c r="Q3948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  <c r="U3948" s="9"/>
      <c r="V3948" s="9"/>
      <c r="W3948" s="9"/>
      <c r="X3948" s="9"/>
      <c r="Y3948" s="9"/>
      <c r="Z3948" s="9"/>
    </row>
    <row r="3949" spans="1:26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2</v>
      </c>
      <c r="Q3949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  <c r="U3949" s="9"/>
      <c r="V3949" s="9"/>
      <c r="W3949" s="9"/>
      <c r="X3949" s="9"/>
      <c r="Y3949" s="9"/>
      <c r="Z3949" s="9"/>
    </row>
    <row r="3950" spans="1:26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>
        <f t="shared" si="245"/>
        <v>0</v>
      </c>
      <c r="Q3950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  <c r="U3950" s="9"/>
      <c r="V3950" s="9"/>
      <c r="W3950" s="9"/>
      <c r="X3950" s="9"/>
      <c r="Y3950" s="9"/>
      <c r="Z3950" s="9"/>
    </row>
    <row r="3951" spans="1:26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32</v>
      </c>
      <c r="Q395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  <c r="U3951" s="9"/>
      <c r="V3951" s="9"/>
      <c r="W3951" s="9"/>
      <c r="X3951" s="9"/>
      <c r="Y3951" s="9"/>
      <c r="Z3951" s="9"/>
    </row>
    <row r="3952" spans="1:26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1</v>
      </c>
      <c r="Q3952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  <c r="U3952" s="9"/>
      <c r="V3952" s="9"/>
      <c r="W3952" s="9"/>
      <c r="X3952" s="9"/>
      <c r="Y3952" s="9"/>
      <c r="Z3952" s="9"/>
    </row>
    <row r="3953" spans="1:26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  <c r="U3953" s="9"/>
      <c r="V3953" s="9"/>
      <c r="W3953" s="9"/>
      <c r="X3953" s="9"/>
      <c r="Y3953" s="9"/>
      <c r="Z3953" s="9"/>
    </row>
    <row r="3954" spans="1:26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1</v>
      </c>
      <c r="Q3954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  <c r="U3954" s="9"/>
      <c r="V3954" s="9"/>
      <c r="W3954" s="9"/>
      <c r="X3954" s="9"/>
      <c r="Y3954" s="9"/>
      <c r="Z3954" s="9"/>
    </row>
    <row r="3955" spans="1:26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>
        <f t="shared" si="245"/>
        <v>0</v>
      </c>
      <c r="Q3955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  <c r="U3955" s="9"/>
      <c r="V3955" s="9"/>
      <c r="W3955" s="9"/>
      <c r="X3955" s="9"/>
      <c r="Y3955" s="9"/>
      <c r="Z3955" s="9"/>
    </row>
    <row r="3956" spans="1:26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>
        <f t="shared" si="245"/>
        <v>0</v>
      </c>
      <c r="Q3956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  <c r="U3956" s="9"/>
      <c r="V3956" s="9"/>
      <c r="W3956" s="9"/>
      <c r="X3956" s="9"/>
      <c r="Y3956" s="9"/>
      <c r="Z3956" s="9"/>
    </row>
    <row r="3957" spans="1:26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8</v>
      </c>
      <c r="Q3957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  <c r="U3957" s="9"/>
      <c r="V3957" s="9"/>
      <c r="W3957" s="9"/>
      <c r="X3957" s="9"/>
      <c r="Y3957" s="9"/>
      <c r="Z3957" s="9"/>
    </row>
    <row r="3958" spans="1:26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>
        <f t="shared" si="245"/>
        <v>0</v>
      </c>
      <c r="Q3958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  <c r="U3958" s="9"/>
      <c r="V3958" s="9"/>
      <c r="W3958" s="9"/>
      <c r="X3958" s="9"/>
      <c r="Y3958" s="9"/>
      <c r="Z3958" s="9"/>
    </row>
    <row r="3959" spans="1:26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1</v>
      </c>
      <c r="Q3959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  <c r="U3959" s="9"/>
      <c r="V3959" s="9"/>
      <c r="W3959" s="9"/>
      <c r="X3959" s="9"/>
      <c r="Y3959" s="9"/>
      <c r="Z3959" s="9"/>
    </row>
    <row r="3960" spans="1:26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16</v>
      </c>
      <c r="Q3960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  <c r="U3960" s="9"/>
      <c r="V3960" s="9"/>
      <c r="W3960" s="9"/>
      <c r="X3960" s="9"/>
      <c r="Y3960" s="9"/>
      <c r="Z3960" s="9"/>
    </row>
    <row r="3961" spans="1:26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12</v>
      </c>
      <c r="Q396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  <c r="U3961" s="9"/>
      <c r="V3961" s="9"/>
      <c r="W3961" s="9"/>
      <c r="X3961" s="9"/>
      <c r="Y3961" s="9"/>
      <c r="Z3961" s="9"/>
    </row>
    <row r="3962" spans="1:26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4</v>
      </c>
      <c r="Q3962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  <c r="U3962" s="9"/>
      <c r="V3962" s="9"/>
      <c r="W3962" s="9"/>
      <c r="X3962" s="9"/>
      <c r="Y3962" s="9"/>
      <c r="Z3962" s="9"/>
    </row>
    <row r="3963" spans="1:26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2</v>
      </c>
      <c r="Q3963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  <c r="U3963" s="9"/>
      <c r="V3963" s="9"/>
      <c r="W3963" s="9"/>
      <c r="X3963" s="9"/>
      <c r="Y3963" s="9"/>
      <c r="Z3963" s="9"/>
    </row>
    <row r="3964" spans="1:26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3</v>
      </c>
      <c r="Q3964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  <c r="U3964" s="9"/>
      <c r="V3964" s="9"/>
      <c r="W3964" s="9"/>
      <c r="X3964" s="9"/>
      <c r="Y3964" s="9"/>
      <c r="Z3964" s="9"/>
    </row>
    <row r="3965" spans="1:26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>
        <f t="shared" si="245"/>
        <v>0</v>
      </c>
      <c r="Q3965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  <c r="U3965" s="9"/>
      <c r="V3965" s="9"/>
      <c r="W3965" s="9"/>
      <c r="X3965" s="9"/>
      <c r="Y3965" s="9"/>
      <c r="Z3965" s="9"/>
    </row>
    <row r="3966" spans="1:26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3</v>
      </c>
      <c r="Q3966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  <c r="U3966" s="9"/>
      <c r="V3966" s="9"/>
      <c r="W3966" s="9"/>
      <c r="X3966" s="9"/>
      <c r="Y3966" s="9"/>
      <c r="Z3966" s="9"/>
    </row>
    <row r="3967" spans="1:26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4</v>
      </c>
      <c r="Q3967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  <c r="U3967" s="9"/>
      <c r="V3967" s="9"/>
      <c r="W3967" s="9"/>
      <c r="X3967" s="9"/>
      <c r="Y3967" s="9"/>
      <c r="Z3967" s="9"/>
    </row>
    <row r="3968" spans="1:26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</v>
      </c>
      <c r="Q3968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  <c r="U3968" s="9"/>
      <c r="V3968" s="9"/>
      <c r="W3968" s="9"/>
      <c r="X3968" s="9"/>
      <c r="Y3968" s="9"/>
      <c r="Z3968" s="9"/>
    </row>
    <row r="3969" spans="1:26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10</v>
      </c>
      <c r="Q3969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  <c r="U3969" s="9"/>
      <c r="V3969" s="9"/>
      <c r="W3969" s="9"/>
      <c r="X3969" s="9"/>
      <c r="Y3969" s="9"/>
      <c r="Z3969" s="9"/>
    </row>
    <row r="3970" spans="1:26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11</v>
      </c>
      <c r="Q3970" t="s">
        <v>8315</v>
      </c>
      <c r="R3970" t="s">
        <v>8316</v>
      </c>
      <c r="S3970" s="9">
        <f t="shared" si="246"/>
        <v>42452.815659722226</v>
      </c>
      <c r="T3970" s="9">
        <f t="shared" si="247"/>
        <v>42512.815659722226</v>
      </c>
      <c r="U3970" s="9"/>
      <c r="V3970" s="9"/>
      <c r="W3970" s="9"/>
      <c r="X3970" s="9"/>
      <c r="Y3970" s="9"/>
      <c r="Z3970" s="9"/>
    </row>
    <row r="3971" spans="1:26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 xml:space="preserve"> ROUND((E3971/D3971)*100,0)</f>
        <v>7</v>
      </c>
      <c r="P3971">
        <f t="shared" ref="P3971:P4034" si="249" xml:space="preserve"> AVERAGE(L3971)</f>
        <v>6</v>
      </c>
      <c r="Q3971" t="s">
        <v>8315</v>
      </c>
      <c r="R3971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  <c r="U3971" s="9"/>
      <c r="V3971" s="9"/>
      <c r="W3971" s="9"/>
      <c r="X3971" s="9"/>
      <c r="Y3971" s="9"/>
      <c r="Z3971" s="9"/>
    </row>
    <row r="3972" spans="1:26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2</v>
      </c>
      <c r="Q3972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  <c r="U3972" s="9"/>
      <c r="V3972" s="9"/>
      <c r="W3972" s="9"/>
      <c r="X3972" s="9"/>
      <c r="Y3972" s="9"/>
      <c r="Z3972" s="9"/>
    </row>
    <row r="3973" spans="1:26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6</v>
      </c>
      <c r="Q3973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  <c r="U3973" s="9"/>
      <c r="V3973" s="9"/>
      <c r="W3973" s="9"/>
      <c r="X3973" s="9"/>
      <c r="Y3973" s="9"/>
      <c r="Z3973" s="9"/>
    </row>
    <row r="3974" spans="1:26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8</v>
      </c>
      <c r="Q3974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  <c r="U3974" s="9"/>
      <c r="V3974" s="9"/>
      <c r="W3974" s="9"/>
      <c r="X3974" s="9"/>
      <c r="Y3974" s="9"/>
      <c r="Z3974" s="9"/>
    </row>
    <row r="3975" spans="1:26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37</v>
      </c>
      <c r="Q3975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  <c r="U3975" s="9"/>
      <c r="V3975" s="9"/>
      <c r="W3975" s="9"/>
      <c r="X3975" s="9"/>
      <c r="Y3975" s="9"/>
      <c r="Z3975" s="9"/>
    </row>
    <row r="3976" spans="1:26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11</v>
      </c>
      <c r="Q3976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  <c r="U3976" s="9"/>
      <c r="V3976" s="9"/>
      <c r="W3976" s="9"/>
      <c r="X3976" s="9"/>
      <c r="Y3976" s="9"/>
      <c r="Z3976" s="9"/>
    </row>
    <row r="3977" spans="1:26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>
        <f t="shared" si="249"/>
        <v>0</v>
      </c>
      <c r="Q3977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  <c r="U3977" s="9"/>
      <c r="V3977" s="9"/>
      <c r="W3977" s="9"/>
      <c r="X3977" s="9"/>
      <c r="Y3977" s="9"/>
      <c r="Z3977" s="9"/>
    </row>
    <row r="3978" spans="1:26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10</v>
      </c>
      <c r="Q3978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  <c r="U3978" s="9"/>
      <c r="V3978" s="9"/>
      <c r="W3978" s="9"/>
      <c r="X3978" s="9"/>
      <c r="Y3978" s="9"/>
      <c r="Z3978" s="9"/>
    </row>
    <row r="3979" spans="1:26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6</v>
      </c>
      <c r="Q3979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  <c r="U3979" s="9"/>
      <c r="V3979" s="9"/>
      <c r="W3979" s="9"/>
      <c r="X3979" s="9"/>
      <c r="Y3979" s="9"/>
      <c r="Z3979" s="9"/>
    </row>
    <row r="3980" spans="1:26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8</v>
      </c>
      <c r="Q3980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  <c r="U3980" s="9"/>
      <c r="V3980" s="9"/>
      <c r="W3980" s="9"/>
      <c r="X3980" s="9"/>
      <c r="Y3980" s="9"/>
      <c r="Z3980" s="9"/>
    </row>
    <row r="3981" spans="1:26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6</v>
      </c>
      <c r="Q398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  <c r="U3981" s="9"/>
      <c r="V3981" s="9"/>
      <c r="W3981" s="9"/>
      <c r="X3981" s="9"/>
      <c r="Y3981" s="9"/>
      <c r="Z3981" s="9"/>
    </row>
    <row r="3982" spans="1:26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7</v>
      </c>
      <c r="Q3982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  <c r="U3982" s="9"/>
      <c r="V3982" s="9"/>
      <c r="W3982" s="9"/>
      <c r="X3982" s="9"/>
      <c r="Y3982" s="9"/>
      <c r="Z3982" s="9"/>
    </row>
    <row r="3983" spans="1:26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7</v>
      </c>
      <c r="Q3983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  <c r="U3983" s="9"/>
      <c r="V3983" s="9"/>
      <c r="W3983" s="9"/>
      <c r="X3983" s="9"/>
      <c r="Y3983" s="9"/>
      <c r="Z3983" s="9"/>
    </row>
    <row r="3984" spans="1:26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5</v>
      </c>
      <c r="Q3984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  <c r="U3984" s="9"/>
      <c r="V3984" s="9"/>
      <c r="W3984" s="9"/>
      <c r="X3984" s="9"/>
      <c r="Y3984" s="9"/>
      <c r="Z3984" s="9"/>
    </row>
    <row r="3985" spans="1:26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46</v>
      </c>
      <c r="Q3985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  <c r="U3985" s="9"/>
      <c r="V3985" s="9"/>
      <c r="W3985" s="9"/>
      <c r="X3985" s="9"/>
      <c r="Y3985" s="9"/>
      <c r="Z3985" s="9"/>
    </row>
    <row r="3986" spans="1:26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10</v>
      </c>
      <c r="Q3986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  <c r="U3986" s="9"/>
      <c r="V3986" s="9"/>
      <c r="W3986" s="9"/>
      <c r="X3986" s="9"/>
      <c r="Y3986" s="9"/>
      <c r="Z3986" s="9"/>
    </row>
    <row r="3987" spans="1:26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19</v>
      </c>
      <c r="Q3987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  <c r="U3987" s="9"/>
      <c r="V3987" s="9"/>
      <c r="W3987" s="9"/>
      <c r="X3987" s="9"/>
      <c r="Y3987" s="9"/>
      <c r="Z3987" s="9"/>
    </row>
    <row r="3988" spans="1:26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13</v>
      </c>
      <c r="Q3988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  <c r="U3988" s="9"/>
      <c r="V3988" s="9"/>
      <c r="W3988" s="9"/>
      <c r="X3988" s="9"/>
      <c r="Y3988" s="9"/>
      <c r="Z3988" s="9"/>
    </row>
    <row r="3989" spans="1:26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13</v>
      </c>
      <c r="Q3989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  <c r="U3989" s="9"/>
      <c r="V3989" s="9"/>
      <c r="W3989" s="9"/>
      <c r="X3989" s="9"/>
      <c r="Y3989" s="9"/>
      <c r="Z3989" s="9"/>
    </row>
    <row r="3990" spans="1:26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4</v>
      </c>
      <c r="Q3990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  <c r="U3990" s="9"/>
      <c r="V3990" s="9"/>
      <c r="W3990" s="9"/>
      <c r="X3990" s="9"/>
      <c r="Y3990" s="9"/>
      <c r="Z3990" s="9"/>
    </row>
    <row r="3991" spans="1:26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>
        <f t="shared" si="249"/>
        <v>0</v>
      </c>
      <c r="Q399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  <c r="U3991" s="9"/>
      <c r="V3991" s="9"/>
      <c r="W3991" s="9"/>
      <c r="X3991" s="9"/>
      <c r="Y3991" s="9"/>
      <c r="Z3991" s="9"/>
    </row>
    <row r="3992" spans="1:26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3</v>
      </c>
      <c r="Q3992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  <c r="U3992" s="9"/>
      <c r="V3992" s="9"/>
      <c r="W3992" s="9"/>
      <c r="X3992" s="9"/>
      <c r="Y3992" s="9"/>
      <c r="Z3992" s="9"/>
    </row>
    <row r="3993" spans="1:26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</v>
      </c>
      <c r="Q3993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  <c r="U3993" s="9"/>
      <c r="V3993" s="9"/>
      <c r="W3993" s="9"/>
      <c r="X3993" s="9"/>
      <c r="Y3993" s="9"/>
      <c r="Z3993" s="9"/>
    </row>
    <row r="3994" spans="1:26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9</v>
      </c>
      <c r="Q3994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  <c r="U3994" s="9"/>
      <c r="V3994" s="9"/>
      <c r="W3994" s="9"/>
      <c r="X3994" s="9"/>
      <c r="Y3994" s="9"/>
      <c r="Z3994" s="9"/>
    </row>
    <row r="3995" spans="1:26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1</v>
      </c>
      <c r="Q3995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  <c r="U3995" s="9"/>
      <c r="V3995" s="9"/>
      <c r="W3995" s="9"/>
      <c r="X3995" s="9"/>
      <c r="Y3995" s="9"/>
      <c r="Z3995" s="9"/>
    </row>
    <row r="3996" spans="1:26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1</v>
      </c>
      <c r="Q3996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  <c r="U3996" s="9"/>
      <c r="V3996" s="9"/>
      <c r="W3996" s="9"/>
      <c r="X3996" s="9"/>
      <c r="Y3996" s="9"/>
      <c r="Z3996" s="9"/>
    </row>
    <row r="3997" spans="1:26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4</v>
      </c>
      <c r="Q3997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  <c r="U3997" s="9"/>
      <c r="V3997" s="9"/>
      <c r="W3997" s="9"/>
      <c r="X3997" s="9"/>
      <c r="Y3997" s="9"/>
      <c r="Z3997" s="9"/>
    </row>
    <row r="3998" spans="1:26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17</v>
      </c>
      <c r="Q3998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  <c r="U3998" s="9"/>
      <c r="V3998" s="9"/>
      <c r="W3998" s="9"/>
      <c r="X3998" s="9"/>
      <c r="Y3998" s="9"/>
      <c r="Z3998" s="9"/>
    </row>
    <row r="3999" spans="1:26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>
        <f t="shared" si="249"/>
        <v>0</v>
      </c>
      <c r="Q3999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  <c r="U3999" s="9"/>
      <c r="V3999" s="9"/>
      <c r="W3999" s="9"/>
      <c r="X3999" s="9"/>
      <c r="Y3999" s="9"/>
      <c r="Z3999" s="9"/>
    </row>
    <row r="4000" spans="1:26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12</v>
      </c>
      <c r="Q4000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  <c r="U4000" s="9"/>
      <c r="V4000" s="9"/>
      <c r="W4000" s="9"/>
      <c r="X4000" s="9"/>
      <c r="Y4000" s="9"/>
      <c r="Z4000" s="9"/>
    </row>
    <row r="4001" spans="1:26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14</v>
      </c>
      <c r="Q400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  <c r="U4001" s="9"/>
      <c r="V4001" s="9"/>
      <c r="W4001" s="9"/>
      <c r="X4001" s="9"/>
      <c r="Y4001" s="9"/>
      <c r="Z4001" s="9"/>
    </row>
    <row r="4002" spans="1:26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</v>
      </c>
      <c r="Q4002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  <c r="U4002" s="9"/>
      <c r="V4002" s="9"/>
      <c r="W4002" s="9"/>
      <c r="X4002" s="9"/>
      <c r="Y4002" s="9"/>
      <c r="Z4002" s="9"/>
    </row>
    <row r="4003" spans="1:26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14</v>
      </c>
      <c r="Q4003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  <c r="U4003" s="9"/>
      <c r="V4003" s="9"/>
      <c r="W4003" s="9"/>
      <c r="X4003" s="9"/>
      <c r="Y4003" s="9"/>
      <c r="Z4003" s="9"/>
    </row>
    <row r="4004" spans="1:26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4</v>
      </c>
      <c r="Q4004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  <c r="U4004" s="9"/>
      <c r="V4004" s="9"/>
      <c r="W4004" s="9"/>
      <c r="X4004" s="9"/>
      <c r="Y4004" s="9"/>
      <c r="Z4004" s="9"/>
    </row>
    <row r="4005" spans="1:26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2</v>
      </c>
      <c r="Q4005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  <c r="U4005" s="9"/>
      <c r="V4005" s="9"/>
      <c r="W4005" s="9"/>
      <c r="X4005" s="9"/>
      <c r="Y4005" s="9"/>
      <c r="Z4005" s="9"/>
    </row>
    <row r="4006" spans="1:26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  <c r="U4006" s="9"/>
      <c r="V4006" s="9"/>
      <c r="W4006" s="9"/>
      <c r="X4006" s="9"/>
      <c r="Y4006" s="9"/>
      <c r="Z4006" s="9"/>
    </row>
    <row r="4007" spans="1:26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</v>
      </c>
      <c r="Q4007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  <c r="U4007" s="9"/>
      <c r="V4007" s="9"/>
      <c r="W4007" s="9"/>
      <c r="X4007" s="9"/>
      <c r="Y4007" s="9"/>
      <c r="Z4007" s="9"/>
    </row>
    <row r="4008" spans="1:26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1</v>
      </c>
      <c r="Q4008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  <c r="U4008" s="9"/>
      <c r="V4008" s="9"/>
      <c r="W4008" s="9"/>
      <c r="X4008" s="9"/>
      <c r="Y4008" s="9"/>
      <c r="Z4008" s="9"/>
    </row>
    <row r="4009" spans="1:26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1</v>
      </c>
      <c r="Q4009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  <c r="U4009" s="9"/>
      <c r="V4009" s="9"/>
      <c r="W4009" s="9"/>
      <c r="X4009" s="9"/>
      <c r="Y4009" s="9"/>
      <c r="Z4009" s="9"/>
    </row>
    <row r="4010" spans="1:26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4</v>
      </c>
      <c r="Q4010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  <c r="U4010" s="9"/>
      <c r="V4010" s="9"/>
      <c r="W4010" s="9"/>
      <c r="X4010" s="9"/>
      <c r="Y4010" s="9"/>
      <c r="Z4010" s="9"/>
    </row>
    <row r="4011" spans="1:26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3</v>
      </c>
      <c r="Q40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  <c r="U4011" s="9"/>
      <c r="V4011" s="9"/>
      <c r="W4011" s="9"/>
      <c r="X4011" s="9"/>
      <c r="Y4011" s="9"/>
      <c r="Z4011" s="9"/>
    </row>
    <row r="4012" spans="1:26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38</v>
      </c>
      <c r="Q4012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  <c r="U4012" s="9"/>
      <c r="V4012" s="9"/>
      <c r="W4012" s="9"/>
      <c r="X4012" s="9"/>
      <c r="Y4012" s="9"/>
      <c r="Z4012" s="9"/>
    </row>
    <row r="4013" spans="1:26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4</v>
      </c>
      <c r="Q4013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  <c r="U4013" s="9"/>
      <c r="V4013" s="9"/>
      <c r="W4013" s="9"/>
      <c r="X4013" s="9"/>
      <c r="Y4013" s="9"/>
      <c r="Z4013" s="9"/>
    </row>
    <row r="4014" spans="1:26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>
        <f t="shared" si="249"/>
        <v>0</v>
      </c>
      <c r="Q4014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  <c r="U4014" s="9"/>
      <c r="V4014" s="9"/>
      <c r="W4014" s="9"/>
      <c r="X4014" s="9"/>
      <c r="Y4014" s="9"/>
      <c r="Z4014" s="9"/>
    </row>
    <row r="4015" spans="1:26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2</v>
      </c>
      <c r="Q4015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  <c r="U4015" s="9"/>
      <c r="V4015" s="9"/>
      <c r="W4015" s="9"/>
      <c r="X4015" s="9"/>
      <c r="Y4015" s="9"/>
      <c r="Z4015" s="9"/>
    </row>
    <row r="4016" spans="1:26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>
        <f t="shared" si="249"/>
        <v>0</v>
      </c>
      <c r="Q4016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  <c r="U4016" s="9"/>
      <c r="V4016" s="9"/>
      <c r="W4016" s="9"/>
      <c r="X4016" s="9"/>
      <c r="Y4016" s="9"/>
      <c r="Z4016" s="9"/>
    </row>
    <row r="4017" spans="1:26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  <c r="U4017" s="9"/>
      <c r="V4017" s="9"/>
      <c r="W4017" s="9"/>
      <c r="X4017" s="9"/>
      <c r="Y4017" s="9"/>
      <c r="Z4017" s="9"/>
    </row>
    <row r="4018" spans="1:26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7</v>
      </c>
      <c r="Q4018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  <c r="U4018" s="9"/>
      <c r="V4018" s="9"/>
      <c r="W4018" s="9"/>
      <c r="X4018" s="9"/>
      <c r="Y4018" s="9"/>
      <c r="Z4018" s="9"/>
    </row>
    <row r="4019" spans="1:26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2</v>
      </c>
      <c r="Q4019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  <c r="U4019" s="9"/>
      <c r="V4019" s="9"/>
      <c r="W4019" s="9"/>
      <c r="X4019" s="9"/>
      <c r="Y4019" s="9"/>
      <c r="Z4019" s="9"/>
    </row>
    <row r="4020" spans="1:26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4</v>
      </c>
      <c r="Q4020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  <c r="U4020" s="9"/>
      <c r="V4020" s="9"/>
      <c r="W4020" s="9"/>
      <c r="X4020" s="9"/>
      <c r="Y4020" s="9"/>
      <c r="Z4020" s="9"/>
    </row>
    <row r="4021" spans="1:26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4</v>
      </c>
      <c r="Q402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  <c r="U4021" s="9"/>
      <c r="V4021" s="9"/>
      <c r="W4021" s="9"/>
      <c r="X4021" s="9"/>
      <c r="Y4021" s="9"/>
      <c r="Z4021" s="9"/>
    </row>
    <row r="4022" spans="1:26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</v>
      </c>
      <c r="Q4022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  <c r="U4022" s="9"/>
      <c r="V4022" s="9"/>
      <c r="W4022" s="9"/>
      <c r="X4022" s="9"/>
      <c r="Y4022" s="9"/>
      <c r="Z4022" s="9"/>
    </row>
    <row r="4023" spans="1:26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2</v>
      </c>
      <c r="Q4023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  <c r="U4023" s="9"/>
      <c r="V4023" s="9"/>
      <c r="W4023" s="9"/>
      <c r="X4023" s="9"/>
      <c r="Y4023" s="9"/>
      <c r="Z4023" s="9"/>
    </row>
    <row r="4024" spans="1:26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197</v>
      </c>
      <c r="Q4024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  <c r="U4024" s="9"/>
      <c r="V4024" s="9"/>
      <c r="W4024" s="9"/>
      <c r="X4024" s="9"/>
      <c r="Y4024" s="9"/>
      <c r="Z4024" s="9"/>
    </row>
    <row r="4025" spans="1:26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>
        <f t="shared" si="249"/>
        <v>0</v>
      </c>
      <c r="Q4025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  <c r="U4025" s="9"/>
      <c r="V4025" s="9"/>
      <c r="W4025" s="9"/>
      <c r="X4025" s="9"/>
      <c r="Y4025" s="9"/>
      <c r="Z4025" s="9"/>
    </row>
    <row r="4026" spans="1:26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</v>
      </c>
      <c r="Q4026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  <c r="U4026" s="9"/>
      <c r="V4026" s="9"/>
      <c r="W4026" s="9"/>
      <c r="X4026" s="9"/>
      <c r="Y4026" s="9"/>
      <c r="Z4026" s="9"/>
    </row>
    <row r="4027" spans="1:26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4</v>
      </c>
      <c r="Q4027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  <c r="U4027" s="9"/>
      <c r="V4027" s="9"/>
      <c r="W4027" s="9"/>
      <c r="X4027" s="9"/>
      <c r="Y4027" s="9"/>
      <c r="Z4027" s="9"/>
    </row>
    <row r="4028" spans="1:26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>
        <f t="shared" si="249"/>
        <v>0</v>
      </c>
      <c r="Q4028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  <c r="U4028" s="9"/>
      <c r="V4028" s="9"/>
      <c r="W4028" s="9"/>
      <c r="X4028" s="9"/>
      <c r="Y4028" s="9"/>
      <c r="Z4028" s="9"/>
    </row>
    <row r="4029" spans="1:26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7</v>
      </c>
      <c r="Q4029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  <c r="U4029" s="9"/>
      <c r="V4029" s="9"/>
      <c r="W4029" s="9"/>
      <c r="X4029" s="9"/>
      <c r="Y4029" s="9"/>
      <c r="Z4029" s="9"/>
    </row>
    <row r="4030" spans="1:26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11</v>
      </c>
      <c r="Q4030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  <c r="U4030" s="9"/>
      <c r="V4030" s="9"/>
      <c r="W4030" s="9"/>
      <c r="X4030" s="9"/>
      <c r="Y4030" s="9"/>
      <c r="Z4030" s="9"/>
    </row>
    <row r="4031" spans="1:26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>
        <f t="shared" si="249"/>
        <v>0</v>
      </c>
      <c r="Q4031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  <c r="U4031" s="9"/>
      <c r="V4031" s="9"/>
      <c r="W4031" s="9"/>
      <c r="X4031" s="9"/>
      <c r="Y4031" s="9"/>
      <c r="Z4031" s="9"/>
    </row>
    <row r="4032" spans="1:26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</v>
      </c>
      <c r="Q4032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  <c r="U4032" s="9"/>
      <c r="V4032" s="9"/>
      <c r="W4032" s="9"/>
      <c r="X4032" s="9"/>
      <c r="Y4032" s="9"/>
      <c r="Z4032" s="9"/>
    </row>
    <row r="4033" spans="1:26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>
        <f t="shared" si="249"/>
        <v>0</v>
      </c>
      <c r="Q4033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  <c r="U4033" s="9"/>
      <c r="V4033" s="9"/>
      <c r="W4033" s="9"/>
      <c r="X4033" s="9"/>
      <c r="Y4033" s="9"/>
      <c r="Z4033" s="9"/>
    </row>
    <row r="4034" spans="1:26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7</v>
      </c>
      <c r="Q4034" t="s">
        <v>8315</v>
      </c>
      <c r="R4034" t="s">
        <v>8316</v>
      </c>
      <c r="S4034" s="9">
        <f t="shared" si="250"/>
        <v>42293.809212962966</v>
      </c>
      <c r="T4034" s="9">
        <f t="shared" si="251"/>
        <v>42353.85087962963</v>
      </c>
      <c r="U4034" s="9"/>
      <c r="V4034" s="9"/>
      <c r="W4034" s="9"/>
      <c r="X4034" s="9"/>
      <c r="Y4034" s="9"/>
      <c r="Z4034" s="9"/>
    </row>
    <row r="4035" spans="1:26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 xml:space="preserve"> ROUND((E4035/D4035)*100,0)</f>
        <v>26</v>
      </c>
      <c r="P4035">
        <f t="shared" ref="P4035:P4098" si="253" xml:space="preserve"> AVERAGE(L4035)</f>
        <v>94</v>
      </c>
      <c r="Q4035" t="s">
        <v>8315</v>
      </c>
      <c r="R4035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  <c r="U4035" s="9"/>
      <c r="V4035" s="9"/>
      <c r="W4035" s="9"/>
      <c r="X4035" s="9"/>
      <c r="Y4035" s="9"/>
      <c r="Z4035" s="9"/>
    </row>
    <row r="4036" spans="1:26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2</v>
      </c>
      <c r="Q4036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  <c r="U4036" s="9"/>
      <c r="V4036" s="9"/>
      <c r="W4036" s="9"/>
      <c r="X4036" s="9"/>
      <c r="Y4036" s="9"/>
      <c r="Z4036" s="9"/>
    </row>
    <row r="4037" spans="1:26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25</v>
      </c>
      <c r="Q4037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  <c r="U4037" s="9"/>
      <c r="V4037" s="9"/>
      <c r="W4037" s="9"/>
      <c r="X4037" s="9"/>
      <c r="Y4037" s="9"/>
      <c r="Z4037" s="9"/>
    </row>
    <row r="4038" spans="1:26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17</v>
      </c>
      <c r="Q4038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  <c r="U4038" s="9"/>
      <c r="V4038" s="9"/>
      <c r="W4038" s="9"/>
      <c r="X4038" s="9"/>
      <c r="Y4038" s="9"/>
      <c r="Z4038" s="9"/>
    </row>
    <row r="4039" spans="1:26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2</v>
      </c>
      <c r="Q4039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  <c r="U4039" s="9"/>
      <c r="V4039" s="9"/>
      <c r="W4039" s="9"/>
      <c r="X4039" s="9"/>
      <c r="Y4039" s="9"/>
      <c r="Z4039" s="9"/>
    </row>
    <row r="4040" spans="1:26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4</v>
      </c>
      <c r="Q4040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  <c r="U4040" s="9"/>
      <c r="V4040" s="9"/>
      <c r="W4040" s="9"/>
      <c r="X4040" s="9"/>
      <c r="Y4040" s="9"/>
      <c r="Z4040" s="9"/>
    </row>
    <row r="4041" spans="1:26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5</v>
      </c>
      <c r="Q404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  <c r="U4041" s="9"/>
      <c r="V4041" s="9"/>
      <c r="W4041" s="9"/>
      <c r="X4041" s="9"/>
      <c r="Y4041" s="9"/>
      <c r="Z4041" s="9"/>
    </row>
    <row r="4042" spans="1:26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2</v>
      </c>
      <c r="Q4042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  <c r="U4042" s="9"/>
      <c r="V4042" s="9"/>
      <c r="W4042" s="9"/>
      <c r="X4042" s="9"/>
      <c r="Y4042" s="9"/>
      <c r="Z4042" s="9"/>
    </row>
    <row r="4043" spans="1:26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2</v>
      </c>
      <c r="Q4043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  <c r="U4043" s="9"/>
      <c r="V4043" s="9"/>
      <c r="W4043" s="9"/>
      <c r="X4043" s="9"/>
      <c r="Y4043" s="9"/>
      <c r="Z4043" s="9"/>
    </row>
    <row r="4044" spans="1:26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3</v>
      </c>
      <c r="Q4044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  <c r="U4044" s="9"/>
      <c r="V4044" s="9"/>
      <c r="W4044" s="9"/>
      <c r="X4044" s="9"/>
      <c r="Y4044" s="9"/>
      <c r="Z4044" s="9"/>
    </row>
    <row r="4045" spans="1:26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>
        <f t="shared" si="253"/>
        <v>0</v>
      </c>
      <c r="Q4045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  <c r="U4045" s="9"/>
      <c r="V4045" s="9"/>
      <c r="W4045" s="9"/>
      <c r="X4045" s="9"/>
      <c r="Y4045" s="9"/>
      <c r="Z4045" s="9"/>
    </row>
    <row r="4046" spans="1:26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4</v>
      </c>
      <c r="Q4046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  <c r="U4046" s="9"/>
      <c r="V4046" s="9"/>
      <c r="W4046" s="9"/>
      <c r="X4046" s="9"/>
      <c r="Y4046" s="9"/>
      <c r="Z4046" s="9"/>
    </row>
    <row r="4047" spans="1:26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  <c r="U4047" s="9"/>
      <c r="V4047" s="9"/>
      <c r="W4047" s="9"/>
      <c r="X4047" s="9"/>
      <c r="Y4047" s="9"/>
      <c r="Z4047" s="9"/>
    </row>
    <row r="4048" spans="1:26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12</v>
      </c>
      <c r="Q4048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  <c r="U4048" s="9"/>
      <c r="V4048" s="9"/>
      <c r="W4048" s="9"/>
      <c r="X4048" s="9"/>
      <c r="Y4048" s="9"/>
      <c r="Z4048" s="9"/>
    </row>
    <row r="4049" spans="1:26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4</v>
      </c>
      <c r="Q4049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  <c r="U4049" s="9"/>
      <c r="V4049" s="9"/>
      <c r="W4049" s="9"/>
      <c r="X4049" s="9"/>
      <c r="Y4049" s="9"/>
      <c r="Z4049" s="9"/>
    </row>
    <row r="4050" spans="1:26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91</v>
      </c>
      <c r="Q4050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  <c r="U4050" s="9"/>
      <c r="V4050" s="9"/>
      <c r="W4050" s="9"/>
      <c r="X4050" s="9"/>
      <c r="Y4050" s="9"/>
      <c r="Z4050" s="9"/>
    </row>
    <row r="4051" spans="1:26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</v>
      </c>
      <c r="Q405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  <c r="U4051" s="9"/>
      <c r="V4051" s="9"/>
      <c r="W4051" s="9"/>
      <c r="X4051" s="9"/>
      <c r="Y4051" s="9"/>
      <c r="Z4051" s="9"/>
    </row>
    <row r="4052" spans="1:26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  <c r="U4052" s="9"/>
      <c r="V4052" s="9"/>
      <c r="W4052" s="9"/>
      <c r="X4052" s="9"/>
      <c r="Y4052" s="9"/>
      <c r="Z4052" s="9"/>
    </row>
    <row r="4053" spans="1:26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>
        <f t="shared" si="253"/>
        <v>0</v>
      </c>
      <c r="Q4053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  <c r="U4053" s="9"/>
      <c r="V4053" s="9"/>
      <c r="W4053" s="9"/>
      <c r="X4053" s="9"/>
      <c r="Y4053" s="9"/>
      <c r="Z4053" s="9"/>
    </row>
    <row r="4054" spans="1:26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13</v>
      </c>
      <c r="Q4054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  <c r="U4054" s="9"/>
      <c r="V4054" s="9"/>
      <c r="W4054" s="9"/>
      <c r="X4054" s="9"/>
      <c r="Y4054" s="9"/>
      <c r="Z4054" s="9"/>
    </row>
    <row r="4055" spans="1:26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2</v>
      </c>
      <c r="Q4055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  <c r="U4055" s="9"/>
      <c r="V4055" s="9"/>
      <c r="W4055" s="9"/>
      <c r="X4055" s="9"/>
      <c r="Y4055" s="9"/>
      <c r="Z4055" s="9"/>
    </row>
    <row r="4056" spans="1:26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>
        <f t="shared" si="253"/>
        <v>0</v>
      </c>
      <c r="Q4056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  <c r="U4056" s="9"/>
      <c r="V4056" s="9"/>
      <c r="W4056" s="9"/>
      <c r="X4056" s="9"/>
      <c r="Y4056" s="9"/>
      <c r="Z4056" s="9"/>
    </row>
    <row r="4057" spans="1:26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21</v>
      </c>
      <c r="Q4057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  <c r="U4057" s="9"/>
      <c r="V4057" s="9"/>
      <c r="W4057" s="9"/>
      <c r="X4057" s="9"/>
      <c r="Y4057" s="9"/>
      <c r="Z4057" s="9"/>
    </row>
    <row r="4058" spans="1:26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9</v>
      </c>
      <c r="Q4058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  <c r="U4058" s="9"/>
      <c r="V4058" s="9"/>
      <c r="W4058" s="9"/>
      <c r="X4058" s="9"/>
      <c r="Y4058" s="9"/>
      <c r="Z4058" s="9"/>
    </row>
    <row r="4059" spans="1:26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6</v>
      </c>
      <c r="Q4059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  <c r="U4059" s="9"/>
      <c r="V4059" s="9"/>
      <c r="W4059" s="9"/>
      <c r="X4059" s="9"/>
      <c r="Y4059" s="9"/>
      <c r="Z4059" s="9"/>
    </row>
    <row r="4060" spans="1:26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4</v>
      </c>
      <c r="Q4060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  <c r="U4060" s="9"/>
      <c r="V4060" s="9"/>
      <c r="W4060" s="9"/>
      <c r="X4060" s="9"/>
      <c r="Y4060" s="9"/>
      <c r="Z4060" s="9"/>
    </row>
    <row r="4061" spans="1:26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7</v>
      </c>
      <c r="Q406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  <c r="U4061" s="9"/>
      <c r="V4061" s="9"/>
      <c r="W4061" s="9"/>
      <c r="X4061" s="9"/>
      <c r="Y4061" s="9"/>
      <c r="Z4061" s="9"/>
    </row>
    <row r="4062" spans="1:26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</v>
      </c>
      <c r="Q4062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  <c r="U4062" s="9"/>
      <c r="V4062" s="9"/>
      <c r="W4062" s="9"/>
      <c r="X4062" s="9"/>
      <c r="Y4062" s="9"/>
      <c r="Z4062" s="9"/>
    </row>
    <row r="4063" spans="1:26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>
        <f t="shared" si="253"/>
        <v>0</v>
      </c>
      <c r="Q4063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  <c r="U4063" s="9"/>
      <c r="V4063" s="9"/>
      <c r="W4063" s="9"/>
      <c r="X4063" s="9"/>
      <c r="Y4063" s="9"/>
      <c r="Z4063" s="9"/>
    </row>
    <row r="4064" spans="1:26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3</v>
      </c>
      <c r="Q4064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  <c r="U4064" s="9"/>
      <c r="V4064" s="9"/>
      <c r="W4064" s="9"/>
      <c r="X4064" s="9"/>
      <c r="Y4064" s="9"/>
      <c r="Z4064" s="9"/>
    </row>
    <row r="4065" spans="1:26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9</v>
      </c>
      <c r="Q4065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  <c r="U4065" s="9"/>
      <c r="V4065" s="9"/>
      <c r="W4065" s="9"/>
      <c r="X4065" s="9"/>
      <c r="Y4065" s="9"/>
      <c r="Z4065" s="9"/>
    </row>
    <row r="4066" spans="1:26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</v>
      </c>
      <c r="Q4066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  <c r="U4066" s="9"/>
      <c r="V4066" s="9"/>
      <c r="W4066" s="9"/>
      <c r="X4066" s="9"/>
      <c r="Y4066" s="9"/>
      <c r="Z4066" s="9"/>
    </row>
    <row r="4067" spans="1:26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4</v>
      </c>
      <c r="Q4067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  <c r="U4067" s="9"/>
      <c r="V4067" s="9"/>
      <c r="W4067" s="9"/>
      <c r="X4067" s="9"/>
      <c r="Y4067" s="9"/>
      <c r="Z4067" s="9"/>
    </row>
    <row r="4068" spans="1:26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1</v>
      </c>
      <c r="Q4068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  <c r="U4068" s="9"/>
      <c r="V4068" s="9"/>
      <c r="W4068" s="9"/>
      <c r="X4068" s="9"/>
      <c r="Y4068" s="9"/>
      <c r="Z4068" s="9"/>
    </row>
    <row r="4069" spans="1:26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</v>
      </c>
      <c r="Q4069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  <c r="U4069" s="9"/>
      <c r="V4069" s="9"/>
      <c r="W4069" s="9"/>
      <c r="X4069" s="9"/>
      <c r="Y4069" s="9"/>
      <c r="Z4069" s="9"/>
    </row>
    <row r="4070" spans="1:26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1</v>
      </c>
      <c r="Q4070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  <c r="U4070" s="9"/>
      <c r="V4070" s="9"/>
      <c r="W4070" s="9"/>
      <c r="X4070" s="9"/>
      <c r="Y4070" s="9"/>
      <c r="Z4070" s="9"/>
    </row>
    <row r="4071" spans="1:26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13</v>
      </c>
      <c r="Q407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  <c r="U4071" s="9"/>
      <c r="V4071" s="9"/>
      <c r="W4071" s="9"/>
      <c r="X4071" s="9"/>
      <c r="Y4071" s="9"/>
      <c r="Z4071" s="9"/>
    </row>
    <row r="4072" spans="1:26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6</v>
      </c>
      <c r="Q4072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  <c r="U4072" s="9"/>
      <c r="V4072" s="9"/>
      <c r="W4072" s="9"/>
      <c r="X4072" s="9"/>
      <c r="Y4072" s="9"/>
      <c r="Z4072" s="9"/>
    </row>
    <row r="4073" spans="1:26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>
        <f t="shared" si="253"/>
        <v>0</v>
      </c>
      <c r="Q4073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  <c r="U4073" s="9"/>
      <c r="V4073" s="9"/>
      <c r="W4073" s="9"/>
      <c r="X4073" s="9"/>
      <c r="Y4073" s="9"/>
      <c r="Z4073" s="9"/>
    </row>
    <row r="4074" spans="1:26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  <c r="U4074" s="9"/>
      <c r="V4074" s="9"/>
      <c r="W4074" s="9"/>
      <c r="X4074" s="9"/>
      <c r="Y4074" s="9"/>
      <c r="Z4074" s="9"/>
    </row>
    <row r="4075" spans="1:26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2</v>
      </c>
      <c r="Q4075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  <c r="U4075" s="9"/>
      <c r="V4075" s="9"/>
      <c r="W4075" s="9"/>
      <c r="X4075" s="9"/>
      <c r="Y4075" s="9"/>
      <c r="Z4075" s="9"/>
    </row>
    <row r="4076" spans="1:26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21</v>
      </c>
      <c r="Q4076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  <c r="U4076" s="9"/>
      <c r="V4076" s="9"/>
      <c r="W4076" s="9"/>
      <c r="X4076" s="9"/>
      <c r="Y4076" s="9"/>
      <c r="Z4076" s="9"/>
    </row>
    <row r="4077" spans="1:26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13</v>
      </c>
      <c r="Q4077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  <c r="U4077" s="9"/>
      <c r="V4077" s="9"/>
      <c r="W4077" s="9"/>
      <c r="X4077" s="9"/>
      <c r="Y4077" s="9"/>
      <c r="Z4077" s="9"/>
    </row>
    <row r="4078" spans="1:26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>
        <f t="shared" si="253"/>
        <v>0</v>
      </c>
      <c r="Q4078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  <c r="U4078" s="9"/>
      <c r="V4078" s="9"/>
      <c r="W4078" s="9"/>
      <c r="X4078" s="9"/>
      <c r="Y4078" s="9"/>
      <c r="Z4078" s="9"/>
    </row>
    <row r="4079" spans="1:26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6</v>
      </c>
      <c r="Q4079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  <c r="U4079" s="9"/>
      <c r="V4079" s="9"/>
      <c r="W4079" s="9"/>
      <c r="X4079" s="9"/>
      <c r="Y4079" s="9"/>
      <c r="Z4079" s="9"/>
    </row>
    <row r="4080" spans="1:26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>
        <f t="shared" si="253"/>
        <v>0</v>
      </c>
      <c r="Q4080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  <c r="U4080" s="9"/>
      <c r="V4080" s="9"/>
      <c r="W4080" s="9"/>
      <c r="X4080" s="9"/>
      <c r="Y4080" s="9"/>
      <c r="Z4080" s="9"/>
    </row>
    <row r="4081" spans="1:26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1</v>
      </c>
      <c r="Q408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  <c r="U4081" s="9"/>
      <c r="V4081" s="9"/>
      <c r="W4081" s="9"/>
      <c r="X4081" s="9"/>
      <c r="Y4081" s="9"/>
      <c r="Z4081" s="9"/>
    </row>
    <row r="4082" spans="1:26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>
        <f t="shared" si="253"/>
        <v>0</v>
      </c>
      <c r="Q4082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  <c r="U4082" s="9"/>
      <c r="V4082" s="9"/>
      <c r="W4082" s="9"/>
      <c r="X4082" s="9"/>
      <c r="Y4082" s="9"/>
      <c r="Z4082" s="9"/>
    </row>
    <row r="4083" spans="1:26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12</v>
      </c>
      <c r="Q4083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  <c r="U4083" s="9"/>
      <c r="V4083" s="9"/>
      <c r="W4083" s="9"/>
      <c r="X4083" s="9"/>
      <c r="Y4083" s="9"/>
      <c r="Z4083" s="9"/>
    </row>
    <row r="4084" spans="1:26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  <c r="U4084" s="9"/>
      <c r="V4084" s="9"/>
      <c r="W4084" s="9"/>
      <c r="X4084" s="9"/>
      <c r="Y4084" s="9"/>
      <c r="Z4084" s="9"/>
    </row>
    <row r="4085" spans="1:26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6</v>
      </c>
      <c r="Q4085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  <c r="U4085" s="9"/>
      <c r="V4085" s="9"/>
      <c r="W4085" s="9"/>
      <c r="X4085" s="9"/>
      <c r="Y4085" s="9"/>
      <c r="Z4085" s="9"/>
    </row>
    <row r="4086" spans="1:26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</v>
      </c>
      <c r="Q4086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  <c r="U4086" s="9"/>
      <c r="V4086" s="9"/>
      <c r="W4086" s="9"/>
      <c r="X4086" s="9"/>
      <c r="Y4086" s="9"/>
      <c r="Z4086" s="9"/>
    </row>
    <row r="4087" spans="1:26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</v>
      </c>
      <c r="Q4087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  <c r="U4087" s="9"/>
      <c r="V4087" s="9"/>
      <c r="W4087" s="9"/>
      <c r="X4087" s="9"/>
      <c r="Y4087" s="9"/>
      <c r="Z4087" s="9"/>
    </row>
    <row r="4088" spans="1:26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5</v>
      </c>
      <c r="Q4088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  <c r="U4088" s="9"/>
      <c r="V4088" s="9"/>
      <c r="W4088" s="9"/>
      <c r="X4088" s="9"/>
      <c r="Y4088" s="9"/>
      <c r="Z4088" s="9"/>
    </row>
    <row r="4089" spans="1:26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>
        <f t="shared" si="253"/>
        <v>0</v>
      </c>
      <c r="Q4089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  <c r="U4089" s="9"/>
      <c r="V4089" s="9"/>
      <c r="W4089" s="9"/>
      <c r="X4089" s="9"/>
      <c r="Y4089" s="9"/>
      <c r="Z4089" s="9"/>
    </row>
    <row r="4090" spans="1:26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3</v>
      </c>
      <c r="Q4090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  <c r="U4090" s="9"/>
      <c r="V4090" s="9"/>
      <c r="W4090" s="9"/>
      <c r="X4090" s="9"/>
      <c r="Y4090" s="9"/>
      <c r="Z4090" s="9"/>
    </row>
    <row r="4091" spans="1:26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8</v>
      </c>
      <c r="Q409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  <c r="U4091" s="9"/>
      <c r="V4091" s="9"/>
      <c r="W4091" s="9"/>
      <c r="X4091" s="9"/>
      <c r="Y4091" s="9"/>
      <c r="Z4091" s="9"/>
    </row>
    <row r="4092" spans="1:26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3</v>
      </c>
      <c r="Q4092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  <c r="U4092" s="9"/>
      <c r="V4092" s="9"/>
      <c r="W4092" s="9"/>
      <c r="X4092" s="9"/>
      <c r="Y4092" s="9"/>
      <c r="Z4092" s="9"/>
    </row>
    <row r="4093" spans="1:26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8</v>
      </c>
      <c r="Q4093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  <c r="U4093" s="9"/>
      <c r="V4093" s="9"/>
      <c r="W4093" s="9"/>
      <c r="X4093" s="9"/>
      <c r="Y4093" s="9"/>
      <c r="Z4093" s="9"/>
    </row>
    <row r="4094" spans="1:26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1</v>
      </c>
      <c r="Q4094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  <c r="U4094" s="9"/>
      <c r="V4094" s="9"/>
      <c r="W4094" s="9"/>
      <c r="X4094" s="9"/>
      <c r="Y4094" s="9"/>
      <c r="Z4094" s="9"/>
    </row>
    <row r="4095" spans="1:26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4</v>
      </c>
      <c r="Q4095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  <c r="U4095" s="9"/>
      <c r="V4095" s="9"/>
      <c r="W4095" s="9"/>
      <c r="X4095" s="9"/>
      <c r="Y4095" s="9"/>
      <c r="Z4095" s="9"/>
    </row>
    <row r="4096" spans="1:26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8</v>
      </c>
      <c r="Q4096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  <c r="U4096" s="9"/>
      <c r="V4096" s="9"/>
      <c r="W4096" s="9"/>
      <c r="X4096" s="9"/>
      <c r="Y4096" s="9"/>
      <c r="Z4096" s="9"/>
    </row>
    <row r="4097" spans="1:26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1</v>
      </c>
      <c r="Q4097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  <c r="U4097" s="9"/>
      <c r="V4097" s="9"/>
      <c r="W4097" s="9"/>
      <c r="X4097" s="9"/>
      <c r="Y4097" s="9"/>
      <c r="Z4097" s="9"/>
    </row>
    <row r="4098" spans="1:26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5</v>
      </c>
      <c r="Q4098" t="s">
        <v>8315</v>
      </c>
      <c r="R4098" t="s">
        <v>8316</v>
      </c>
      <c r="S4098" s="9">
        <f t="shared" si="254"/>
        <v>42750.530312499999</v>
      </c>
      <c r="T4098" s="9">
        <f t="shared" si="255"/>
        <v>42794.368749999994</v>
      </c>
      <c r="U4098" s="9"/>
      <c r="V4098" s="9"/>
      <c r="W4098" s="9"/>
      <c r="X4098" s="9"/>
      <c r="Y4098" s="9"/>
      <c r="Z4098" s="9"/>
    </row>
    <row r="4099" spans="1:26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 xml:space="preserve"> ROUND((E4099/D4099)*100,0)</f>
        <v>0</v>
      </c>
      <c r="P4099">
        <f t="shared" ref="P4099:P4115" si="257" xml:space="preserve"> AVERAGE(L4099)</f>
        <v>0</v>
      </c>
      <c r="Q4099" t="s">
        <v>8315</v>
      </c>
      <c r="R4099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  <c r="U4099" s="9"/>
      <c r="V4099" s="9"/>
      <c r="W4099" s="9"/>
      <c r="X4099" s="9"/>
      <c r="Y4099" s="9"/>
      <c r="Z4099" s="9"/>
    </row>
    <row r="4100" spans="1:26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>
        <f t="shared" si="257"/>
        <v>0</v>
      </c>
      <c r="Q4100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  <c r="U4100" s="9"/>
      <c r="V4100" s="9"/>
      <c r="W4100" s="9"/>
      <c r="X4100" s="9"/>
      <c r="Y4100" s="9"/>
      <c r="Z4100" s="9"/>
    </row>
    <row r="4101" spans="1:26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1</v>
      </c>
      <c r="Q410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  <c r="U4101" s="9"/>
      <c r="V4101" s="9"/>
      <c r="W4101" s="9"/>
      <c r="X4101" s="9"/>
      <c r="Y4101" s="9"/>
      <c r="Z4101" s="9"/>
    </row>
    <row r="4102" spans="1:26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>
        <f t="shared" si="257"/>
        <v>0</v>
      </c>
      <c r="Q4102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  <c r="U4102" s="9"/>
      <c r="V4102" s="9"/>
      <c r="W4102" s="9"/>
      <c r="X4102" s="9"/>
      <c r="Y4102" s="9"/>
      <c r="Z4102" s="9"/>
    </row>
    <row r="4103" spans="1:26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>
        <f t="shared" si="257"/>
        <v>0</v>
      </c>
      <c r="Q4103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  <c r="U4103" s="9"/>
      <c r="V4103" s="9"/>
      <c r="W4103" s="9"/>
      <c r="X4103" s="9"/>
      <c r="Y4103" s="9"/>
      <c r="Z4103" s="9"/>
    </row>
    <row r="4104" spans="1:26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6</v>
      </c>
      <c r="Q4104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  <c r="U4104" s="9"/>
      <c r="V4104" s="9"/>
      <c r="W4104" s="9"/>
      <c r="X4104" s="9"/>
      <c r="Y4104" s="9"/>
      <c r="Z4104" s="9"/>
    </row>
    <row r="4105" spans="1:26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6</v>
      </c>
      <c r="Q4105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  <c r="U4105" s="9"/>
      <c r="V4105" s="9"/>
      <c r="W4105" s="9"/>
      <c r="X4105" s="9"/>
      <c r="Y4105" s="9"/>
      <c r="Z4105" s="9"/>
    </row>
    <row r="4106" spans="1:26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14</v>
      </c>
      <c r="Q4106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  <c r="U4106" s="9"/>
      <c r="V4106" s="9"/>
      <c r="W4106" s="9"/>
      <c r="X4106" s="9"/>
      <c r="Y4106" s="9"/>
      <c r="Z4106" s="9"/>
    </row>
    <row r="4107" spans="1:26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6</v>
      </c>
      <c r="Q4107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  <c r="U4107" s="9"/>
      <c r="V4107" s="9"/>
      <c r="W4107" s="9"/>
      <c r="X4107" s="9"/>
      <c r="Y4107" s="9"/>
      <c r="Z4107" s="9"/>
    </row>
    <row r="4108" spans="1:26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33</v>
      </c>
      <c r="Q4108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  <c r="U4108" s="9"/>
      <c r="V4108" s="9"/>
      <c r="W4108" s="9"/>
      <c r="X4108" s="9"/>
      <c r="Y4108" s="9"/>
      <c r="Z4108" s="9"/>
    </row>
    <row r="4109" spans="1:26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4</v>
      </c>
      <c r="Q4109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  <c r="U4109" s="9"/>
      <c r="V4109" s="9"/>
      <c r="W4109" s="9"/>
      <c r="X4109" s="9"/>
      <c r="Y4109" s="9"/>
      <c r="Z4109" s="9"/>
    </row>
    <row r="4110" spans="1:26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1</v>
      </c>
      <c r="Q4110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  <c r="U4110" s="9"/>
      <c r="V4110" s="9"/>
      <c r="W4110" s="9"/>
      <c r="X4110" s="9"/>
      <c r="Y4110" s="9"/>
      <c r="Z4110" s="9"/>
    </row>
    <row r="4111" spans="1:26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>
        <f t="shared" si="257"/>
        <v>0</v>
      </c>
      <c r="Q41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  <c r="U4111" s="9"/>
      <c r="V4111" s="9"/>
      <c r="W4111" s="9"/>
      <c r="X4111" s="9"/>
      <c r="Y4111" s="9"/>
      <c r="Z4111" s="9"/>
    </row>
    <row r="4112" spans="1:26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6</v>
      </c>
      <c r="Q4112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  <c r="U4112" s="9"/>
      <c r="V4112" s="9"/>
      <c r="W4112" s="9"/>
      <c r="X4112" s="9"/>
      <c r="Y4112" s="9"/>
      <c r="Z4112" s="9"/>
    </row>
    <row r="4113" spans="1:26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6</v>
      </c>
      <c r="Q4113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  <c r="U4113" s="9"/>
      <c r="V4113" s="9"/>
      <c r="W4113" s="9"/>
      <c r="X4113" s="9"/>
      <c r="Y4113" s="9"/>
      <c r="Z4113" s="9"/>
    </row>
    <row r="4114" spans="1:26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  <c r="U4114" s="9"/>
      <c r="V4114" s="9"/>
      <c r="W4114" s="9"/>
      <c r="X4114" s="9"/>
      <c r="Y4114" s="9"/>
      <c r="Z4114" s="9"/>
    </row>
    <row r="4115" spans="1:26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3</v>
      </c>
      <c r="Q4115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  <c r="U4115" s="9"/>
      <c r="V4115" s="9"/>
      <c r="W4115" s="9"/>
      <c r="X4115" s="9"/>
      <c r="Y4115" s="9"/>
      <c r="Z4115" s="9"/>
    </row>
  </sheetData>
  <conditionalFormatting sqref="F1:F16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3" priority="11" operator="containsText" text="live">
      <formula>NOT(ISERROR(SEARCH("live",F1)))</formula>
    </cfRule>
    <cfRule type="containsText" dxfId="2" priority="12" operator="containsText" text="failed">
      <formula>NOT(ISERROR(SEARCH("failed",F1)))</formula>
    </cfRule>
    <cfRule type="containsText" dxfId="1" priority="13" operator="containsText" text="canceled">
      <formula>NOT(ISERROR(SEARCH("canceled",F1)))</formula>
    </cfRule>
    <cfRule type="containsText" dxfId="0" priority="14" operator="containsText" text="successful">
      <formula>NOT(ISERROR(SEARCH("successful",F1)))</formula>
    </cfRule>
    <cfRule type="colorScale" priority="15">
      <colorScale>
        <cfvo type="min"/>
        <cfvo type="max"/>
        <color rgb="FF63BE7B"/>
        <color rgb="FFFFEF9C"/>
      </colorScale>
    </cfRule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FFEB84"/>
        <color rgb="FF63BE7B"/>
      </colorScale>
    </cfRule>
    <cfRule type="colorScale" priority="2">
      <colorScale>
        <cfvo type="percent" val="0"/>
        <cfvo type="percent" val="100"/>
        <cfvo type="max"/>
        <color rgb="FFF8696B"/>
        <color rgb="FF92D050"/>
        <color rgb="FF0070C0"/>
      </colorScale>
    </cfRule>
    <cfRule type="colorScale" priority="5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8">
      <colorScale>
        <cfvo type="min"/>
        <cfvo type="percentile" val="10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bouns_work</vt:lpstr>
      <vt:lpstr>campaigns_subcategory</vt:lpstr>
      <vt:lpstr>campaigns_category</vt:lpstr>
      <vt:lpstr>campaigns_parentcategory</vt:lpstr>
      <vt:lpstr>kickstartercampaigns</vt:lpstr>
      <vt:lpstr>goal</vt:lpstr>
      <vt:lpstr>goal1</vt:lpstr>
      <vt:lpstr>state</vt:lpstr>
      <vt:lpstr>state1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neelaJ</cp:lastModifiedBy>
  <dcterms:created xsi:type="dcterms:W3CDTF">2017-04-20T15:17:24Z</dcterms:created>
  <dcterms:modified xsi:type="dcterms:W3CDTF">2018-01-30T20:01:38Z</dcterms:modified>
</cp:coreProperties>
</file>