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ela\Documents\BootCamp_2024\Github_HW\02-Homework\01-Excel\Starter_Code\"/>
    </mc:Choice>
  </mc:AlternateContent>
  <xr:revisionPtr revIDLastSave="0" documentId="13_ncr:1_{51301DD7-F845-468E-AE64-F878CB79C9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Analysis_by_parent_category" sheetId="7" r:id="rId2"/>
    <sheet name="Analysis_by_sub_category" sheetId="8" r:id="rId3"/>
    <sheet name="Analysis_by_months" sheetId="12" r:id="rId4"/>
    <sheet name="Analysis_By_Projct_Goall" sheetId="13" r:id="rId5"/>
    <sheet name="Outcome_w.r.t_Backers_Count" sheetId="18" r:id="rId6"/>
  </sheets>
  <definedNames>
    <definedName name="_xlnm._FilterDatabase" localSheetId="0" hidden="1">Crowdfunding!$A$1:$T$1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3" l="1"/>
  <c r="D3" i="13"/>
  <c r="C4" i="13"/>
  <c r="C3" i="13"/>
  <c r="B4" i="13"/>
  <c r="B3" i="13"/>
  <c r="J17" i="18"/>
  <c r="J16" i="18"/>
  <c r="J15" i="18"/>
  <c r="J14" i="18"/>
  <c r="J13" i="18"/>
  <c r="J12" i="18"/>
  <c r="J7" i="18"/>
  <c r="J6" i="18"/>
  <c r="J5" i="18"/>
  <c r="J4" i="18"/>
  <c r="J3" i="18"/>
  <c r="J2" i="18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D13" i="13"/>
  <c r="D12" i="13"/>
  <c r="C12" i="13"/>
  <c r="B12" i="13"/>
  <c r="B2" i="13"/>
  <c r="D11" i="13"/>
  <c r="D10" i="13"/>
  <c r="D9" i="13"/>
  <c r="D8" i="13"/>
  <c r="D7" i="13"/>
  <c r="D6" i="13"/>
  <c r="D5" i="13"/>
  <c r="C13" i="13"/>
  <c r="C11" i="13"/>
  <c r="C10" i="13"/>
  <c r="C9" i="13"/>
  <c r="C8" i="13"/>
  <c r="C7" i="13"/>
  <c r="C6" i="13"/>
  <c r="B9" i="13"/>
  <c r="B10" i="13"/>
  <c r="B11" i="13"/>
  <c r="B13" i="13"/>
  <c r="C5" i="13"/>
  <c r="D2" i="13"/>
  <c r="C2" i="13"/>
  <c r="B8" i="13"/>
  <c r="B7" i="13"/>
  <c r="B6" i="13"/>
  <c r="B5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9" i="1"/>
  <c r="F502" i="1"/>
  <c r="F52" i="1"/>
  <c r="F102" i="1"/>
  <c r="F152" i="1"/>
  <c r="F202" i="1"/>
  <c r="F252" i="1"/>
  <c r="F302" i="1"/>
  <c r="F352" i="1"/>
  <c r="F402" i="1"/>
  <c r="F452" i="1"/>
  <c r="F552" i="1"/>
  <c r="F602" i="1"/>
  <c r="F652" i="1"/>
  <c r="F702" i="1"/>
  <c r="F752" i="1"/>
  <c r="F802" i="1"/>
  <c r="F852" i="1"/>
  <c r="F902" i="1"/>
  <c r="F952" i="1"/>
  <c r="F65" i="1"/>
  <c r="F173" i="1"/>
  <c r="F793" i="1"/>
  <c r="F308" i="1"/>
  <c r="F794" i="1"/>
  <c r="F484" i="1"/>
  <c r="F531" i="1"/>
  <c r="F294" i="1"/>
  <c r="F436" i="1"/>
  <c r="F520" i="1"/>
  <c r="F730" i="1"/>
  <c r="F777" i="1"/>
  <c r="F68" i="1"/>
  <c r="F880" i="1"/>
  <c r="F201" i="1"/>
  <c r="F949" i="1"/>
  <c r="F659" i="1"/>
  <c r="F713" i="1"/>
  <c r="F905" i="1"/>
  <c r="F29" i="1"/>
  <c r="F258" i="1"/>
  <c r="F276" i="1"/>
  <c r="F419" i="1"/>
  <c r="F613" i="1"/>
  <c r="F740" i="1"/>
  <c r="F928" i="1"/>
  <c r="F38" i="1"/>
  <c r="F312" i="1"/>
  <c r="F470" i="1"/>
  <c r="F742" i="1"/>
  <c r="F906" i="1"/>
  <c r="F71" i="1"/>
  <c r="F222" i="1"/>
  <c r="F320" i="1"/>
  <c r="F745" i="1"/>
  <c r="F8" i="1"/>
  <c r="F649" i="1"/>
  <c r="F187" i="1"/>
  <c r="F509" i="1"/>
  <c r="F810" i="1"/>
  <c r="F488" i="1"/>
  <c r="F938" i="1"/>
  <c r="F955" i="1"/>
  <c r="F832" i="1"/>
  <c r="F360" i="1"/>
  <c r="F5" i="1"/>
  <c r="F192" i="1"/>
  <c r="F973" i="1"/>
  <c r="F348" i="1"/>
  <c r="F377" i="1"/>
  <c r="F668" i="1"/>
  <c r="F174" i="1"/>
  <c r="F325" i="1"/>
  <c r="F564" i="1"/>
  <c r="F615" i="1"/>
  <c r="F773" i="1"/>
  <c r="F13" i="1"/>
  <c r="F97" i="1"/>
  <c r="F899" i="1"/>
  <c r="F919" i="1"/>
  <c r="F285" i="1"/>
  <c r="F738" i="1"/>
  <c r="F159" i="1"/>
  <c r="F319" i="1"/>
  <c r="F317" i="1"/>
  <c r="F454" i="1"/>
  <c r="F790" i="1"/>
  <c r="F797" i="1"/>
  <c r="F854" i="1"/>
  <c r="F889" i="1"/>
  <c r="F295" i="1"/>
  <c r="F305" i="1"/>
  <c r="F443" i="1"/>
  <c r="F522" i="1"/>
  <c r="F976" i="1"/>
  <c r="F329" i="1"/>
  <c r="F354" i="1"/>
  <c r="F845" i="1"/>
  <c r="F396" i="1"/>
  <c r="F747" i="1"/>
  <c r="F190" i="1"/>
  <c r="F515" i="1"/>
  <c r="F573" i="1"/>
  <c r="F860" i="1"/>
  <c r="F816" i="1"/>
  <c r="F105" i="1"/>
  <c r="F568" i="1"/>
  <c r="F579" i="1"/>
  <c r="F929" i="1"/>
  <c r="F66" i="1"/>
  <c r="F298" i="1"/>
  <c r="F722" i="1"/>
  <c r="F923" i="1"/>
  <c r="F456" i="1"/>
  <c r="F206" i="1"/>
  <c r="F358" i="1"/>
  <c r="F404" i="1"/>
  <c r="F925" i="1"/>
  <c r="F160" i="1"/>
  <c r="F241" i="1"/>
  <c r="F359" i="1"/>
  <c r="F909" i="1"/>
  <c r="F468" i="1"/>
  <c r="F584" i="1"/>
  <c r="F209" i="1"/>
  <c r="F809" i="1"/>
  <c r="F11" i="1"/>
  <c r="F381" i="1"/>
  <c r="F641" i="1"/>
  <c r="F791" i="1"/>
  <c r="F459" i="1"/>
  <c r="F821" i="1"/>
  <c r="F47" i="1"/>
  <c r="F176" i="1"/>
  <c r="F270" i="1"/>
  <c r="F848" i="1"/>
  <c r="F301" i="1"/>
  <c r="F544" i="1"/>
  <c r="F139" i="1"/>
  <c r="F392" i="1"/>
  <c r="F462" i="1"/>
  <c r="F148" i="1"/>
  <c r="F887" i="1"/>
  <c r="F918" i="1"/>
  <c r="F6" i="1"/>
  <c r="F246" i="1"/>
  <c r="F881" i="1"/>
  <c r="F74" i="1"/>
  <c r="F498" i="1"/>
  <c r="F14" i="1"/>
  <c r="F131" i="1"/>
  <c r="F619" i="1"/>
  <c r="F962" i="1"/>
  <c r="F79" i="1"/>
  <c r="F701" i="1"/>
  <c r="F783" i="1"/>
  <c r="F896" i="1"/>
  <c r="F208" i="1"/>
  <c r="F238" i="1"/>
  <c r="F878" i="1"/>
  <c r="F138" i="1"/>
  <c r="F675" i="1"/>
  <c r="F254" i="1"/>
  <c r="F111" i="1"/>
  <c r="F723" i="1"/>
  <c r="F273" i="1"/>
  <c r="F235" i="1"/>
  <c r="F506" i="1"/>
  <c r="F627" i="1"/>
  <c r="F527" i="1"/>
  <c r="F861" i="1"/>
  <c r="F321" i="1"/>
  <c r="F495" i="1"/>
  <c r="F578" i="1"/>
  <c r="F624" i="1"/>
  <c r="F990" i="1"/>
  <c r="F992" i="1"/>
  <c r="F195" i="1"/>
  <c r="F639" i="1"/>
  <c r="F862" i="1"/>
  <c r="F927" i="1"/>
  <c r="F942" i="1"/>
  <c r="F120" i="1"/>
  <c r="F172" i="1"/>
  <c r="F233" i="1"/>
  <c r="F384" i="1"/>
  <c r="F807" i="1"/>
  <c r="F877" i="1"/>
  <c r="F941" i="1"/>
  <c r="F944" i="1"/>
  <c r="F979" i="1"/>
  <c r="F815" i="1"/>
  <c r="F691" i="1"/>
  <c r="F820" i="1"/>
  <c r="F145" i="1"/>
  <c r="F830" i="1"/>
  <c r="F87" i="1"/>
  <c r="F583" i="1"/>
  <c r="F300" i="1"/>
  <c r="F118" i="1"/>
  <c r="F327" i="1"/>
  <c r="F54" i="1"/>
  <c r="F163" i="1"/>
  <c r="F311" i="1"/>
  <c r="F369" i="1"/>
  <c r="F984" i="1"/>
  <c r="F995" i="1"/>
  <c r="F73" i="1"/>
  <c r="F670" i="1"/>
  <c r="F808" i="1"/>
  <c r="F541" i="1"/>
  <c r="F662" i="1"/>
  <c r="F694" i="1"/>
  <c r="F519" i="1"/>
  <c r="F776" i="1"/>
  <c r="F798" i="1"/>
  <c r="F943" i="1"/>
  <c r="F696" i="1"/>
  <c r="F207" i="1"/>
  <c r="F322" i="1"/>
  <c r="F356" i="1"/>
  <c r="F467" i="1"/>
  <c r="F530" i="1"/>
  <c r="F884" i="1"/>
  <c r="F911" i="1"/>
  <c r="F957" i="1"/>
  <c r="F874" i="1"/>
  <c r="F204" i="1"/>
  <c r="F413" i="1"/>
  <c r="F601" i="1"/>
  <c r="F829" i="1"/>
  <c r="F110" i="1"/>
  <c r="F279" i="1"/>
  <c r="F426" i="1"/>
  <c r="F704" i="1"/>
  <c r="F382" i="1"/>
  <c r="F432" i="1"/>
  <c r="F546" i="1"/>
  <c r="F76" i="1"/>
  <c r="F307" i="1"/>
  <c r="F491" i="1"/>
  <c r="F565" i="1"/>
  <c r="F864" i="1"/>
  <c r="F932" i="1"/>
  <c r="F109" i="1"/>
  <c r="F185" i="1"/>
  <c r="F193" i="1"/>
  <c r="F267" i="1"/>
  <c r="F357" i="1"/>
  <c r="F451" i="1"/>
  <c r="F592" i="1"/>
  <c r="F271" i="1"/>
  <c r="F482" i="1"/>
  <c r="F581" i="1"/>
  <c r="F632" i="1"/>
  <c r="F665" i="1"/>
  <c r="F41" i="1"/>
  <c r="F75" i="1"/>
  <c r="F256" i="1"/>
  <c r="F363" i="1"/>
  <c r="F548" i="1"/>
  <c r="F134" i="1"/>
  <c r="F525" i="1"/>
  <c r="F445" i="1"/>
  <c r="F280" i="1"/>
  <c r="F434" i="1"/>
  <c r="F48" i="1"/>
  <c r="F234" i="1"/>
  <c r="F237" i="1"/>
  <c r="F259" i="1"/>
  <c r="F427" i="1"/>
  <c r="F554" i="1"/>
  <c r="F980" i="1"/>
  <c r="F988" i="1"/>
  <c r="F971" i="1"/>
  <c r="F126" i="1"/>
  <c r="F422" i="1"/>
  <c r="F433" i="1"/>
  <c r="F574" i="1"/>
  <c r="F640" i="1"/>
  <c r="F838" i="1"/>
  <c r="F846" i="1"/>
  <c r="F107" i="1"/>
  <c r="F91" i="1"/>
  <c r="F630" i="1"/>
  <c r="F940" i="1"/>
  <c r="F240" i="1"/>
  <c r="F15" i="1"/>
  <c r="F46" i="1"/>
  <c r="F18" i="1"/>
  <c r="F198" i="1"/>
  <c r="F764" i="1"/>
  <c r="F232" i="1"/>
  <c r="F253" i="1"/>
  <c r="F368" i="1"/>
  <c r="F591" i="1"/>
  <c r="F593" i="1"/>
  <c r="F605" i="1"/>
  <c r="F684" i="1"/>
  <c r="F715" i="1"/>
  <c r="F299" i="1"/>
  <c r="F461" i="1"/>
  <c r="F635" i="1"/>
  <c r="F936" i="1"/>
  <c r="F92" i="1"/>
  <c r="F475" i="1"/>
  <c r="F803" i="1"/>
  <c r="F39" i="1"/>
  <c r="F150" i="1"/>
  <c r="F264" i="1"/>
  <c r="F293" i="1"/>
  <c r="F607" i="1"/>
  <c r="F897" i="1"/>
  <c r="F318" i="1"/>
  <c r="F686" i="1"/>
  <c r="F796" i="1"/>
  <c r="F849" i="1"/>
  <c r="F904" i="1"/>
  <c r="F43" i="1"/>
  <c r="F679" i="1"/>
  <c r="F228" i="1"/>
  <c r="F367" i="1"/>
  <c r="F933" i="1"/>
  <c r="F960" i="1"/>
  <c r="F998" i="1"/>
  <c r="F90" i="1"/>
  <c r="F99" i="1"/>
  <c r="F479" i="1"/>
  <c r="F754" i="1"/>
  <c r="F759" i="1"/>
  <c r="F945" i="1"/>
  <c r="F965" i="1"/>
  <c r="F970" i="1"/>
  <c r="F140" i="1"/>
  <c r="F490" i="1"/>
  <c r="F277" i="1"/>
  <c r="F706" i="1"/>
  <c r="F137" i="1"/>
  <c r="F144" i="1"/>
  <c r="F611" i="1"/>
  <c r="F423" i="1"/>
  <c r="F836" i="1"/>
  <c r="F56" i="1"/>
  <c r="F499" i="1"/>
  <c r="F313" i="1"/>
  <c r="F726" i="1"/>
  <c r="F800" i="1"/>
  <c r="F872" i="1"/>
  <c r="F558" i="1"/>
  <c r="F731" i="1"/>
  <c r="F744" i="1"/>
  <c r="F891" i="1"/>
  <c r="F400" i="1"/>
  <c r="F721" i="1"/>
  <c r="F901" i="1"/>
  <c r="F712" i="1"/>
  <c r="F116" i="1"/>
  <c r="F196" i="1"/>
  <c r="F534" i="1"/>
  <c r="F560" i="1"/>
  <c r="F870" i="1"/>
  <c r="F82" i="1"/>
  <c r="F379" i="1"/>
  <c r="F787" i="1"/>
  <c r="F61" i="1"/>
  <c r="F328" i="1"/>
  <c r="F622" i="1"/>
  <c r="F32" i="1"/>
  <c r="F644" i="1"/>
  <c r="F588" i="1"/>
  <c r="F743" i="1"/>
  <c r="F961" i="1"/>
  <c r="F57" i="1"/>
  <c r="F115" i="1"/>
  <c r="F378" i="1"/>
  <c r="F512" i="1"/>
  <c r="F664" i="1"/>
  <c r="F959" i="1"/>
  <c r="F286" i="1"/>
  <c r="F844" i="1"/>
  <c r="F937" i="1"/>
  <c r="F994" i="1"/>
  <c r="F278" i="1"/>
  <c r="F284" i="1"/>
  <c r="F316" i="1"/>
  <c r="F517" i="1"/>
  <c r="F818" i="1"/>
  <c r="F40" i="1"/>
  <c r="F414" i="1"/>
  <c r="F688" i="1"/>
  <c r="F20" i="1"/>
  <c r="F146" i="1"/>
  <c r="F557" i="1"/>
  <c r="F977" i="1"/>
  <c r="F183" i="1"/>
  <c r="F587" i="1"/>
  <c r="F290" i="1"/>
  <c r="F710" i="1"/>
  <c r="F755" i="1"/>
  <c r="F224" i="1"/>
  <c r="F261" i="1"/>
  <c r="F785" i="1"/>
  <c r="F365" i="1"/>
  <c r="F469" i="1"/>
  <c r="F999" i="1"/>
  <c r="F538" i="1"/>
  <c r="F746" i="1"/>
  <c r="F978" i="1"/>
  <c r="F916" i="1"/>
  <c r="F25" i="1"/>
  <c r="F306" i="1"/>
  <c r="F476" i="1"/>
  <c r="F804" i="1"/>
  <c r="F217" i="1"/>
  <c r="F444" i="1"/>
  <c r="F492" i="1"/>
  <c r="F576" i="1"/>
  <c r="F725" i="1"/>
  <c r="F934" i="1"/>
  <c r="F390" i="1"/>
  <c r="F169" i="1"/>
  <c r="F108" i="1"/>
  <c r="F345" i="1"/>
  <c r="F528" i="1"/>
  <c r="F685" i="1"/>
  <c r="F758" i="1"/>
  <c r="F766" i="1"/>
  <c r="F49" i="1"/>
  <c r="F236" i="1"/>
  <c r="F770" i="1"/>
  <c r="F866" i="1"/>
  <c r="F393" i="1"/>
  <c r="F121" i="1"/>
  <c r="F371" i="1"/>
  <c r="F410" i="1"/>
  <c r="F629" i="1"/>
  <c r="F831" i="1"/>
  <c r="F383" i="1"/>
  <c r="F843" i="1"/>
  <c r="F963" i="1"/>
  <c r="F966" i="1"/>
  <c r="F549" i="1"/>
  <c r="F589" i="1"/>
  <c r="F920" i="1"/>
  <c r="F164" i="1"/>
  <c r="F203" i="1"/>
  <c r="F596" i="1"/>
  <c r="F718" i="1"/>
  <c r="F827" i="1"/>
  <c r="F841" i="1"/>
  <c r="F3" i="1"/>
  <c r="F858" i="1"/>
  <c r="F135" i="1"/>
  <c r="F471" i="1"/>
  <c r="F903" i="1"/>
  <c r="F608" i="1"/>
  <c r="F853" i="1"/>
  <c r="F950" i="1"/>
  <c r="F784" i="1"/>
  <c r="F425" i="1"/>
  <c r="F27" i="1"/>
  <c r="F863" i="1"/>
  <c r="F58" i="1"/>
  <c r="F101" i="1"/>
  <c r="F103" i="1"/>
  <c r="F162" i="1"/>
  <c r="F782" i="1"/>
  <c r="F36" i="1"/>
  <c r="F216" i="1"/>
  <c r="F835" i="1"/>
  <c r="F893" i="1"/>
  <c r="F763" i="1"/>
  <c r="F200" i="1"/>
  <c r="F214" i="1"/>
  <c r="F709" i="1"/>
  <c r="F374" i="1"/>
  <c r="F77" i="1"/>
  <c r="F447" i="1"/>
  <c r="F617" i="1"/>
  <c r="F850" i="1"/>
  <c r="F481" i="1"/>
  <c r="F7" i="1"/>
  <c r="F780" i="1"/>
  <c r="F690" i="1"/>
  <c r="F289" i="1"/>
  <c r="F914" i="1"/>
  <c r="F84" i="1"/>
  <c r="F96" i="1"/>
  <c r="F127" i="1"/>
  <c r="F545" i="1"/>
  <c r="F739" i="1"/>
  <c r="F729" i="1"/>
  <c r="F795" i="1"/>
  <c r="F948" i="1"/>
  <c r="F894" i="1"/>
  <c r="F296" i="1"/>
  <c r="F598" i="1"/>
  <c r="F817" i="1"/>
  <c r="F288" i="1"/>
  <c r="F931" i="1"/>
  <c r="F799" i="1"/>
  <c r="F142" i="1"/>
  <c r="F260" i="1"/>
  <c r="F366" i="1"/>
  <c r="F448" i="1"/>
  <c r="F504" i="1"/>
  <c r="F711" i="1"/>
  <c r="F361" i="1"/>
  <c r="F385" i="1"/>
  <c r="F628" i="1"/>
  <c r="F333" i="1"/>
  <c r="F692" i="1"/>
  <c r="F349" i="1"/>
  <c r="F364" i="1"/>
  <c r="F524" i="1"/>
  <c r="F741" i="1"/>
  <c r="F908" i="1"/>
  <c r="F439" i="1"/>
  <c r="F614" i="1"/>
  <c r="F885" i="1"/>
  <c r="F473" i="1"/>
  <c r="F603" i="1"/>
  <c r="F643" i="1"/>
  <c r="F828" i="1"/>
  <c r="F151" i="1"/>
  <c r="F497" i="1"/>
  <c r="F697" i="1"/>
  <c r="F42" i="1"/>
  <c r="F563" i="1"/>
  <c r="F767" i="1"/>
  <c r="F149" i="1"/>
  <c r="F265" i="1"/>
  <c r="F895" i="1"/>
  <c r="F16" i="1"/>
  <c r="F59" i="1"/>
  <c r="F537" i="1"/>
  <c r="F714" i="1"/>
  <c r="F88" i="1"/>
  <c r="F951" i="1"/>
  <c r="F424" i="1"/>
  <c r="F370" i="1"/>
  <c r="F788" i="1"/>
  <c r="F967" i="1"/>
  <c r="F55" i="1"/>
  <c r="F180" i="1"/>
  <c r="F762" i="1"/>
  <c r="F823" i="1"/>
  <c r="F60" i="1"/>
  <c r="F331" i="1"/>
  <c r="F477" i="1"/>
  <c r="F247" i="1"/>
  <c r="F680" i="1"/>
  <c r="F772" i="1"/>
  <c r="F865" i="1"/>
  <c r="F250" i="1"/>
  <c r="F806" i="1"/>
  <c r="F428" i="1"/>
  <c r="F733" i="1"/>
  <c r="F12" i="1"/>
  <c r="F397" i="1"/>
  <c r="F559" i="1"/>
  <c r="F812" i="1"/>
  <c r="F44" i="1"/>
  <c r="F248" i="1"/>
  <c r="F315" i="1"/>
  <c r="F859" i="1"/>
  <c r="F921" i="1"/>
  <c r="F33" i="1"/>
  <c r="F212" i="1"/>
  <c r="F991" i="1"/>
  <c r="F805" i="1"/>
  <c r="F655" i="1"/>
  <c r="F765" i="1"/>
  <c r="F67" i="1"/>
  <c r="F907" i="1"/>
  <c r="F693" i="1"/>
  <c r="F245" i="1"/>
  <c r="F618" i="1"/>
  <c r="F514" i="1"/>
  <c r="F993" i="1"/>
  <c r="F194" i="1"/>
  <c r="F536" i="1"/>
  <c r="F168" i="1"/>
  <c r="F569" i="1"/>
  <c r="F304" i="1"/>
  <c r="F580" i="1"/>
  <c r="F968" i="1"/>
  <c r="F70" i="1"/>
  <c r="F165" i="1"/>
  <c r="F440" i="1"/>
  <c r="F542" i="1"/>
  <c r="F768" i="1"/>
  <c r="F64" i="1"/>
  <c r="F438" i="1"/>
  <c r="F244" i="1"/>
  <c r="F825" i="1"/>
  <c r="F975" i="1"/>
  <c r="F335" i="1"/>
  <c r="F594" i="1"/>
  <c r="F287" i="1"/>
  <c r="F922" i="1"/>
  <c r="F642" i="1"/>
  <c r="F262" i="1"/>
  <c r="F840" i="1"/>
  <c r="F946" i="1"/>
  <c r="F657" i="1"/>
  <c r="F964" i="1"/>
  <c r="F496" i="1"/>
  <c r="F689" i="1"/>
  <c r="F753" i="1"/>
  <c r="F667" i="1"/>
  <c r="F119" i="1"/>
  <c r="F634" i="1"/>
  <c r="F822" i="1"/>
  <c r="F749" i="1"/>
  <c r="F275" i="1"/>
  <c r="F757" i="1"/>
  <c r="F890" i="1"/>
  <c r="F303" i="1"/>
  <c r="F112" i="1"/>
  <c r="F446" i="1"/>
  <c r="F912" i="1"/>
  <c r="F720" i="1"/>
  <c r="F403" i="1"/>
  <c r="F575" i="1"/>
  <c r="F869" i="1"/>
  <c r="F51" i="1"/>
  <c r="F326" i="1"/>
  <c r="F851" i="1"/>
  <c r="F610" i="1"/>
  <c r="F983" i="1"/>
  <c r="F141" i="1"/>
  <c r="F344" i="1"/>
  <c r="F239" i="1"/>
  <c r="F80" i="1"/>
  <c r="F347" i="1"/>
  <c r="F677" i="1"/>
  <c r="F104" i="1"/>
  <c r="F291" i="1"/>
  <c r="F186" i="1"/>
  <c r="F507" i="1"/>
  <c r="F380" i="1"/>
  <c r="F114" i="1"/>
  <c r="F513" i="1"/>
  <c r="F681" i="1"/>
  <c r="F751" i="1"/>
  <c r="F523" i="1"/>
  <c r="F86" i="1"/>
  <c r="F1000" i="1"/>
  <c r="F645" i="1"/>
  <c r="F158" i="1"/>
  <c r="F472" i="1"/>
  <c r="F986" i="1"/>
  <c r="F660" i="1"/>
  <c r="F282" i="1"/>
  <c r="F342" i="1"/>
  <c r="F543" i="1"/>
  <c r="F220" i="1"/>
  <c r="F654" i="1"/>
  <c r="F83" i="1"/>
  <c r="F417" i="1"/>
  <c r="F669" i="1"/>
  <c r="F389" i="1"/>
  <c r="F626" i="1"/>
  <c r="F407" i="1"/>
  <c r="F449" i="1"/>
  <c r="F191" i="1"/>
  <c r="F376" i="1"/>
  <c r="F17" i="1"/>
  <c r="F857" i="1"/>
  <c r="F883" i="1"/>
  <c r="F263" i="1"/>
  <c r="F399" i="1"/>
  <c r="F505" i="1"/>
  <c r="F913" i="1"/>
  <c r="F334" i="1"/>
  <c r="F989" i="1"/>
  <c r="F409" i="1"/>
  <c r="F94" i="1"/>
  <c r="F658" i="1"/>
  <c r="F769" i="1"/>
  <c r="F915" i="1"/>
  <c r="F197" i="1"/>
  <c r="F728" i="1"/>
  <c r="F871" i="1"/>
  <c r="F516" i="1"/>
  <c r="F130" i="1"/>
  <c r="F132" i="1"/>
  <c r="F464" i="1"/>
  <c r="F736" i="1"/>
  <c r="F281" i="1"/>
  <c r="F485" i="1"/>
  <c r="F556" i="1"/>
  <c r="F719" i="1"/>
  <c r="F23" i="1"/>
  <c r="F577" i="1"/>
  <c r="F474" i="1"/>
  <c r="F500" i="1"/>
  <c r="F571" i="1"/>
  <c r="F972" i="1"/>
  <c r="F494" i="1"/>
  <c r="F651" i="1"/>
  <c r="F450" i="1"/>
  <c r="F95" i="1"/>
  <c r="F750" i="1"/>
  <c r="F408" i="1"/>
  <c r="F487" i="1"/>
  <c r="F621" i="1"/>
  <c r="F717" i="1"/>
  <c r="F309" i="1"/>
  <c r="F125" i="1"/>
  <c r="F129" i="1"/>
  <c r="F21" i="1"/>
  <c r="F113" i="1"/>
  <c r="F779" i="1"/>
  <c r="F93" i="1"/>
  <c r="F813" i="1"/>
  <c r="F10" i="1"/>
  <c r="F411" i="1"/>
  <c r="F616" i="1"/>
  <c r="F650" i="1"/>
  <c r="F982" i="1"/>
  <c r="F430" i="1"/>
  <c r="F631" i="1"/>
  <c r="F661" i="1"/>
  <c r="F663" i="1"/>
  <c r="F551" i="1"/>
  <c r="F147" i="1"/>
  <c r="F128" i="1"/>
  <c r="F178" i="1"/>
  <c r="F435" i="1"/>
  <c r="F310" i="1"/>
  <c r="F211" i="1"/>
  <c r="F703" i="1"/>
  <c r="F346" i="1"/>
  <c r="F958" i="1"/>
  <c r="F781" i="1"/>
  <c r="F81" i="1"/>
  <c r="F996" i="1"/>
  <c r="F518" i="1"/>
  <c r="F789" i="1"/>
  <c r="F188" i="1"/>
  <c r="F698" i="1"/>
  <c r="F24" i="1"/>
  <c r="F868" i="1"/>
  <c r="F123" i="1"/>
  <c r="F292" i="1"/>
  <c r="F585" i="1"/>
  <c r="F351" i="1"/>
  <c r="F687" i="1"/>
  <c r="F225" i="1"/>
  <c r="F219" i="1"/>
  <c r="F136" i="1"/>
  <c r="F401" i="1"/>
  <c r="F229" i="1"/>
  <c r="F170" i="1"/>
  <c r="F939" i="1"/>
  <c r="F735" i="1"/>
  <c r="F85" i="1"/>
  <c r="F981" i="1"/>
  <c r="F561" i="1"/>
  <c r="F555" i="1"/>
  <c r="F539" i="1"/>
  <c r="F156" i="1"/>
  <c r="F666" i="1"/>
  <c r="F388" i="1"/>
  <c r="F143" i="1"/>
  <c r="F732" i="1"/>
  <c r="F338" i="1"/>
  <c r="F673" i="1"/>
  <c r="F415" i="1"/>
  <c r="F339" i="1"/>
  <c r="F672" i="1"/>
  <c r="F412" i="1"/>
  <c r="F336" i="1"/>
  <c r="F792" i="1"/>
  <c r="F478" i="1"/>
  <c r="F734" i="1"/>
  <c r="F1001" i="1"/>
  <c r="F177" i="1"/>
  <c r="F387" i="1"/>
  <c r="F604" i="1"/>
  <c r="F391" i="1"/>
  <c r="F678" i="1"/>
  <c r="F455" i="1"/>
  <c r="F157" i="1"/>
  <c r="F620" i="1"/>
  <c r="F676" i="1"/>
  <c r="F100" i="1"/>
  <c r="F900" i="1"/>
  <c r="F801" i="1"/>
  <c r="F879" i="1"/>
  <c r="F19" i="1"/>
  <c r="F343" i="1"/>
  <c r="F511" i="1"/>
  <c r="F171" i="1"/>
  <c r="F761" i="1"/>
  <c r="F826" i="1"/>
  <c r="F540" i="1"/>
  <c r="F341" i="1"/>
  <c r="F834" i="1"/>
  <c r="F255" i="1"/>
  <c r="F708" i="1"/>
  <c r="F847" i="1"/>
  <c r="F590" i="1"/>
  <c r="F332" i="1"/>
  <c r="F22" i="1"/>
  <c r="F166" i="1"/>
  <c r="F4" i="1"/>
  <c r="F418" i="1"/>
  <c r="F189" i="1"/>
  <c r="F898" i="1"/>
  <c r="F53" i="1"/>
  <c r="F153" i="1"/>
  <c r="F855" i="1"/>
  <c r="F892" i="1"/>
  <c r="F28" i="1"/>
  <c r="F89" i="1"/>
  <c r="F760" i="1"/>
  <c r="F483" i="1"/>
  <c r="F221" i="1"/>
  <c r="F956" i="1"/>
  <c r="F953" i="1"/>
  <c r="F175" i="1"/>
  <c r="F486" i="1"/>
  <c r="F969" i="1"/>
  <c r="F727" i="1"/>
  <c r="F62" i="1"/>
  <c r="F398" i="1"/>
  <c r="F458" i="1"/>
  <c r="F31" i="1"/>
  <c r="F394" i="1"/>
  <c r="F586" i="1"/>
  <c r="F671" i="1"/>
  <c r="F213" i="1"/>
  <c r="F597" i="1"/>
  <c r="F683" i="1"/>
  <c r="F636" i="1"/>
  <c r="F974" i="1"/>
  <c r="F78" i="1"/>
  <c r="F243" i="1"/>
  <c r="F340" i="1"/>
  <c r="F947" i="1"/>
  <c r="F257" i="1"/>
  <c r="F355" i="1"/>
  <c r="F437" i="1"/>
  <c r="F695" i="1"/>
  <c r="F837" i="1"/>
  <c r="F521" i="1"/>
  <c r="F122" i="1"/>
  <c r="F242" i="1"/>
  <c r="F532" i="1"/>
  <c r="F716" i="1"/>
  <c r="F566" i="1"/>
  <c r="F503" i="1"/>
  <c r="F839" i="1"/>
  <c r="F218" i="1"/>
  <c r="F161" i="1"/>
  <c r="F888" i="1"/>
  <c r="F917" i="1"/>
  <c r="F249" i="1"/>
  <c r="F886" i="1"/>
  <c r="F875" i="1"/>
  <c r="F272" i="1"/>
  <c r="F274" i="1"/>
  <c r="F935" i="1"/>
  <c r="F297" i="1"/>
  <c r="F106" i="1"/>
  <c r="F37" i="1"/>
  <c r="F526" i="1"/>
  <c r="F199" i="1"/>
  <c r="F737" i="1"/>
  <c r="F420" i="1"/>
  <c r="F353" i="1"/>
  <c r="F707" i="1"/>
  <c r="F705" i="1"/>
  <c r="F997" i="1"/>
  <c r="F210" i="1"/>
  <c r="F283" i="1"/>
  <c r="F501" i="1"/>
  <c r="F463" i="1"/>
  <c r="F824" i="1"/>
  <c r="F465" i="1"/>
  <c r="F375" i="1"/>
  <c r="F182" i="1"/>
  <c r="F811" i="1"/>
  <c r="F460" i="1"/>
  <c r="F431" i="1"/>
  <c r="F623" i="1"/>
  <c r="F373" i="1"/>
  <c r="F223" i="1"/>
  <c r="F599" i="1"/>
  <c r="F778" i="1"/>
  <c r="F535" i="1"/>
  <c r="F30" i="1"/>
  <c r="F609" i="1"/>
  <c r="F406" i="1"/>
  <c r="F63" i="1"/>
  <c r="F924" i="1"/>
  <c r="F637" i="1"/>
  <c r="F954" i="1"/>
  <c r="F337" i="1"/>
  <c r="F926" i="1"/>
  <c r="F441" i="1"/>
  <c r="F34" i="1"/>
  <c r="F873" i="1"/>
  <c r="F985" i="1"/>
  <c r="F98" i="1"/>
  <c r="F489" i="1"/>
  <c r="F775" i="1"/>
  <c r="F600" i="1"/>
  <c r="F882" i="1"/>
  <c r="F50" i="1"/>
  <c r="F466" i="1"/>
  <c r="F330" i="1"/>
  <c r="F133" i="1"/>
  <c r="F493" i="1"/>
  <c r="F230" i="1"/>
  <c r="F323" i="1"/>
  <c r="F72" i="1"/>
  <c r="F819" i="1"/>
  <c r="F167" i="1"/>
  <c r="F429" i="1"/>
  <c r="F508" i="1"/>
  <c r="F231" i="1"/>
  <c r="F638" i="1"/>
  <c r="F856" i="1"/>
  <c r="F26" i="1"/>
  <c r="F547" i="1"/>
  <c r="F625" i="1"/>
  <c r="F572" i="1"/>
  <c r="F179" i="1"/>
  <c r="F480" i="1"/>
  <c r="F269" i="1"/>
  <c r="F553" i="1"/>
  <c r="F814" i="1"/>
  <c r="F606" i="1"/>
  <c r="F362" i="1"/>
  <c r="F700" i="1"/>
  <c r="F648" i="1"/>
  <c r="F646" i="1"/>
  <c r="F682" i="1"/>
  <c r="F550" i="1"/>
  <c r="F405" i="1"/>
  <c r="F656" i="1"/>
  <c r="F724" i="1"/>
  <c r="F395" i="1"/>
  <c r="F633" i="1"/>
  <c r="F582" i="1"/>
  <c r="F442" i="1"/>
  <c r="F562" i="1"/>
  <c r="F268" i="1"/>
  <c r="F756" i="1"/>
  <c r="F867" i="1"/>
  <c r="F117" i="1"/>
  <c r="F786" i="1"/>
  <c r="F184" i="1"/>
  <c r="F154" i="1"/>
  <c r="F124" i="1"/>
  <c r="F748" i="1"/>
  <c r="F771" i="1"/>
  <c r="F350" i="1"/>
  <c r="F842" i="1"/>
  <c r="F181" i="1"/>
  <c r="F226" i="1"/>
  <c r="F567" i="1"/>
  <c r="F533" i="1"/>
  <c r="F510" i="1"/>
  <c r="F457" i="1"/>
  <c r="F314" i="1"/>
  <c r="F930" i="1"/>
  <c r="F653" i="1"/>
  <c r="F910" i="1"/>
  <c r="F595" i="1"/>
  <c r="F69" i="1"/>
  <c r="F833" i="1"/>
  <c r="F215" i="1"/>
  <c r="F876" i="1"/>
  <c r="F987" i="1"/>
  <c r="F674" i="1"/>
  <c r="F205" i="1"/>
  <c r="F647" i="1"/>
  <c r="F386" i="1"/>
  <c r="F774" i="1"/>
  <c r="F324" i="1"/>
  <c r="F570" i="1"/>
  <c r="F421" i="1"/>
  <c r="F35" i="1"/>
  <c r="F416" i="1"/>
  <c r="F266" i="1"/>
  <c r="F155" i="1"/>
  <c r="F227" i="1"/>
  <c r="F372" i="1"/>
  <c r="F529" i="1"/>
  <c r="F45" i="1"/>
  <c r="F453" i="1"/>
  <c r="F612" i="1"/>
  <c r="F251" i="1"/>
  <c r="F699" i="1"/>
  <c r="F2" i="1"/>
  <c r="E6" i="13" l="1"/>
  <c r="E9" i="13"/>
  <c r="G9" i="13" s="1"/>
  <c r="E2" i="13"/>
  <c r="G2" i="13" s="1"/>
  <c r="E10" i="13"/>
  <c r="F10" i="13" s="1"/>
  <c r="E12" i="13"/>
  <c r="F12" i="13" s="1"/>
  <c r="G6" i="13"/>
  <c r="G12" i="13"/>
  <c r="H6" i="13"/>
  <c r="F6" i="13"/>
  <c r="E8" i="13"/>
  <c r="H8" i="13" s="1"/>
  <c r="E11" i="13"/>
  <c r="F11" i="13" s="1"/>
  <c r="E4" i="13"/>
  <c r="F4" i="13" s="1"/>
  <c r="E7" i="13"/>
  <c r="F7" i="13" s="1"/>
  <c r="F8" i="13"/>
  <c r="H9" i="13"/>
  <c r="E13" i="13"/>
  <c r="E5" i="13"/>
  <c r="E3" i="13"/>
  <c r="H3" i="13" s="1"/>
  <c r="G10" i="13" l="1"/>
  <c r="H2" i="13"/>
  <c r="H12" i="13"/>
  <c r="F9" i="13"/>
  <c r="H10" i="13"/>
  <c r="F2" i="13"/>
  <c r="H7" i="13"/>
  <c r="G7" i="13"/>
  <c r="H11" i="13"/>
  <c r="G11" i="13"/>
  <c r="G8" i="13"/>
  <c r="G4" i="13"/>
  <c r="H4" i="13"/>
  <c r="F3" i="13"/>
  <c r="G5" i="13"/>
  <c r="H5" i="13"/>
  <c r="F5" i="13"/>
  <c r="H13" i="13"/>
  <c r="F13" i="13"/>
  <c r="G3" i="13"/>
  <c r="G13" i="13"/>
</calcChain>
</file>

<file path=xl/sharedStrings.xml><?xml version="1.0" encoding="utf-8"?>
<sst xmlns="http://schemas.openxmlformats.org/spreadsheetml/2006/main" count="7070" uniqueCount="2115">
  <si>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</si>
  <si>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</si>
  <si>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</si>
  <si>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</si>
  <si>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</si>
  <si>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</si>
  <si>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</si>
  <si>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</si>
  <si>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</si>
  <si>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</si>
  <si>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</si>
  <si>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</si>
  <si>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</si>
  <si>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</si>
  <si>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</si>
  <si>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</si>
  <si>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</si>
  <si>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</si>
  <si>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</si>
  <si>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</si>
  <si>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</si>
  <si>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</si>
  <si>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</si>
  <si>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</si>
  <si>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</si>
  <si>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</si>
  <si>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</si>
  <si>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</si>
  <si>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</si>
  <si>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</si>
  <si>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</si>
  <si>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</si>
  <si>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</si>
  <si>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</si>
  <si>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</si>
  <si>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</si>
  <si>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</si>
  <si>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</si>
  <si>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</si>
  <si>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</si>
  <si>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</si>
  <si>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</si>
  <si>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</si>
  <si>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</si>
  <si>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</si>
  <si>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</si>
  <si>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</si>
  <si>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</si>
  <si>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</si>
  <si>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</si>
  <si>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</si>
  <si>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</si>
  <si>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</si>
  <si>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</si>
  <si>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</si>
  <si>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</si>
  <si>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</si>
  <si>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</si>
  <si>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</si>
  <si>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</si>
  <si>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</si>
  <si>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</si>
  <si>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</si>
  <si>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</si>
  <si>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</si>
  <si>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</si>
  <si>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</si>
  <si>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</si>
  <si>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</si>
  <si>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</si>
  <si>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</si>
  <si>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</si>
  <si>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</si>
  <si>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</si>
  <si>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</si>
  <si>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</si>
  <si>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</si>
  <si>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</si>
  <si>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</si>
  <si>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</si>
  <si>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</si>
  <si>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</si>
  <si>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</si>
  <si>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</si>
  <si>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</si>
  <si>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</si>
  <si>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</si>
  <si>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</si>
  <si>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</si>
  <si>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</si>
  <si>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</si>
  <si>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</si>
  <si>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</si>
  <si>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</si>
  <si>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</si>
  <si>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</si>
  <si>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</si>
  <si>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</si>
  <si>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</si>
  <si>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</si>
  <si>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</si>
  <si>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</si>
  <si>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</si>
  <si>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</si>
  <si>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</si>
  <si>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</si>
  <si>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</si>
  <si>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</si>
  <si>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</si>
  <si>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</si>
  <si>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</si>
  <si>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</si>
  <si>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</si>
  <si>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</si>
  <si>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</si>
  <si>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</si>
  <si>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</si>
  <si>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</si>
  <si>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</si>
  <si>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</si>
  <si>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</si>
  <si>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</si>
  <si>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</si>
  <si>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</si>
  <si>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</si>
  <si>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</si>
  <si>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</si>
  <si>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</si>
  <si>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</si>
  <si>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</si>
  <si>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</si>
  <si>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</si>
  <si>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</si>
  <si>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</si>
  <si>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</si>
  <si>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</si>
  <si>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</si>
  <si>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</si>
  <si>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</si>
  <si>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</si>
  <si>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</si>
  <si>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</si>
  <si>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</si>
  <si>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</si>
  <si>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</si>
  <si>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</si>
  <si>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</si>
  <si>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</si>
  <si>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</si>
  <si>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</si>
  <si>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</si>
  <si>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</si>
  <si>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</si>
  <si>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</si>
  <si>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</si>
  <si>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</si>
  <si>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</si>
  <si>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</si>
  <si>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</si>
  <si>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</si>
  <si>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</si>
  <si>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</si>
  <si>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</si>
  <si>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</si>
  <si>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</si>
  <si>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</si>
  <si>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</si>
  <si>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</si>
  <si>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</si>
  <si>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</si>
  <si>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</si>
  <si>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</si>
  <si>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</si>
  <si>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</si>
  <si>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</si>
  <si>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</si>
  <si>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</si>
  <si>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</si>
  <si>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</si>
  <si>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</si>
  <si>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</si>
  <si>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</si>
  <si>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</si>
  <si>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</si>
  <si>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</si>
  <si>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</si>
  <si>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</si>
  <si>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</si>
  <si>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</si>
  <si>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</si>
  <si>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</si>
  <si>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</si>
  <si>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</si>
  <si>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</si>
  <si>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</si>
  <si>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</si>
  <si>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</si>
  <si>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</si>
  <si>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</si>
  <si>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</si>
  <si>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</si>
  <si>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</si>
  <si>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</si>
  <si>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</si>
  <si>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</si>
  <si>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</si>
  <si>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</si>
  <si>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</si>
  <si>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</si>
  <si>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</si>
  <si>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</si>
  <si>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</si>
  <si>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</si>
  <si>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</si>
  <si>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</si>
  <si>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</si>
  <si>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</si>
  <si>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</si>
  <si>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</si>
  <si>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</si>
  <si>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</si>
  <si>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</si>
  <si>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</si>
  <si>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</si>
  <si>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</si>
  <si>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</si>
  <si>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</si>
  <si>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</si>
  <si>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</si>
  <si>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</si>
  <si>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</si>
  <si>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</si>
  <si>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</si>
  <si>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</si>
  <si>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</si>
  <si>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</si>
  <si>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</si>
  <si>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</si>
  <si>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</si>
  <si>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</si>
  <si>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</si>
  <si>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</si>
  <si>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</si>
  <si>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</si>
  <si>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</si>
  <si>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</si>
  <si>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</si>
  <si>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</si>
  <si>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</si>
  <si>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</si>
  <si>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</si>
  <si>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</si>
  <si>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</si>
  <si>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</si>
  <si>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</si>
  <si>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</si>
  <si>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</si>
  <si>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</si>
  <si>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</si>
  <si>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</si>
  <si>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</si>
  <si>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</si>
  <si>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</si>
  <si>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</si>
  <si>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</si>
  <si>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</si>
  <si>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</si>
  <si>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</si>
  <si>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</si>
  <si>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</si>
  <si>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</si>
  <si>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</si>
  <si>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</si>
  <si>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</si>
  <si>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</si>
  <si>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</si>
  <si>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</si>
  <si>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</si>
  <si>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</si>
  <si>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</si>
  <si>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</si>
  <si>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</si>
  <si>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</si>
  <si>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</si>
  <si>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</si>
  <si>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</si>
  <si>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</si>
  <si>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</si>
  <si>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</si>
  <si>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</si>
  <si>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</si>
  <si>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</si>
  <si>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</si>
  <si>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</si>
  <si>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</si>
  <si>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</si>
  <si>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</si>
  <si>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</si>
  <si>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</si>
  <si>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</si>
  <si>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</si>
  <si>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</si>
  <si>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</si>
  <si>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</si>
  <si>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</si>
  <si>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</si>
  <si>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</si>
  <si>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</si>
  <si>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</si>
  <si>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</si>
  <si>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</si>
  <si>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</si>
  <si>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</si>
  <si>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</si>
  <si>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</si>
  <si>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</si>
  <si>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</si>
  <si>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</si>
  <si>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</si>
  <si>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</si>
  <si>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</si>
  <si>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</si>
  <si>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</si>
  <si>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</si>
  <si>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</si>
  <si>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</si>
  <si>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</si>
  <si>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</si>
  <si>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</si>
  <si>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</si>
  <si>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</si>
  <si>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</si>
  <si>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</si>
  <si>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</si>
  <si>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</si>
  <si>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</si>
  <si>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</si>
  <si>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</si>
  <si>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</si>
  <si>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</si>
  <si>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</si>
  <si>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</si>
  <si>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</si>
  <si>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</si>
  <si>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</si>
  <si>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</si>
  <si>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</si>
  <si>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</si>
  <si>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</si>
  <si>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</si>
  <si>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</si>
  <si>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</si>
  <si>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</si>
  <si>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</si>
  <si>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</si>
  <si>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</si>
  <si>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</si>
  <si>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</si>
  <si>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</si>
  <si>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</si>
  <si>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</si>
  <si>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</si>
  <si>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</si>
  <si>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</si>
  <si>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</si>
  <si>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</si>
  <si>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</si>
  <si>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</si>
  <si>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</si>
  <si>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</si>
  <si>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</si>
  <si>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</si>
  <si>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</si>
  <si>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</si>
  <si>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</si>
  <si>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</si>
  <si>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</si>
  <si>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</si>
  <si>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</si>
  <si>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</si>
  <si>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</si>
  <si>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</si>
  <si>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</si>
  <si>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</si>
  <si>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</si>
  <si>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</si>
  <si>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</si>
  <si>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</si>
  <si>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</si>
  <si>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</si>
  <si>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</si>
  <si>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</si>
  <si>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</si>
  <si>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</si>
  <si>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</si>
  <si>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</si>
  <si>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</si>
  <si>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</si>
  <si>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</si>
  <si>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</si>
  <si>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</si>
  <si>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</si>
  <si>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</si>
  <si>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</si>
  <si>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</si>
  <si>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</si>
  <si>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</si>
  <si>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</si>
  <si>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</si>
  <si>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</si>
  <si>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</si>
  <si>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</si>
  <si>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</si>
  <si>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</si>
  <si>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</si>
  <si>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</si>
  <si>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</si>
  <si>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</si>
  <si>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</si>
  <si>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</si>
  <si>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</si>
  <si>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</si>
  <si>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</si>
  <si>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</si>
  <si>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</si>
  <si>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</si>
  <si>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</si>
  <si>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</si>
  <si>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</si>
  <si>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</si>
  <si>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</si>
  <si>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</si>
  <si>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</si>
  <si>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</si>
  <si>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</si>
  <si>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</si>
  <si>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</si>
  <si>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</si>
  <si>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</si>
  <si>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</si>
  <si>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</si>
  <si>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</si>
  <si>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</si>
  <si>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</si>
  <si>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</si>
  <si>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</si>
  <si>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</si>
  <si>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</si>
  <si>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</si>
  <si>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</si>
  <si>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</si>
  <si>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</si>
  <si>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</si>
  <si>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</si>
  <si>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</si>
  <si>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</si>
  <si>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</si>
  <si>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</si>
  <si>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</si>
  <si>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</si>
  <si>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</si>
  <si>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</si>
  <si>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</si>
  <si>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</si>
  <si>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</si>
  <si>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</si>
  <si>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</si>
  <si>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</si>
  <si>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</si>
  <si>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</si>
  <si>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</si>
  <si>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</si>
  <si>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</si>
  <si>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</si>
  <si>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</si>
  <si>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</si>
  <si>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</si>
  <si>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</si>
  <si>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</si>
  <si>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</si>
  <si>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</si>
  <si>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</si>
  <si>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</si>
  <si>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</si>
  <si>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</si>
  <si>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</si>
  <si>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</si>
  <si>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</si>
  <si>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</si>
  <si>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</si>
  <si>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</si>
  <si>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</si>
  <si>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</si>
  <si>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</si>
  <si>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</si>
  <si>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</si>
  <si>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</si>
  <si>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</si>
  <si>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</si>
  <si>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</si>
  <si>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</si>
  <si>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</si>
  <si>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</si>
  <si>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</si>
  <si>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</si>
  <si>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</si>
  <si>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</si>
  <si>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</si>
  <si>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</si>
  <si>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</si>
  <si>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</si>
  <si>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</si>
  <si>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</si>
  <si>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</si>
  <si>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</si>
  <si>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</si>
  <si>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</si>
  <si>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</si>
  <si>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</si>
  <si>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</si>
  <si>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</si>
  <si>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</si>
  <si>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</si>
  <si>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</si>
  <si>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</si>
  <si>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</si>
  <si>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</si>
  <si>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</si>
  <si>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</si>
  <si>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</si>
  <si>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</si>
  <si>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</si>
  <si>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</si>
  <si>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</si>
  <si>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</si>
  <si>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</si>
  <si>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</si>
  <si>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</si>
  <si>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</si>
  <si>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</si>
  <si>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</si>
  <si>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</si>
  <si>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</si>
  <si>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</si>
  <si>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</si>
  <si>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</si>
  <si>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</si>
  <si>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</si>
  <si>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</si>
  <si>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</si>
  <si>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</si>
  <si>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</si>
  <si>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</si>
  <si>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</si>
  <si>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</si>
  <si>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</si>
  <si>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</si>
  <si>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</si>
  <si>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</si>
  <si>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</si>
  <si>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</si>
  <si>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</si>
  <si>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</si>
  <si>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</si>
  <si>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</si>
  <si>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</si>
  <si>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</si>
  <si>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</si>
  <si>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</si>
  <si>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</si>
  <si>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</si>
  <si>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</si>
  <si>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</si>
  <si>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</si>
  <si>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</si>
  <si>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</si>
  <si>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</si>
  <si>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</si>
  <si>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</si>
  <si>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</si>
  <si>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</si>
  <si>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</si>
  <si>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</si>
  <si>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</si>
  <si>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</si>
  <si>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</si>
  <si>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</si>
  <si>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</si>
  <si>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</si>
  <si>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</si>
  <si>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</si>
  <si>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</si>
  <si>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</si>
  <si>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</si>
  <si>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</si>
  <si>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</si>
  <si>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</si>
  <si>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</si>
  <si>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</si>
  <si>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</si>
  <si>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</si>
  <si>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</si>
  <si>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</si>
  <si>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</si>
  <si>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</si>
  <si>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</si>
  <si>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</si>
  <si>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</si>
  <si>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</si>
  <si>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</si>
  <si>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</si>
  <si>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</si>
  <si>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</si>
  <si>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</si>
  <si>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</si>
  <si>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</si>
  <si>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</si>
  <si>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</si>
  <si>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</si>
  <si>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</si>
  <si>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</si>
  <si>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</si>
  <si>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</si>
  <si>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</si>
  <si>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</si>
  <si>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</si>
  <si>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</si>
  <si>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</si>
  <si>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</si>
  <si>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</si>
  <si>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</si>
  <si>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</si>
  <si>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</si>
  <si>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</si>
  <si>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</si>
  <si>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</si>
  <si>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</si>
  <si>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</si>
  <si>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</si>
  <si>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</si>
  <si>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</si>
  <si>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</si>
  <si>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</si>
  <si>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</si>
  <si>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</si>
  <si>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</si>
  <si>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</si>
  <si>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</si>
  <si>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</si>
  <si>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</si>
  <si>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</si>
  <si>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</si>
  <si>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</si>
  <si>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</si>
  <si>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</si>
  <si>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</si>
  <si>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</si>
  <si>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</si>
  <si>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</si>
  <si>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</si>
  <si>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</si>
  <si>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</si>
  <si>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</si>
  <si>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</si>
  <si>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</si>
  <si>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</si>
  <si>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</si>
  <si>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</si>
  <si>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</si>
  <si>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</si>
  <si>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</si>
  <si>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</si>
  <si>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</si>
  <si>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</si>
  <si>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</si>
  <si>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</si>
  <si>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</si>
  <si>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</si>
  <si>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</si>
  <si>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</si>
  <si>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</si>
  <si>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</si>
  <si>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</si>
  <si>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</si>
  <si>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</si>
  <si>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</si>
  <si>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</si>
  <si>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</si>
  <si>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</si>
  <si>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</si>
  <si>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</si>
  <si>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</si>
  <si>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</si>
  <si>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</si>
  <si>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</si>
  <si>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</si>
  <si>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</si>
  <si>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</si>
  <si>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</si>
  <si>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</si>
  <si>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</si>
  <si>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</si>
  <si>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</si>
  <si>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</si>
  <si>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</si>
  <si>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</si>
  <si>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</si>
  <si>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</si>
  <si>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</si>
  <si>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</si>
  <si>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</si>
  <si>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</si>
  <si>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</si>
  <si>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</si>
  <si>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</si>
  <si>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</si>
  <si>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</si>
  <si>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</si>
  <si>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</si>
  <si>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</si>
  <si>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</si>
  <si>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</si>
  <si>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</si>
  <si>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</si>
  <si>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</si>
  <si>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</si>
  <si>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</si>
  <si>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</si>
  <si>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</si>
  <si>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</si>
  <si>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</si>
  <si>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</si>
  <si>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</si>
  <si>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</si>
  <si>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</si>
  <si>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</si>
  <si>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</si>
  <si>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</si>
  <si>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</si>
  <si>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</si>
  <si>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</si>
  <si>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</si>
  <si>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</si>
  <si>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</si>
  <si>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</si>
  <si>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</si>
  <si>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</si>
  <si>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</si>
  <si>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</si>
  <si>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</si>
  <si>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</si>
  <si>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</si>
  <si>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</si>
  <si>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</si>
  <si>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</si>
  <si>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</si>
  <si>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</si>
  <si>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</si>
  <si>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</si>
  <si>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</si>
  <si>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</si>
  <si>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</si>
  <si>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</si>
  <si>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</si>
  <si>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</si>
  <si>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</si>
  <si>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</si>
  <si>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</si>
  <si>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</si>
  <si>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</si>
  <si>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</si>
  <si>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</si>
  <si>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</si>
  <si>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</si>
  <si>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</si>
  <si>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</si>
  <si>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</si>
  <si>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</si>
  <si>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</si>
  <si>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</si>
  <si>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</si>
  <si>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</si>
  <si>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</si>
  <si>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</si>
  <si>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</si>
  <si>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</si>
  <si>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</si>
  <si>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</si>
  <si>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</si>
  <si>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</si>
  <si>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</si>
  <si>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</si>
  <si>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</si>
  <si>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</si>
  <si>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</si>
  <si>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</si>
  <si>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</si>
  <si>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</si>
  <si>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</si>
  <si>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</si>
  <si>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</si>
  <si>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</si>
  <si>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</si>
  <si>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</si>
  <si>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</si>
  <si>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</si>
  <si>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</si>
  <si>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</si>
  <si>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</si>
  <si>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</si>
  <si>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</si>
  <si>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</si>
  <si>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</si>
  <si>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</si>
  <si>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</si>
  <si>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</si>
  <si>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</si>
  <si>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</si>
  <si>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</si>
  <si>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</si>
  <si>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</si>
  <si>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</si>
  <si>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</si>
  <si>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</si>
  <si>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</si>
  <si>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</si>
  <si>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</si>
  <si>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</si>
  <si>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</si>
  <si>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</si>
  <si>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</si>
  <si>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</si>
  <si>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</si>
  <si>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</si>
  <si>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</si>
  <si>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</si>
  <si>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</si>
  <si>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</si>
  <si>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</si>
  <si>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</si>
  <si>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</si>
  <si>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</si>
  <si>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</si>
  <si>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</si>
  <si>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</si>
  <si>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</si>
  <si>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</si>
  <si>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</si>
  <si>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</si>
  <si>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</si>
  <si>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</si>
  <si>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</si>
  <si>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</si>
  <si>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</si>
  <si>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</si>
  <si>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</si>
  <si>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</si>
  <si>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</si>
  <si>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</si>
  <si>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</si>
  <si>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</si>
  <si>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</si>
  <si>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</si>
  <si>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</si>
  <si>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</si>
  <si>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</si>
  <si>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</si>
  <si>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</si>
  <si>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</si>
  <si>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</si>
  <si>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</si>
  <si>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</si>
  <si>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</si>
  <si>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</si>
  <si>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</si>
  <si>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</si>
  <si>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</si>
  <si>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</si>
  <si>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</si>
  <si>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</si>
  <si>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</si>
  <si>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</si>
  <si>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</si>
  <si>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</si>
  <si>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</si>
  <si>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</si>
  <si>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</si>
  <si>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</si>
  <si>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</si>
  <si>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</si>
  <si>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</si>
  <si>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</si>
  <si>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</si>
  <si>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</si>
  <si>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</si>
  <si>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</si>
  <si>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</si>
  <si>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</si>
  <si>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</si>
  <si>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</si>
  <si>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</si>
  <si>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</si>
  <si>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</si>
  <si>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</si>
  <si>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</si>
  <si>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</si>
  <si>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</si>
  <si>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</si>
  <si>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</si>
  <si>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</si>
  <si>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</si>
  <si>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</si>
  <si>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</si>
  <si>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</si>
  <si>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</si>
  <si>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</si>
  <si>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</si>
  <si>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</si>
  <si>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</si>
  <si>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</si>
  <si>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</si>
  <si>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</si>
  <si>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</si>
  <si>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</si>
  <si>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</si>
  <si>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</si>
  <si>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</si>
  <si>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</si>
  <si>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</si>
  <si>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</si>
  <si>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</si>
  <si>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</si>
  <si>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</si>
  <si>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</si>
  <si>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</si>
  <si>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</si>
  <si>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</si>
  <si>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</si>
  <si>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</si>
  <si>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</si>
  <si>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</si>
  <si>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</si>
  <si>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</si>
  <si>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</si>
  <si>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</si>
  <si>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</si>
  <si>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</si>
  <si>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</si>
  <si>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</si>
  <si>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</si>
  <si>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</si>
  <si>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</si>
  <si>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</si>
  <si>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</si>
  <si>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</si>
  <si>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</si>
  <si>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</si>
  <si>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</si>
  <si>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</si>
  <si>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</si>
  <si>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</si>
  <si>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</si>
  <si>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</si>
  <si>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</si>
  <si>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</si>
  <si>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</si>
  <si>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</si>
  <si>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</si>
  <si>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</si>
  <si>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</si>
  <si>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</si>
  <si>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</si>
  <si>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</si>
  <si>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</si>
  <si>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</si>
  <si>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</si>
  <si>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</si>
  <si>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</si>
  <si>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</si>
  <si>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</si>
  <si>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</si>
  <si>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</si>
  <si>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</si>
  <si>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</si>
  <si>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</si>
  <si>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</si>
  <si>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</si>
  <si>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</si>
  <si>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</si>
  <si>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</si>
  <si>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</si>
  <si>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</si>
  <si>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</si>
  <si>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</si>
  <si>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</si>
  <si>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</si>
  <si>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</si>
  <si>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</si>
  <si>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</si>
  <si>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</si>
  <si>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</si>
  <si>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</si>
  <si>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</si>
  <si>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</si>
  <si>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</si>
  <si>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</si>
  <si>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</si>
  <si>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</si>
  <si>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</si>
  <si>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</si>
  <si>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</si>
  <si>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</si>
  <si>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</si>
  <si>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</si>
  <si>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</si>
  <si>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</si>
  <si>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</si>
  <si>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</si>
  <si>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</si>
  <si>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</si>
  <si>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</si>
  <si>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</si>
  <si>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</si>
  <si>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</si>
  <si>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</si>
  <si>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</si>
  <si>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</si>
  <si>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</si>
  <si>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</si>
  <si>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</si>
  <si>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</si>
  <si>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</si>
  <si>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</si>
  <si>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</si>
  <si>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</si>
  <si>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</si>
  <si>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</si>
  <si>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</si>
  <si>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</si>
  <si>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</si>
  <si>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</si>
  <si>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</si>
  <si>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</si>
  <si>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</si>
  <si>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</si>
  <si>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</si>
  <si>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</si>
  <si>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</si>
  <si>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</si>
  <si>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</si>
  <si>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</si>
  <si>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</si>
  <si>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</si>
  <si>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</si>
  <si>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</si>
  <si>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</si>
  <si>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</si>
  <si>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</si>
  <si>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</si>
  <si>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</si>
  <si>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</si>
  <si>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</si>
  <si>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</si>
  <si>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</si>
  <si>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</si>
  <si>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</si>
  <si>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</si>
  <si>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</si>
  <si>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</si>
  <si>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</si>
  <si>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</si>
  <si>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</si>
  <si>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</si>
  <si>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</si>
  <si>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</si>
  <si>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</si>
  <si>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</si>
  <si>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</si>
  <si>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</si>
  <si>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</si>
  <si>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</si>
  <si>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</si>
  <si>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</si>
  <si>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</si>
  <si>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</si>
  <si>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</si>
  <si>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</si>
  <si>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</si>
  <si>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</si>
  <si>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</si>
  <si>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</si>
  <si>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</si>
  <si>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</si>
  <si>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</si>
  <si>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</si>
  <si>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</si>
  <si>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</si>
  <si>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</si>
  <si>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</si>
  <si>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</si>
  <si>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</si>
  <si>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</si>
  <si>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</si>
  <si>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</si>
  <si>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</si>
  <si>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</si>
  <si>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</si>
  <si>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</si>
  <si>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</si>
  <si>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</si>
  <si>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</si>
  <si>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</si>
  <si>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</si>
  <si>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</si>
  <si>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</si>
  <si>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</si>
  <si>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</si>
  <si>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</si>
  <si>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</si>
  <si>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</si>
  <si>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</si>
  <si>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</si>
  <si>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</si>
  <si>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</si>
  <si>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</si>
  <si>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</si>
  <si>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</si>
  <si>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</si>
  <si>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</si>
  <si>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</si>
  <si>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</si>
  <si>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</si>
  <si>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</si>
  <si>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</si>
  <si>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</si>
  <si>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</si>
  <si>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</si>
  <si>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</si>
  <si>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</si>
  <si>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</si>
  <si>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</si>
  <si>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</si>
  <si>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</si>
  <si>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</si>
  <si>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</si>
  <si>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</si>
  <si>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</si>
  <si>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</si>
  <si>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</si>
  <si>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</si>
  <si>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</si>
  <si>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</si>
  <si>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</si>
  <si>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</si>
  <si>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</si>
  <si>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</si>
  <si>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</si>
  <si>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</si>
  <si>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</si>
  <si>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</si>
  <si>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</si>
  <si>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</si>
  <si>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</si>
  <si>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</si>
  <si>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</si>
  <si>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</si>
  <si>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</si>
  <si>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</si>
  <si>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</si>
  <si>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</si>
  <si>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</si>
  <si>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</si>
  <si>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</si>
  <si>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</si>
  <si>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</si>
  <si>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</si>
  <si>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</si>
  <si>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</si>
  <si>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</si>
  <si>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</si>
  <si>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</si>
  <si>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</si>
  <si>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</si>
  <si>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</si>
  <si>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</si>
  <si>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</si>
  <si>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</si>
  <si>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</si>
  <si>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</si>
  <si>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</si>
  <si>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</si>
  <si>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</si>
  <si>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</si>
  <si>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</si>
  <si>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</si>
  <si>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</si>
  <si>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</si>
  <si>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</si>
  <si>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</si>
  <si>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</si>
  <si>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</si>
  <si>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</si>
  <si>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</si>
  <si>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</si>
  <si>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</si>
  <si>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</si>
  <si>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</si>
  <si>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</si>
  <si>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</si>
  <si>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</si>
  <si>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</si>
  <si>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</si>
  <si>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</si>
  <si>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</si>
  <si>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</si>
  <si>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</si>
  <si>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</si>
  <si>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</si>
  <si>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</si>
  <si>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</si>
  <si>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</si>
  <si>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</si>
  <si>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</si>
  <si>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</si>
  <si>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</si>
  <si>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</si>
  <si>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</si>
  <si>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</si>
  <si>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</si>
  <si>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</si>
  <si>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</si>
  <si>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</si>
  <si>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</si>
  <si>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</si>
  <si>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</si>
  <si>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</si>
  <si>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</si>
  <si>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</si>
  <si>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</si>
  <si>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</si>
  <si>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</si>
  <si>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</si>
  <si>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</si>
  <si>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</si>
  <si>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</si>
  <si>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</si>
  <si>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</si>
  <si>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</si>
  <si>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</si>
  <si>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</si>
  <si>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</si>
  <si>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</si>
  <si>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</si>
  <si>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</si>
  <si>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</si>
  <si>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</si>
  <si>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</si>
  <si>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</si>
  <si>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</si>
  <si>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</si>
  <si>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</si>
  <si>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</si>
  <si>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</si>
  <si>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</si>
  <si>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</si>
  <si>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</si>
  <si>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</si>
  <si>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</si>
  <si>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</si>
  <si>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</si>
  <si>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</si>
  <si>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</si>
  <si>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</si>
  <si>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</si>
  <si>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</si>
  <si>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</si>
  <si>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</si>
  <si>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</si>
  <si>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</si>
  <si>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</si>
  <si>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</si>
  <si>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</si>
  <si>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</si>
  <si>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</si>
  <si>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</si>
  <si>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</si>
  <si>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</si>
  <si>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</si>
  <si>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</si>
  <si>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</si>
  <si>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</si>
  <si>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</si>
  <si>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</si>
  <si>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</si>
  <si>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</si>
  <si>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</si>
  <si>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</si>
  <si>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</si>
  <si>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</si>
  <si>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</si>
  <si>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</si>
  <si>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</si>
  <si>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</si>
  <si>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</si>
  <si>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</si>
  <si>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</si>
  <si>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</si>
  <si>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</si>
  <si>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</si>
  <si>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</si>
  <si>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</si>
  <si>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</si>
  <si>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</si>
  <si>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</si>
  <si>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</si>
  <si>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</si>
  <si>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</si>
  <si>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</si>
  <si>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</si>
  <si>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</si>
  <si>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</si>
  <si>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</si>
  <si>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</si>
  <si>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</si>
  <si>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</si>
  <si>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</si>
  <si>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</si>
  <si>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</si>
  <si>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</si>
  <si>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</si>
  <si>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</si>
  <si>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</si>
  <si>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</si>
  <si>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</si>
  <si>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</si>
  <si>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</si>
  <si>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</si>
  <si>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</si>
  <si>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</si>
  <si>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</si>
  <si>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</si>
  <si>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</si>
  <si>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</si>
  <si>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</si>
  <si>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</si>
  <si>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</si>
  <si>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</si>
  <si>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</si>
  <si>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</si>
  <si>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</si>
  <si>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</si>
  <si>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</si>
  <si>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</si>
  <si>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</si>
  <si>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</si>
  <si>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</si>
  <si>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</si>
  <si>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</si>
  <si>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</si>
  <si>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</si>
  <si>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</si>
  <si>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</si>
  <si>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</si>
  <si>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</si>
  <si>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</si>
  <si>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</si>
  <si>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</si>
  <si>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</si>
  <si>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</si>
  <si>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</si>
  <si>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</si>
  <si>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</si>
  <si>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</si>
  <si>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</si>
  <si>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</si>
  <si>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</si>
  <si>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</si>
  <si>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</si>
  <si>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</si>
  <si>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</si>
  <si>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</si>
  <si>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</si>
  <si>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</si>
  <si>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</si>
  <si>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</si>
  <si>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</si>
  <si>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</si>
  <si>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</si>
  <si>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</si>
  <si>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</si>
  <si>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</si>
  <si>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</si>
  <si>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</si>
  <si>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</si>
  <si>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</si>
  <si>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</si>
  <si>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</si>
  <si>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</si>
  <si>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</si>
  <si>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</si>
  <si>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</si>
  <si>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</si>
  <si>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</si>
  <si>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</si>
  <si>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</si>
  <si>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</si>
  <si>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</si>
  <si>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</si>
  <si>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</si>
  <si>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</si>
  <si>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</si>
  <si>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</si>
  <si>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</si>
  <si>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</si>
  <si>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</si>
  <si>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</si>
  <si>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</si>
  <si>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</si>
  <si>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</si>
  <si>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</si>
  <si>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</si>
  <si>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</si>
  <si>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</si>
  <si>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</si>
  <si>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</si>
  <si>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</si>
  <si>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</si>
  <si>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</si>
  <si>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</si>
  <si>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</si>
  <si>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</si>
  <si>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</si>
  <si>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</si>
  <si>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</si>
  <si>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</si>
  <si>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</si>
  <si>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</si>
  <si>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</si>
  <si>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</si>
  <si>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</si>
  <si>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</si>
  <si>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</si>
  <si>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</si>
  <si>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</si>
  <si>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</si>
  <si>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</si>
  <si>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</si>
  <si>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</si>
  <si>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</si>
  <si>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</si>
  <si>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</si>
  <si>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</si>
  <si>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</si>
  <si>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</si>
  <si>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</si>
  <si>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</si>
  <si>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</si>
  <si>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</si>
  <si>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</si>
  <si>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</si>
  <si>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</si>
  <si>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</si>
  <si>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</si>
  <si>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</si>
  <si>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</si>
  <si>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</si>
  <si>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</si>
  <si>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</si>
  <si>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</si>
  <si>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</si>
  <si>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</si>
  <si>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</si>
  <si>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</si>
  <si>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</si>
  <si>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</si>
  <si>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</si>
  <si>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</si>
  <si>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</si>
  <si>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</si>
  <si>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</si>
  <si>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</si>
  <si>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</si>
  <si>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</si>
  <si>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</si>
  <si>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</si>
  <si>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</si>
  <si>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</si>
  <si>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</si>
  <si>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</si>
  <si>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</si>
  <si>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</si>
  <si>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</si>
  <si>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</si>
  <si>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</si>
  <si>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</si>
  <si>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</si>
  <si>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</si>
  <si>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</si>
  <si>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</si>
  <si>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</si>
  <si>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</si>
  <si>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</si>
  <si>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</si>
  <si>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</si>
  <si>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</si>
  <si>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</si>
  <si>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</si>
  <si>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</si>
  <si>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</si>
  <si>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</si>
  <si>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</si>
  <si>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</si>
  <si>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</si>
  <si>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</si>
  <si>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</si>
  <si>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</si>
  <si>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</si>
  <si>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</si>
  <si>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</si>
  <si>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</si>
  <si>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</si>
  <si>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</si>
  <si>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</si>
  <si>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</si>
  <si>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</si>
  <si>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</si>
  <si>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</si>
  <si>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</si>
  <si>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</si>
  <si>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</si>
  <si>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</si>
  <si>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</si>
  <si>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</si>
  <si>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</si>
  <si>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</si>
  <si>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</si>
  <si>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</si>
  <si>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</si>
  <si>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</si>
  <si>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</si>
  <si>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</si>
  <si>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</si>
  <si>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</si>
  <si>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</si>
  <si>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</si>
  <si>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</si>
  <si>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</si>
  <si>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</si>
  <si>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</si>
  <si>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</si>
  <si>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</si>
  <si>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</si>
  <si>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</si>
  <si>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</si>
  <si>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</si>
  <si>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</si>
  <si>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</si>
  <si>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</si>
  <si>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</si>
  <si>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</si>
  <si>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</si>
  <si>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</si>
  <si>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</si>
  <si>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</si>
  <si>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</si>
  <si>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</si>
  <si>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</si>
  <si>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</si>
  <si>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</si>
  <si>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</si>
  <si>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</si>
  <si>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</si>
  <si>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</si>
  <si>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</si>
  <si>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</si>
  <si>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</si>
  <si>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</si>
  <si>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</si>
  <si>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</si>
  <si>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</si>
  <si>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</si>
  <si>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</si>
  <si>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</si>
  <si>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</si>
  <si>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</si>
  <si>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</si>
  <si>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</si>
  <si>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</si>
  <si>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</si>
  <si>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</si>
  <si>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</si>
  <si>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</si>
  <si>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</si>
  <si>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</si>
  <si>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</si>
  <si>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</si>
  <si>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</si>
  <si>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</si>
  <si>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</si>
  <si>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</si>
  <si>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</si>
  <si>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</si>
  <si>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</si>
  <si>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</si>
  <si>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</si>
  <si>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</si>
  <si>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</si>
  <si>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</si>
  <si>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</si>
  <si>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</si>
  <si>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</si>
  <si>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</si>
  <si>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</si>
  <si>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</si>
  <si>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</si>
  <si>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</si>
  <si>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</si>
  <si>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</si>
  <si>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</si>
  <si>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</si>
  <si>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</si>
  <si>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</si>
  <si>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</si>
  <si>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</si>
  <si>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</si>
  <si>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</si>
  <si>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</si>
  <si>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</si>
  <si>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</si>
  <si>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</si>
  <si>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</si>
  <si>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</si>
  <si>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</si>
  <si>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</si>
  <si>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</si>
  <si>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</si>
  <si>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</si>
  <si>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</si>
  <si>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</si>
  <si>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</si>
  <si>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</si>
  <si>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</si>
  <si>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</si>
  <si>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</si>
  <si>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</si>
  <si>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</si>
  <si>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</si>
  <si>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</si>
  <si>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</si>
  <si>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</si>
  <si>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</si>
  <si>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</si>
  <si>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</si>
  <si>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</si>
  <si>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</si>
  <si>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</si>
  <si>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</si>
  <si>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</si>
  <si>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</si>
  <si>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</si>
  <si>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</si>
  <si>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</si>
  <si>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</si>
  <si>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</si>
  <si>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</si>
  <si>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</si>
  <si>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</si>
  <si>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</si>
  <si>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</si>
  <si>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</si>
  <si>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</si>
  <si>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</si>
  <si>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</si>
  <si>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</si>
  <si>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</si>
  <si>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</si>
  <si>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</si>
  <si>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</si>
  <si>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</si>
  <si>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</si>
  <si>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</si>
  <si>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</si>
  <si>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</si>
  <si>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</si>
  <si>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</si>
  <si>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</si>
  <si>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</si>
  <si>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</si>
  <si>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</si>
  <si>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</si>
  <si>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</si>
  <si>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</si>
  <si>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</si>
  <si>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</si>
  <si>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</si>
  <si>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</si>
  <si>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</si>
  <si>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</si>
  <si>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</si>
  <si>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</si>
  <si>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</si>
  <si>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</si>
  <si>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</si>
  <si>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</si>
  <si>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</si>
  <si>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</si>
  <si>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</si>
  <si>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</si>
  <si>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</si>
  <si>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</si>
  <si>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</si>
  <si>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</si>
  <si>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</si>
  <si>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</si>
  <si>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</si>
  <si>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</si>
  <si>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</si>
  <si>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</si>
  <si>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</si>
  <si>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</si>
  <si>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</si>
  <si>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</si>
  <si>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</si>
  <si>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</si>
  <si>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</si>
  <si>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</si>
  <si>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</si>
  <si>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</si>
  <si>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</si>
  <si>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</si>
  <si>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</si>
  <si>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</si>
  <si>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</si>
  <si>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</si>
  <si>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</si>
  <si>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</si>
  <si>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</si>
  <si>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</si>
  <si>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</si>
  <si>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</si>
  <si>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</si>
  <si>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</si>
  <si>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</si>
  <si>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</si>
  <si>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</si>
  <si>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</si>
  <si>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</si>
  <si>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</si>
  <si>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</si>
  <si>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</si>
  <si>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</si>
  <si>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</si>
  <si>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</si>
  <si>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</si>
  <si>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</si>
  <si>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</si>
  <si>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</si>
  <si>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</si>
  <si>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</si>
  <si>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</si>
  <si>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</si>
  <si>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</si>
  <si>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</si>
  <si>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</si>
  <si>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</si>
  <si>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</si>
  <si>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</si>
  <si>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</si>
  <si>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</si>
  <si>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</si>
  <si>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</si>
  <si>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</si>
  <si>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</si>
  <si>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</si>
  <si>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</si>
  <si>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</si>
  <si>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</si>
  <si>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</si>
  <si>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</si>
  <si>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</si>
  <si>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</si>
  <si>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</si>
  <si>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</si>
  <si>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</si>
  <si>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</si>
  <si>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</si>
  <si>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</si>
  <si>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</si>
  <si>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</si>
  <si>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</si>
  <si>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</si>
  <si>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</si>
  <si>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</si>
  <si>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</si>
  <si>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</si>
  <si>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</si>
  <si>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</si>
  <si>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</si>
  <si>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</si>
  <si>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</si>
  <si>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</si>
  <si>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</si>
  <si>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</si>
  <si>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</si>
  <si>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</si>
  <si>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</si>
  <si>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</si>
  <si>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</si>
  <si>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</si>
  <si>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</si>
  <si>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</si>
  <si>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</si>
  <si>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</si>
  <si>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</si>
  <si>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</si>
  <si>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</si>
  <si>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</si>
  <si>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</si>
  <si>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</si>
  <si>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</si>
  <si>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</si>
  <si>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</si>
  <si>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</si>
  <si>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</si>
  <si>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</si>
  <si>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</si>
  <si>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</si>
  <si>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</si>
  <si>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</si>
  <si>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</si>
  <si>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</si>
  <si>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</si>
  <si>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</si>
  <si>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</si>
  <si>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</si>
  <si>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</si>
  <si>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</si>
  <si>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</si>
  <si>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</si>
  <si>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</si>
  <si>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</si>
  <si>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</si>
  <si>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</si>
  <si>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</si>
  <si>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</si>
  <si>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</si>
  <si>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</si>
  <si>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</si>
  <si>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</si>
  <si>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</si>
  <si>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</si>
  <si>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</si>
  <si>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</si>
  <si>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</si>
  <si>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</si>
  <si>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</si>
  <si>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</si>
  <si>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</si>
  <si>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</si>
  <si>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</si>
  <si>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</si>
  <si>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</si>
  <si>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</si>
  <si>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</si>
  <si>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</si>
  <si>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</si>
  <si>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</si>
  <si>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</si>
  <si>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</si>
  <si>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</si>
  <si>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</si>
  <si>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</si>
  <si>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</si>
  <si>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</si>
  <si>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</si>
  <si>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</si>
  <si>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</si>
  <si>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</si>
  <si>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</si>
  <si>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</si>
  <si>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</si>
  <si>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</si>
  <si>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</si>
  <si>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</si>
  <si>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</si>
  <si>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</si>
  <si>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</si>
  <si>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</si>
  <si>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</si>
  <si>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</si>
  <si>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</si>
  <si>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</si>
  <si>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</si>
  <si>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</si>
  <si>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</si>
  <si>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</si>
  <si>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</si>
  <si>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</si>
  <si>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</si>
  <si>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</si>
  <si>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</si>
  <si>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</si>
  <si>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</si>
  <si>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</si>
  <si>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</si>
  <si>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</si>
  <si>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</si>
  <si>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</si>
  <si>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</si>
  <si>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</si>
  <si>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</si>
  <si>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</si>
  <si>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</si>
  <si>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</si>
  <si>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</si>
  <si>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</si>
  <si>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</si>
  <si>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</si>
  <si>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</si>
  <si>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</si>
  <si>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</si>
  <si>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</si>
  <si>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</si>
  <si>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</si>
  <si>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</si>
  <si>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</si>
  <si>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</si>
  <si>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</si>
  <si>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</si>
  <si>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</si>
  <si>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</si>
  <si>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</si>
  <si>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</si>
  <si>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</si>
  <si>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</si>
  <si>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</si>
  <si>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</si>
  <si>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</si>
  <si>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</si>
  <si>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</si>
  <si>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</si>
  <si>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</si>
  <si>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</si>
  <si>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</si>
  <si>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</si>
  <si>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</si>
  <si>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</si>
  <si>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</si>
  <si>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</si>
  <si>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</si>
  <si>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</si>
  <si>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</si>
  <si>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</si>
  <si>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</si>
  <si>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</si>
  <si>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</si>
  <si>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</si>
  <si>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</si>
  <si>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</si>
  <si>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</si>
  <si>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</si>
  <si>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</si>
  <si>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</si>
  <si>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</si>
  <si>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</si>
  <si>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</si>
  <si>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</si>
  <si>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</si>
  <si>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</si>
  <si>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</si>
  <si>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</si>
  <si>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</si>
  <si>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</si>
  <si>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</si>
  <si>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</si>
  <si>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</si>
  <si>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</si>
  <si>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</si>
  <si>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</si>
  <si>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</si>
  <si>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</si>
  <si>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</si>
  <si>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</si>
  <si>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</si>
  <si>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</si>
  <si>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</si>
  <si>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</si>
  <si>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</si>
  <si>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</si>
  <si>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</si>
  <si>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</si>
  <si>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</si>
  <si>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</si>
  <si>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</si>
  <si>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</si>
  <si>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</si>
  <si>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</si>
  <si>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</si>
  <si>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</si>
  <si>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</si>
  <si>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</si>
  <si>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</si>
  <si>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</si>
  <si>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</si>
  <si>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</si>
  <si>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</si>
  <si>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</si>
  <si>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</si>
  <si>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</si>
  <si>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</si>
  <si>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</si>
  <si>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</si>
  <si>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</si>
  <si>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</si>
  <si>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</si>
  <si>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</si>
  <si>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</si>
  <si>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</si>
  <si>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</si>
  <si>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</si>
  <si>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</si>
  <si>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</si>
  <si>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</si>
  <si>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</si>
  <si>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</si>
  <si>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</si>
  <si>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</si>
  <si>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</si>
  <si>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</si>
  <si>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</si>
  <si>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</si>
  <si>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</si>
  <si>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</si>
  <si>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</si>
  <si>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</si>
  <si>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</si>
  <si>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</si>
  <si>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</si>
  <si>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</si>
  <si>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</si>
  <si>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</si>
  <si>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</si>
  <si>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</si>
  <si>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</si>
  <si>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</si>
  <si>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</si>
  <si>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</si>
  <si>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</si>
  <si>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</si>
  <si>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</si>
  <si>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</si>
  <si>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</si>
  <si>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</si>
  <si>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</si>
  <si>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</si>
  <si>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</si>
  <si>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</si>
  <si>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</si>
  <si>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</si>
  <si>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</si>
  <si>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</si>
  <si>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</si>
  <si>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</si>
  <si>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</si>
  <si>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</si>
  <si>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</si>
  <si>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</si>
  <si>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</si>
  <si>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</si>
  <si>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</si>
  <si>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</si>
  <si>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</si>
  <si>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</si>
  <si>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</si>
  <si>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</si>
  <si>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</si>
  <si>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</si>
  <si>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</si>
  <si>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</si>
  <si>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</si>
  <si>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</si>
  <si>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</si>
  <si>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</si>
  <si>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</si>
  <si>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</si>
  <si>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</si>
  <si>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</si>
  <si>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</si>
  <si>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</si>
  <si>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</si>
  <si>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</si>
  <si>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</si>
  <si>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</si>
  <si>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</si>
  <si>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</si>
  <si>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</si>
  <si>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</si>
  <si>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</si>
  <si>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</si>
  <si>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</si>
  <si>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</si>
  <si>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</si>
  <si>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</si>
  <si>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</si>
  <si>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</si>
  <si>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</si>
  <si>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Minimum number of backers</t>
  </si>
  <si>
    <t>Median number of Backers</t>
  </si>
  <si>
    <t xml:space="preserve">Mean numbers of Backers </t>
  </si>
  <si>
    <t>Standard deviation of the number of backers</t>
  </si>
  <si>
    <t>Variance of the number of backers</t>
  </si>
  <si>
    <t>Maximum number of backers</t>
  </si>
  <si>
    <t>Successful campaigns</t>
  </si>
  <si>
    <t>Unsuccessful campaigns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</si>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</sst>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16" fillId="0" borderId="0" xfId="0" applyFont="1"/>
    <xf numFmtId="9" fontId="16" fillId="0" borderId="0" xfId="0" applyNumberFormat="1" applyFont="1"/>
    <xf numFmtId="0" fontId="18" fillId="0" borderId="0" xfId="0" applyFont="1"/>
    <xf numFmtId="2" fontId="16" fillId="0" borderId="0" xfId="0" applyNumberFormat="1" applyFont="1" applyAlignment="1">
      <alignment horizont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E3C"/>
      <color rgb="FF00CC00"/>
      <color rgb="FFFF5050"/>
      <color rgb="FFFF0000"/>
      <color rgb="FF99CC00"/>
      <color rgb="FFFF9999"/>
      <color rgb="FFFF7C80"/>
      <color rgb="FF79FFA6"/>
      <color rgb="FFA1DA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[CrowdfundingBook.xlsx]Analysis_by_parent_category!PivotTable2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Analysis_by_parent_category!$B$3:$B$4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Analysis_by_parent_category!$A$5:$A$14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Analysis_by_parent_category!$B$5:$B$14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A-4BFA-8AA7-238AF24F09A8}"/>
            </c:ext>
          </c:extLst>
        </c:ser>
        <c:ser>
          <c:idx val="1"/>
          <c:order val="1"/>
          <c:tx>
            <c:strRef>
              <c:f>Analysis_by_parent_category!$C$3:$C$4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Analysis_by_parent_category!$A$5:$A$14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Analysis_by_parent_category!$C$5:$C$14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A-4BFA-8AA7-238AF24F09A8}"/>
            </c:ext>
          </c:extLst>
        </c:ser>
        <c:ser>
          <c:idx val="2"/>
          <c:order val="2"/>
          <c:tx>
            <c:strRef>
              <c:f>Analysis_by_parent_category!$D$3:$D$4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Analysis_by_parent_category!$A$5:$A$14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Analysis_by_parent_category!$D$5:$D$14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A-4BFA-8AA7-238AF24F09A8}"/>
            </c:ext>
          </c:extLst>
        </c:ser>
        <c:ser>
          <c:idx val="3"/>
          <c:order val="3"/>
          <c:tx>
            <c:strRef>
              <c:f>Analysis_by_parent_category!$E$3:$E$4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Analysis_by_parent_category!$A$5:$A$14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Analysis_by_parent_category!$E$5:$E$14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A-4BFA-8AA7-238AF24F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082416"/>
        <c:axId val="265062256"/>
      </c:barChart>
      <c:catAx>
        <c:axId val="2650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62256"/>
        <c:crosses val="autoZero"/>
        <c:auto val="1"/>
        <c:lblAlgn val="ctr"/>
        <c:lblOffset val="100"/>
        <c:noMultiLvlLbl val="0"/>
      </c:catAx>
      <c:valAx>
        <c:axId val="2650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[CrowdfundingBook.xlsx]Analysis_by_sub_category!PivotTable3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Analysis_by_sub_category!$B$4:$B$5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Analysis_by_sub_category!$A$6:$A$30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Analysis_by_sub_category!$B$6:$B$30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4FC2-B90C-A1AAC844F0E1}"/>
            </c:ext>
          </c:extLst>
        </c:ser>
        <c:ser>
          <c:idx val="1"/>
          <c:order val="1"/>
          <c:tx>
            <c:strRef>
              <c:f>Analysis_by_sub_category!$C$4:$C$5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Analysis_by_sub_category!$A$6:$A$30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Analysis_by_sub_category!$C$6:$C$30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E-46C6-80FD-E6FEA8B0BDCA}"/>
            </c:ext>
          </c:extLst>
        </c:ser>
        <c:ser>
          <c:idx val="2"/>
          <c:order val="2"/>
          <c:tx>
            <c:strRef>
              <c:f>Analysis_by_sub_category!$D$4:$D$5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Analysis_by_sub_category!$A$6:$A$30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Analysis_by_sub_category!$D$6:$D$30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E-46C6-80FD-E6FEA8B0BDCA}"/>
            </c:ext>
          </c:extLst>
        </c:ser>
        <c:ser>
          <c:idx val="3"/>
          <c:order val="3"/>
          <c:tx>
            <c:strRef>
              <c:f>Analysis_by_sub_category!$E$4:$E$5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Analysis_by_sub_category!$A$6:$A$30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Analysis_by_sub_category!$E$6:$E$30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E-46C6-80FD-E6FEA8B0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096928"/>
        <c:axId val="257089248"/>
      </c:barChart>
      <c:catAx>
        <c:axId val="257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89248"/>
        <c:crosses val="autoZero"/>
        <c:auto val="1"/>
        <c:lblAlgn val="ctr"/>
        <c:lblOffset val="100"/>
        <c:noMultiLvlLbl val="0"/>
      </c:catAx>
      <c:valAx>
        <c:axId val="2570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[CrowdfundingBook.xlsx]Analysis_by_months!PivotTable8</c:name>
    <c:fmtId val="5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Analysis_by_months!$B$4:$B$5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Analysis_by_months!$A$6:$A$18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Analysis_by_months!$B$6:$B$18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9-469F-BD8B-50C9D82BB8BC}"/>
            </c:ext>
          </c:extLst>
        </c:ser>
        <c:ser>
          <c:idx val="1"/>
          <c:order val="1"/>
          <c:tx>
            <c:strRef>
              <c:f>Analysis_by_months!$C$4:$C$5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Analysis_by_months!$A$6:$A$18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Analysis_by_months!$C$6:$C$18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9-469F-BD8B-50C9D82BB8BC}"/>
            </c:ext>
          </c:extLst>
        </c:ser>
        <c:ser>
          <c:idx val="2"/>
          <c:order val="2"/>
          <c:tx>
            <c:strRef>
              <c:f>Analysis_by_months!$D$4:$D$5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Analysis_by_months!$A$6:$A$18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Analysis_by_months!$D$6:$D$18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9-469F-BD8B-50C9D82B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6432"/>
        <c:axId val="25996912"/>
      </c:lineChart>
      <c:catAx>
        <c:axId val="259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6912"/>
        <c:crosses val="autoZero"/>
        <c:auto val="1"/>
        <c:lblAlgn val="ctr"/>
        <c:lblOffset val="100"/>
        <c:noMultiLvlLbl val="0"/>
      </c:catAx>
      <c:valAx>
        <c:axId val="259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Analysis_By_Projct_Goall!$F$1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Analysis_By_Projct_Goall!$A$2:$A$13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Analysis_By_Projct_Goall!$F$2:$F$13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A-4DAB-875A-8522D7C3A968}"/>
            </c:ext>
          </c:extLst>
        </c:ser>
        <c:ser>
          <c:idx val="5"/>
          <c:order val="5"/>
          <c:tx>
            <c:strRef>
              <c:f>Analysis_By_Projct_Goall!$G$1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Analysis_By_Projct_Goall!$A$2:$A$13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Analysis_By_Projct_Goall!$G$2:$G$13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A-4DAB-875A-8522D7C3A968}"/>
            </c:ext>
          </c:extLst>
        </c:ser>
        <c:ser>
          <c:idx val="6"/>
          <c:order val="6"/>
          <c:tx>
            <c:strRef>
              <c:f>Analysis_By_Projct_Goall!$H$1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Analysis_By_Projct_Goall!$A$2:$A$13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Analysis_By_Projct_Goall!$H$2:$H$13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A-4DAB-875A-8522D7C3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22976"/>
        <c:axId val="442128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Analysis_By_Projct_Goall!$B$1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Analysis_By_Projct_Goall!$A$2:$A$13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Analysis_By_Projct_Goall!$B$2:$B$13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8A-4DAB-875A-8522D7C3A9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Analysis_By_Projct_Goall!$C$1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Analysis_By_Projct_Goall!$A$2:$A$13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Analysis_By_Projct_Goall!$C$2:$C$13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8A-4DAB-875A-8522D7C3A9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Analysis_By_Projct_Goall!$D$1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Analysis_By_Projct_Goall!$A$2:$A$13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Analysis_By_Projct_Goall!$D$2:$D$13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8A-4DAB-875A-8522D7C3A9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Analysis_By_Projct_Goall!$E$1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Analysis_By_Projct_Goall!$A$2:$A$13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Analysis_By_Projct_Goall!$E$2:$E$13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A-4DAB-875A-8522D7C3A968}"/>
                  </c:ext>
                </c:extLst>
              </c15:ser>
            </c15:filteredLineSeries>
          </c:ext>
        </c:extLst>
      </c:lineChart>
      <c:catAx>
        <c:axId val="4421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8736"/>
        <c:crosses val="autoZero"/>
        <c:auto val="1"/>
        <c:lblAlgn val="ctr"/>
        <c:lblOffset val="100"/>
        <c:noMultiLvlLbl val="0"/>
      </c:catAx>
      <c:valAx>
        <c:axId val="4421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</xdr:row>
      <xdr:rowOff>7620</xdr:rowOff>
    </xdr:from>
    <xdr:to>
      <xdr:col>14</xdr:col>
      <xdr:colOff>563880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86D3B-F530-AE97-D07D-603391C4E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144780</xdr:rowOff>
    </xdr:from>
    <xdr:to>
      <xdr:col>9</xdr:col>
      <xdr:colOff>1325880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A0AEE-C6CA-7CF7-5CA9-32C907BC0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3</xdr:row>
      <xdr:rowOff>11430</xdr:rowOff>
    </xdr:from>
    <xdr:to>
      <xdr:col>14</xdr:col>
      <xdr:colOff>7620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C2779-2FC8-B81A-55C8-E463E5B12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13</xdr:row>
      <xdr:rowOff>186269</xdr:rowOff>
    </xdr:from>
    <xdr:to>
      <xdr:col>7</xdr:col>
      <xdr:colOff>1356360</xdr:colOff>
      <xdr:row>27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9996B-F577-E916-F608-3A6667AB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am prasad" refreshedDate="45585.615557060184" createdVersion="8" refreshedVersion="8" minRefreshableVersion="3" recordCount="1000" xr:uid="{581FDB66-650D-4F3E-9C8C-687A79C8B2A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68184-269D-4C9A-97F3-A24E3402AA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20B5A-E53B-46CA-9EB5-14BEFD5CBCC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4" format="1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1B182-2EEA-469B-8E81-F3BFC972F08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zoomScale="70" zoomScaleNormal="70" workbookViewId="0"/>
  </sheetViews>
  <sheetFormatPr defaultColWidth="11.19921875" defaultRowHeight="15.6" x14ac:dyDescent="0.3"/>
  <cols>
    <col min="1" max="1" width="9.19921875" customWidth="1"/>
    <col min="2" max="2" width="22.59765625" customWidth="1"/>
    <col min="3" max="3" width="31.69921875" style="2" customWidth="1"/>
    <col min="4" max="4" width="10.19921875" bestFit="1" customWidth="1"/>
    <col min="5" max="5" width="20" customWidth="1"/>
    <col min="6" max="6" width="19.796875" customWidth="1"/>
    <col min="8" max="8" width="14.796875" customWidth="1"/>
    <col min="9" max="9" width="19.296875" style="11" customWidth="1"/>
    <col min="10" max="10" width="12.59765625" customWidth="1"/>
    <col min="11" max="11" width="7.3984375" customWidth="1"/>
    <col min="12" max="12" width="10.796875" customWidth="1"/>
    <col min="13" max="14" width="11.8984375" customWidth="1"/>
    <col min="15" max="15" width="15.09765625" customWidth="1"/>
    <col min="18" max="18" width="22.69921875" style="5" customWidth="1"/>
    <col min="19" max="19" width="13" customWidth="1"/>
    <col min="20" max="20" width="18" bestFit="1" customWidth="1"/>
  </cols>
  <sheetData>
    <row r="1" spans="1:20" s="1" customFormat="1" ht="27.6" customHeight="1" x14ac:dyDescent="0.3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0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31.2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>
        <f t="shared" ref="F2:F65" si="0">ROUND(E2/D2*100,0)</f>
        <v>0</v>
      </c>
      <c r="G2" t="s">
        <v>14</v>
      </c>
      <c r="H2">
        <v>0</v>
      </c>
      <c r="I2" s="11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s="5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 s="11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s="5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2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11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s="5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11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s="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11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s="5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11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s="5" t="s">
        <v>33</v>
      </c>
      <c r="S7" t="str">
        <f t="shared" si="4"/>
        <v>theater</v>
      </c>
      <c r="T7" t="str">
        <f t="shared" si="5"/>
        <v>plays</v>
      </c>
    </row>
    <row r="8" spans="1:20" ht="31.2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11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s="5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11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s="5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11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s="5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s="5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11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s="5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11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s="5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11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s="5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11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s="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11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s="5" t="s">
        <v>60</v>
      </c>
      <c r="S16" t="str">
        <f t="shared" si="4"/>
        <v>music</v>
      </c>
      <c r="T16" t="str">
        <f t="shared" si="5"/>
        <v>indie rock</v>
      </c>
    </row>
    <row r="17" spans="1:20" ht="31.2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11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s="5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11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s="5" t="s">
        <v>68</v>
      </c>
      <c r="S18" t="str">
        <f t="shared" si="4"/>
        <v>publishing</v>
      </c>
      <c r="T18" t="str">
        <f t="shared" si="5"/>
        <v>nonfiction</v>
      </c>
    </row>
    <row r="19" spans="1:20" ht="31.2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11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s="5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11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s="5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1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s="5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11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s="5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11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s="5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11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s="5" t="s">
        <v>33</v>
      </c>
      <c r="S24" t="str">
        <f t="shared" si="4"/>
        <v>theater</v>
      </c>
      <c r="T24" t="str">
        <f t="shared" si="5"/>
        <v>plays</v>
      </c>
    </row>
    <row r="25" spans="1:20" ht="31.2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11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s="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11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s="5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11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s="5" t="s">
        <v>89</v>
      </c>
      <c r="S27" t="str">
        <f t="shared" si="4"/>
        <v>games</v>
      </c>
      <c r="T27" t="str">
        <f t="shared" si="5"/>
        <v>video games</v>
      </c>
    </row>
    <row r="28" spans="1:20" ht="31.2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11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s="5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11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s="5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11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s="5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1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s="5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11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s="5" t="s">
        <v>71</v>
      </c>
      <c r="S32" t="str">
        <f t="shared" si="4"/>
        <v>film &amp; video</v>
      </c>
      <c r="T32" t="str">
        <f t="shared" si="5"/>
        <v>animation</v>
      </c>
    </row>
    <row r="33" spans="1:20" ht="31.2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11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s="5" t="s">
        <v>89</v>
      </c>
      <c r="S33" t="str">
        <f t="shared" si="4"/>
        <v>games</v>
      </c>
      <c r="T33" t="str">
        <f t="shared" si="5"/>
        <v>video games</v>
      </c>
    </row>
    <row r="34" spans="1:20" ht="31.2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11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s="5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11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s="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11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s="5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11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s="5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11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s="5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11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s="5" t="s">
        <v>119</v>
      </c>
      <c r="S39" t="str">
        <f t="shared" si="4"/>
        <v>publishing</v>
      </c>
      <c r="T39" t="str">
        <f t="shared" si="5"/>
        <v>fiction</v>
      </c>
    </row>
    <row r="40" spans="1:20" ht="31.2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11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s="5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1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s="5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11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s="5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11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s="5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11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s="5" t="s">
        <v>17</v>
      </c>
      <c r="S44" t="str">
        <f t="shared" si="4"/>
        <v>food</v>
      </c>
      <c r="T44" t="str">
        <f t="shared" si="5"/>
        <v>food trucks</v>
      </c>
    </row>
    <row r="45" spans="1:20" ht="31.2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11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s="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11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s="5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11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s="5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11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s="5" t="s">
        <v>23</v>
      </c>
      <c r="S48" t="str">
        <f t="shared" si="4"/>
        <v>music</v>
      </c>
      <c r="T48" t="str">
        <f t="shared" si="5"/>
        <v>rock</v>
      </c>
    </row>
    <row r="49" spans="1:20" ht="31.2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11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s="5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11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s="5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1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s="5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11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s="5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11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s="5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11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s="5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11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s="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11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s="5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11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s="5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11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s="5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11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s="5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11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s="5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1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s="5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11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s="5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11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s="5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11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s="5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11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s="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ref="F66:F129" si="6">ROUND(E66/D66*100,0)</f>
        <v>98</v>
      </c>
      <c r="G66" t="s">
        <v>14</v>
      </c>
      <c r="H66">
        <v>38</v>
      </c>
      <c r="I66" s="11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s="5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 s="11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(((L67/60)/60)/24)+DATE(1970,1,1)</f>
        <v>40570.25</v>
      </c>
      <c r="O67" s="6">
        <f t="shared" ref="O67:O130" si="9">(((M67/60)/60)/24)+DATE(1970,1,1)</f>
        <v>40577.25</v>
      </c>
      <c r="P67" t="b">
        <v>0</v>
      </c>
      <c r="Q67" t="b">
        <v>0</v>
      </c>
      <c r="R67" s="5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11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s="5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11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s="5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11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s="5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1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s="5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11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s="5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11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s="5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11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s="5" t="s">
        <v>71</v>
      </c>
      <c r="S74" t="str">
        <f t="shared" si="10"/>
        <v>film &amp; video</v>
      </c>
      <c r="T74" t="str">
        <f t="shared" si="11"/>
        <v>animation</v>
      </c>
    </row>
    <row r="75" spans="1:20" ht="31.2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11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s="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11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s="5" t="s">
        <v>148</v>
      </c>
      <c r="S76" t="str">
        <f t="shared" si="10"/>
        <v>music</v>
      </c>
      <c r="T76" t="str">
        <f t="shared" si="11"/>
        <v>metal</v>
      </c>
    </row>
    <row r="77" spans="1:20" ht="31.2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11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s="5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11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s="5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11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s="5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11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s="5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1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s="5" t="s">
        <v>33</v>
      </c>
      <c r="S81" t="str">
        <f t="shared" si="10"/>
        <v>theater</v>
      </c>
      <c r="T81" t="str">
        <f t="shared" si="11"/>
        <v>plays</v>
      </c>
    </row>
    <row r="82" spans="1:20" ht="31.2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11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s="5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11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s="5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11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s="5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11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s="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11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s="5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11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s="5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11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s="5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11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s="5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11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s="5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1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s="5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11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s="5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11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s="5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11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s="5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11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s="5" t="s">
        <v>33</v>
      </c>
      <c r="S95" t="str">
        <f t="shared" si="10"/>
        <v>theater</v>
      </c>
      <c r="T95" t="str">
        <f t="shared" si="11"/>
        <v>plays</v>
      </c>
    </row>
    <row r="96" spans="1:20" ht="31.2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11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s="5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11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s="5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11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s="5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11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s="5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11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s="5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1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s="5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11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s="5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11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s="5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11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s="5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11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s="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11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s="5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11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s="5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11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s="5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11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s="5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11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s="5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1.2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s="5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11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s="5" t="s">
        <v>17</v>
      </c>
      <c r="S112" t="str">
        <f t="shared" si="10"/>
        <v>food</v>
      </c>
      <c r="T112" t="str">
        <f t="shared" si="11"/>
        <v>food trucks</v>
      </c>
    </row>
    <row r="113" spans="1:20" ht="31.2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11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s="5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11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s="5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11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s="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11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s="5" t="s">
        <v>65</v>
      </c>
      <c r="S116" t="str">
        <f t="shared" si="10"/>
        <v>technology</v>
      </c>
      <c r="T116" t="str">
        <f t="shared" si="11"/>
        <v>wearables</v>
      </c>
    </row>
    <row r="117" spans="1:20" ht="31.2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11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s="5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11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s="5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11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s="5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1.2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11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s="5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1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s="5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11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s="5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11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s="5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11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s="5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11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s="5" t="s">
        <v>33</v>
      </c>
      <c r="S125" t="str">
        <f t="shared" si="10"/>
        <v>theater</v>
      </c>
      <c r="T125" t="str">
        <f t="shared" si="11"/>
        <v>plays</v>
      </c>
    </row>
    <row r="126" spans="1:20" ht="31.2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11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s="5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1.2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11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s="5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11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s="5" t="s">
        <v>33</v>
      </c>
      <c r="S128" t="str">
        <f t="shared" si="10"/>
        <v>theater</v>
      </c>
      <c r="T128" t="str">
        <f t="shared" si="11"/>
        <v>plays</v>
      </c>
    </row>
    <row r="129" spans="1:20" ht="31.2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11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s="5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ref="F130:F193" si="12">ROUND(E130/D130*100,0)</f>
        <v>60</v>
      </c>
      <c r="G130" t="s">
        <v>74</v>
      </c>
      <c r="H130">
        <v>532</v>
      </c>
      <c r="I130" s="11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s="5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 s="11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(((L131/60)/60)/24)+DATE(1970,1,1)</f>
        <v>42038.25</v>
      </c>
      <c r="O131" s="6">
        <f t="shared" ref="O131:O194" si="15">(((M131/60)/60)/24)+DATE(1970,1,1)</f>
        <v>42063.25</v>
      </c>
      <c r="P131" t="b">
        <v>0</v>
      </c>
      <c r="Q131" t="b">
        <v>0</v>
      </c>
      <c r="R131" s="5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 s="11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s="5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 s="11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s="5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 s="11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s="5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 s="11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s="5" t="s">
        <v>319</v>
      </c>
      <c r="S135" t="str">
        <f t="shared" si="16"/>
        <v>music</v>
      </c>
      <c r="T135" t="str">
        <f t="shared" si="17"/>
        <v>world music</v>
      </c>
    </row>
    <row r="136" spans="1:20" ht="31.2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 s="11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s="5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 s="11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s="5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 s="11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s="5" t="s">
        <v>53</v>
      </c>
      <c r="S138" t="str">
        <f t="shared" si="16"/>
        <v>film &amp; video</v>
      </c>
      <c r="T138" t="str">
        <f t="shared" si="17"/>
        <v>drama</v>
      </c>
    </row>
    <row r="139" spans="1:20" ht="31.2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 s="11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s="5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11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s="5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 s="1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s="5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 s="11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s="5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 s="11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s="5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 s="11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s="5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 s="11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s="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 s="11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s="5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 s="11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s="5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 s="11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s="5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 s="11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s="5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 s="11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s="5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 s="1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s="5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11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s="5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 s="11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s="5" t="s">
        <v>50</v>
      </c>
      <c r="S153" t="str">
        <f t="shared" si="16"/>
        <v>music</v>
      </c>
      <c r="T153" t="str">
        <f t="shared" si="17"/>
        <v>electric music</v>
      </c>
    </row>
    <row r="154" spans="1:20" ht="31.2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 s="11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s="5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 s="11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s="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 s="11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s="5" t="s">
        <v>60</v>
      </c>
      <c r="S156" t="str">
        <f t="shared" si="16"/>
        <v>music</v>
      </c>
      <c r="T156" t="str">
        <f t="shared" si="17"/>
        <v>indie rock</v>
      </c>
    </row>
    <row r="157" spans="1:20" ht="31.2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 s="11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s="5" t="s">
        <v>33</v>
      </c>
      <c r="S157" t="str">
        <f t="shared" si="16"/>
        <v>theater</v>
      </c>
      <c r="T157" t="str">
        <f t="shared" si="17"/>
        <v>plays</v>
      </c>
    </row>
    <row r="158" spans="1:20" ht="31.2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 s="11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s="5" t="s">
        <v>23</v>
      </c>
      <c r="S158" t="str">
        <f t="shared" si="16"/>
        <v>music</v>
      </c>
      <c r="T158" t="str">
        <f t="shared" si="17"/>
        <v>rock</v>
      </c>
    </row>
    <row r="159" spans="1:20" ht="31.2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 s="11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s="5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1.2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 s="11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s="5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 s="1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s="5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 s="11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s="5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 s="11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s="5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 s="11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s="5" t="s">
        <v>23</v>
      </c>
      <c r="S164" t="str">
        <f t="shared" si="16"/>
        <v>music</v>
      </c>
      <c r="T164" t="str">
        <f t="shared" si="17"/>
        <v>rock</v>
      </c>
    </row>
    <row r="165" spans="1:20" ht="31.2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 s="11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s="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 s="11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s="5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 s="11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s="5" t="s">
        <v>28</v>
      </c>
      <c r="S167" t="str">
        <f t="shared" si="16"/>
        <v>technology</v>
      </c>
      <c r="T167" t="str">
        <f t="shared" si="17"/>
        <v>web</v>
      </c>
    </row>
    <row r="168" spans="1:20" ht="31.2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 s="11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s="5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 s="11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s="5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 s="11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s="5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 s="1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s="5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 s="11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s="5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 s="11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s="5" t="s">
        <v>206</v>
      </c>
      <c r="S173" t="str">
        <f t="shared" si="16"/>
        <v>publishing</v>
      </c>
      <c r="T173" t="str">
        <f t="shared" si="17"/>
        <v>translations</v>
      </c>
    </row>
    <row r="174" spans="1:20" ht="31.2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 s="11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s="5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 s="11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s="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 s="11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s="5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 s="11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s="5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 s="11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s="5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 s="11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s="5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 s="11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s="5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 s="1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s="5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 s="11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s="5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 s="11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s="5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 s="11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s="5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 s="11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s="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 s="11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s="5" t="s">
        <v>33</v>
      </c>
      <c r="S186" t="str">
        <f t="shared" si="16"/>
        <v>theater</v>
      </c>
      <c r="T186" t="str">
        <f t="shared" si="17"/>
        <v>plays</v>
      </c>
    </row>
    <row r="187" spans="1:20" ht="31.2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 s="11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s="5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 s="11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s="5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 s="11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s="5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 s="11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s="5" t="s">
        <v>33</v>
      </c>
      <c r="S190" t="str">
        <f t="shared" si="16"/>
        <v>theater</v>
      </c>
      <c r="T190" t="str">
        <f t="shared" si="17"/>
        <v>plays</v>
      </c>
    </row>
    <row r="191" spans="1:20" ht="31.2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 s="1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s="5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 s="11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s="5" t="s">
        <v>33</v>
      </c>
      <c r="S192" t="str">
        <f t="shared" si="16"/>
        <v>theater</v>
      </c>
      <c r="T192" t="str">
        <f t="shared" si="17"/>
        <v>plays</v>
      </c>
    </row>
    <row r="193" spans="1:20" ht="31.2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 s="11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s="5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ref="F194:F257" si="18">ROUND(E194/D194*100,0)</f>
        <v>20</v>
      </c>
      <c r="G194" t="s">
        <v>14</v>
      </c>
      <c r="H194">
        <v>243</v>
      </c>
      <c r="I194" s="11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s="5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 s="11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(((L195/60)/60)/24)+DATE(1970,1,1)</f>
        <v>43198.208333333328</v>
      </c>
      <c r="O195" s="6">
        <f t="shared" ref="O195:O258" si="21">(((M195/60)/60)/24)+DATE(1970,1,1)</f>
        <v>43202.208333333328</v>
      </c>
      <c r="P195" t="b">
        <v>1</v>
      </c>
      <c r="Q195" t="b">
        <v>0</v>
      </c>
      <c r="R195" s="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 s="11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s="5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 s="11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s="5" t="s">
        <v>50</v>
      </c>
      <c r="S197" t="str">
        <f t="shared" si="22"/>
        <v>music</v>
      </c>
      <c r="T197" t="str">
        <f t="shared" si="23"/>
        <v>electric music</v>
      </c>
    </row>
    <row r="198" spans="1:20" ht="31.2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 s="11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s="5" t="s">
        <v>65</v>
      </c>
      <c r="S198" t="str">
        <f t="shared" si="22"/>
        <v>technology</v>
      </c>
      <c r="T198" t="str">
        <f t="shared" si="23"/>
        <v>wearables</v>
      </c>
    </row>
    <row r="199" spans="1:20" ht="31.2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 s="11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s="5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 s="11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s="5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 s="1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s="5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11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s="5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 s="11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s="5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 s="11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s="5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 s="11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s="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 s="11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s="5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 s="11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s="5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 s="11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s="5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 s="11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s="5" t="s">
        <v>23</v>
      </c>
      <c r="S209" t="str">
        <f t="shared" si="22"/>
        <v>music</v>
      </c>
      <c r="T209" t="str">
        <f t="shared" si="23"/>
        <v>rock</v>
      </c>
    </row>
    <row r="210" spans="1:20" ht="31.2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 s="11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s="5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 s="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s="5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31.2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 s="11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s="5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 s="11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s="5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 s="11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s="5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 s="11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s="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 s="11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s="5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 s="11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s="5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 s="11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s="5" t="s">
        <v>33</v>
      </c>
      <c r="S218" t="str">
        <f t="shared" si="22"/>
        <v>theater</v>
      </c>
      <c r="T218" t="str">
        <f t="shared" si="23"/>
        <v>plays</v>
      </c>
    </row>
    <row r="219" spans="1:20" ht="31.2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 s="11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s="5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 s="11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s="5" t="s">
        <v>100</v>
      </c>
      <c r="S220" t="str">
        <f t="shared" si="22"/>
        <v>film &amp; video</v>
      </c>
      <c r="T220" t="str">
        <f t="shared" si="23"/>
        <v>shorts</v>
      </c>
    </row>
    <row r="221" spans="1:20" ht="31.2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 s="1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s="5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 s="11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s="5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 s="11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s="5" t="s">
        <v>17</v>
      </c>
      <c r="S223" t="str">
        <f t="shared" si="22"/>
        <v>food</v>
      </c>
      <c r="T223" t="str">
        <f t="shared" si="23"/>
        <v>food trucks</v>
      </c>
    </row>
    <row r="224" spans="1:20" ht="31.2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 s="11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s="5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 s="11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s="5" t="s">
        <v>33</v>
      </c>
      <c r="S225" t="str">
        <f t="shared" si="22"/>
        <v>theater</v>
      </c>
      <c r="T225" t="str">
        <f t="shared" si="23"/>
        <v>plays</v>
      </c>
    </row>
    <row r="226" spans="1:20" ht="31.2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 s="11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s="5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 s="11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s="5" t="s">
        <v>23</v>
      </c>
      <c r="S227" t="str">
        <f t="shared" si="22"/>
        <v>music</v>
      </c>
      <c r="T227" t="str">
        <f t="shared" si="23"/>
        <v>rock</v>
      </c>
    </row>
    <row r="228" spans="1:20" ht="31.2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 s="11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s="5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 s="11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s="5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 s="11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s="5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 s="1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s="5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 s="11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s="5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 s="11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s="5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 s="11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s="5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 s="11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s="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 s="11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s="5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 s="11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s="5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 s="11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s="5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 s="11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s="5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 s="11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s="5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 s="1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s="5" t="s">
        <v>65</v>
      </c>
      <c r="S241" t="str">
        <f t="shared" si="22"/>
        <v>technology</v>
      </c>
      <c r="T241" t="str">
        <f t="shared" si="23"/>
        <v>wearables</v>
      </c>
    </row>
    <row r="242" spans="1:20" ht="31.2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 s="11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s="5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 s="11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s="5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 s="11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s="5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 s="11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s="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 s="11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s="5" t="s">
        <v>33</v>
      </c>
      <c r="S246" t="str">
        <f t="shared" si="22"/>
        <v>theater</v>
      </c>
      <c r="T246" t="str">
        <f t="shared" si="23"/>
        <v>plays</v>
      </c>
    </row>
    <row r="247" spans="1:20" ht="31.2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 s="11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s="5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 s="11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s="5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 s="11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s="5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 s="11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s="5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 s="1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s="5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11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s="5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 s="11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s="5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 s="11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s="5" t="s">
        <v>33</v>
      </c>
      <c r="S254" t="str">
        <f t="shared" si="22"/>
        <v>theater</v>
      </c>
      <c r="T254" t="str">
        <f t="shared" si="23"/>
        <v>plays</v>
      </c>
    </row>
    <row r="255" spans="1:20" ht="31.2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 s="11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s="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 s="11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s="5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 s="11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s="5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ref="F258:F321" si="24">ROUND(E258/D258*100,0)</f>
        <v>23</v>
      </c>
      <c r="G258" t="s">
        <v>14</v>
      </c>
      <c r="H258">
        <v>15</v>
      </c>
      <c r="I258" s="11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s="5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 s="11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(((L259/60)/60)/24)+DATE(1970,1,1)</f>
        <v>41338.25</v>
      </c>
      <c r="O259" s="6">
        <f t="shared" ref="O259:O322" si="27">(((M259/60)/60)/24)+DATE(1970,1,1)</f>
        <v>41352.208333333336</v>
      </c>
      <c r="P259" t="b">
        <v>0</v>
      </c>
      <c r="Q259" t="b">
        <v>0</v>
      </c>
      <c r="R259" s="5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 s="11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s="5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 s="1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s="5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 s="11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s="5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 s="11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s="5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 s="11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s="5" t="s">
        <v>60</v>
      </c>
      <c r="S264" t="str">
        <f t="shared" si="28"/>
        <v>music</v>
      </c>
      <c r="T264" t="str">
        <f t="shared" si="29"/>
        <v>indie rock</v>
      </c>
    </row>
    <row r="265" spans="1:20" ht="31.2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 s="11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s="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 s="11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s="5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 s="11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s="5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 s="11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s="5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 s="11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s="5" t="s">
        <v>33</v>
      </c>
      <c r="S269" t="str">
        <f t="shared" si="28"/>
        <v>theater</v>
      </c>
      <c r="T269" t="str">
        <f t="shared" si="29"/>
        <v>plays</v>
      </c>
    </row>
    <row r="270" spans="1:20" ht="31.2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 s="11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s="5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1.2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 s="1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s="5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1.2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 s="11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s="5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 s="11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s="5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 s="11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s="5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 s="11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s="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 s="11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s="5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 s="11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s="5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 s="11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s="5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 s="11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s="5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 s="11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s="5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 s="1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s="5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 s="11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s="5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 s="11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s="5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 s="11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s="5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 s="11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s="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 s="11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s="5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 s="11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s="5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 s="11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s="5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 s="11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s="5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 s="11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s="5" t="s">
        <v>148</v>
      </c>
      <c r="S290" t="str">
        <f t="shared" si="28"/>
        <v>music</v>
      </c>
      <c r="T290" t="str">
        <f t="shared" si="29"/>
        <v>metal</v>
      </c>
    </row>
    <row r="291" spans="1:20" ht="31.2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 s="1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s="5" t="s">
        <v>33</v>
      </c>
      <c r="S291" t="str">
        <f t="shared" si="28"/>
        <v>theater</v>
      </c>
      <c r="T291" t="str">
        <f t="shared" si="29"/>
        <v>plays</v>
      </c>
    </row>
    <row r="292" spans="1:20" ht="31.2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 s="11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s="5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 s="11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s="5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 s="11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s="5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 s="11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s="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 s="11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s="5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 s="11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s="5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 s="11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s="5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 s="11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s="5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 s="11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s="5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 s="1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s="5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11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s="5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 s="11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s="5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1.2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 s="11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s="5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 s="11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s="5" t="s">
        <v>60</v>
      </c>
      <c r="S305" t="str">
        <f t="shared" si="28"/>
        <v>music</v>
      </c>
      <c r="T305" t="str">
        <f t="shared" si="29"/>
        <v>indie rock</v>
      </c>
    </row>
    <row r="306" spans="1:20" ht="31.2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 s="11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s="5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 s="11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s="5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 s="11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s="5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 s="11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s="5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 s="11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s="5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 s="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s="5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 s="11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s="5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 s="11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s="5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 s="11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s="5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 s="11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s="5" t="s">
        <v>23</v>
      </c>
      <c r="S315" t="str">
        <f t="shared" si="28"/>
        <v>music</v>
      </c>
      <c r="T315" t="str">
        <f t="shared" si="29"/>
        <v>rock</v>
      </c>
    </row>
    <row r="316" spans="1:20" ht="31.2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 s="11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s="5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 s="11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s="5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 s="11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s="5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 s="11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s="5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 s="11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s="5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 s="1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s="5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ref="F322:F385" si="30">ROUND(E322/D322*100,0)</f>
        <v>10</v>
      </c>
      <c r="G322" t="s">
        <v>14</v>
      </c>
      <c r="H322">
        <v>80</v>
      </c>
      <c r="I322" s="11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s="5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 s="11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(((L323/60)/60)/24)+DATE(1970,1,1)</f>
        <v>40634.208333333336</v>
      </c>
      <c r="O323" s="6">
        <f t="shared" ref="O323:O386" si="33">(((M323/60)/60)/24)+DATE(1970,1,1)</f>
        <v>40642.208333333336</v>
      </c>
      <c r="P323" t="b">
        <v>0</v>
      </c>
      <c r="Q323" t="b">
        <v>0</v>
      </c>
      <c r="R323" s="5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2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 s="11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s="5" t="s">
        <v>33</v>
      </c>
      <c r="S324" t="str">
        <f t="shared" si="34"/>
        <v>theater</v>
      </c>
      <c r="T324" t="str">
        <f t="shared" si="35"/>
        <v>plays</v>
      </c>
    </row>
    <row r="325" spans="1:20" ht="31.2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 s="11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s="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 s="11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s="5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 s="11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s="5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 s="11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s="5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 s="11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s="5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 s="11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s="5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 s="1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s="5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 s="11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s="5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 s="11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s="5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 s="11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s="5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 s="11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s="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 s="11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s="5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 s="11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s="5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 s="11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s="5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 s="11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s="5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 s="11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s="5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 s="1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s="5" t="s">
        <v>33</v>
      </c>
      <c r="S341" t="str">
        <f t="shared" si="34"/>
        <v>theater</v>
      </c>
      <c r="T341" t="str">
        <f t="shared" si="35"/>
        <v>plays</v>
      </c>
    </row>
    <row r="342" spans="1:20" ht="31.2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 s="11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s="5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 s="11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s="5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 s="11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s="5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 s="11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s="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 s="11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s="5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 s="11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s="5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 s="11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s="5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 s="11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s="5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 s="11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s="5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 s="1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s="5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11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s="5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 s="11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s="5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 s="11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s="5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 s="11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s="5" t="s">
        <v>33</v>
      </c>
      <c r="S355" t="str">
        <f t="shared" si="34"/>
        <v>theater</v>
      </c>
      <c r="T355" t="str">
        <f t="shared" si="35"/>
        <v>plays</v>
      </c>
    </row>
    <row r="356" spans="1:20" ht="31.2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 s="11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s="5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 s="11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s="5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 s="11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s="5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 s="11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s="5" t="s">
        <v>89</v>
      </c>
      <c r="S359" t="str">
        <f t="shared" si="34"/>
        <v>games</v>
      </c>
      <c r="T359" t="str">
        <f t="shared" si="35"/>
        <v>video games</v>
      </c>
    </row>
    <row r="360" spans="1:20" ht="31.2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 s="11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s="5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1.2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 s="1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s="5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 s="11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s="5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 s="11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s="5" t="s">
        <v>33</v>
      </c>
      <c r="S363" t="str">
        <f t="shared" si="34"/>
        <v>theater</v>
      </c>
      <c r="T363" t="str">
        <f t="shared" si="35"/>
        <v>plays</v>
      </c>
    </row>
    <row r="364" spans="1:20" ht="31.2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 s="11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s="5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 s="11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s="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 s="11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s="5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 s="11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s="5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 s="11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s="5" t="s">
        <v>33</v>
      </c>
      <c r="S368" t="str">
        <f t="shared" si="34"/>
        <v>theater</v>
      </c>
      <c r="T368" t="str">
        <f t="shared" si="35"/>
        <v>plays</v>
      </c>
    </row>
    <row r="369" spans="1:20" ht="31.2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 s="11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s="5" t="s">
        <v>33</v>
      </c>
      <c r="S369" t="str">
        <f t="shared" si="34"/>
        <v>theater</v>
      </c>
      <c r="T369" t="str">
        <f t="shared" si="35"/>
        <v>plays</v>
      </c>
    </row>
    <row r="370" spans="1:20" ht="31.2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 s="11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s="5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 s="1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s="5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31.2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 s="11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s="5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 s="11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s="5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 s="11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s="5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 s="11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s="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 s="11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s="5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 s="11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s="5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 s="11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s="5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 s="11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s="5" t="s">
        <v>33</v>
      </c>
      <c r="S379" t="str">
        <f t="shared" si="34"/>
        <v>theater</v>
      </c>
      <c r="T379" t="str">
        <f t="shared" si="35"/>
        <v>plays</v>
      </c>
    </row>
    <row r="380" spans="1:20" ht="31.2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 s="11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s="5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 s="1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s="5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 s="11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s="5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 s="11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s="5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 s="11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s="5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 s="11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s="5" t="s">
        <v>17</v>
      </c>
      <c r="S385" t="str">
        <f t="shared" si="34"/>
        <v>food</v>
      </c>
      <c r="T385" t="str">
        <f t="shared" si="35"/>
        <v>food trucks</v>
      </c>
    </row>
    <row r="386" spans="1:20" ht="31.2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ref="F386:F449" si="36">ROUND(E386/D386*100,0)</f>
        <v>172</v>
      </c>
      <c r="G386" t="s">
        <v>20</v>
      </c>
      <c r="H386">
        <v>4799</v>
      </c>
      <c r="I386" s="11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s="5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 s="11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(((L387/60)/60)/24)+DATE(1970,1,1)</f>
        <v>43553.208333333328</v>
      </c>
      <c r="O387" s="6">
        <f t="shared" ref="O387:O450" si="39">(((M387/60)/60)/24)+DATE(1970,1,1)</f>
        <v>43585.208333333328</v>
      </c>
      <c r="P387" t="b">
        <v>0</v>
      </c>
      <c r="Q387" t="b">
        <v>0</v>
      </c>
      <c r="R387" s="5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 s="11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s="5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 s="11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s="5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 s="11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s="5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 s="1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s="5" t="s">
        <v>33</v>
      </c>
      <c r="S391" t="str">
        <f t="shared" si="40"/>
        <v>theater</v>
      </c>
      <c r="T391" t="str">
        <f t="shared" si="41"/>
        <v>plays</v>
      </c>
    </row>
    <row r="392" spans="1:20" ht="31.2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 s="11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s="5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 s="11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s="5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 s="11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s="5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 s="11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s="5" t="s">
        <v>159</v>
      </c>
      <c r="S395" t="str">
        <f t="shared" si="40"/>
        <v>music</v>
      </c>
      <c r="T395" t="str">
        <f t="shared" si="41"/>
        <v>jazz</v>
      </c>
    </row>
    <row r="396" spans="1:20" ht="31.2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 s="11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s="5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 s="11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s="5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 s="11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s="5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 s="11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s="5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 s="11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s="5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 s="1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s="5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11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s="5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 s="11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s="5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 s="11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s="5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 s="11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s="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 s="11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s="5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 s="11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s="5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 s="11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s="5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1.2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 s="11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s="5" t="s">
        <v>33</v>
      </c>
      <c r="S409" t="str">
        <f t="shared" si="40"/>
        <v>theater</v>
      </c>
      <c r="T409" t="str">
        <f t="shared" si="41"/>
        <v>plays</v>
      </c>
    </row>
    <row r="410" spans="1:20" ht="31.2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 s="11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s="5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 s="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s="5" t="s">
        <v>23</v>
      </c>
      <c r="S411" t="str">
        <f t="shared" si="40"/>
        <v>music</v>
      </c>
      <c r="T411" t="str">
        <f t="shared" si="41"/>
        <v>rock</v>
      </c>
    </row>
    <row r="412" spans="1:20" ht="31.2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 s="11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s="5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 s="11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s="5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 s="11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s="5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 s="11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s="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1.2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 s="11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s="5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 s="11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s="5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 s="11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s="5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 s="11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s="5" t="s">
        <v>33</v>
      </c>
      <c r="S419" t="str">
        <f t="shared" si="40"/>
        <v>theater</v>
      </c>
      <c r="T419" t="str">
        <f t="shared" si="41"/>
        <v>plays</v>
      </c>
    </row>
    <row r="420" spans="1:20" ht="31.2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 s="11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s="5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 s="1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s="5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 s="11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s="5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 s="11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s="5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 s="11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s="5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 s="11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s="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 s="11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s="5" t="s">
        <v>60</v>
      </c>
      <c r="S426" t="str">
        <f t="shared" si="40"/>
        <v>music</v>
      </c>
      <c r="T426" t="str">
        <f t="shared" si="41"/>
        <v>indie rock</v>
      </c>
    </row>
    <row r="427" spans="1:20" ht="31.2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 s="11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s="5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 s="11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s="5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 s="11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s="5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 s="11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s="5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1.2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 s="1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s="5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 s="11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s="5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 s="11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s="5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 s="11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s="5" t="s">
        <v>33</v>
      </c>
      <c r="S434" t="str">
        <f t="shared" si="40"/>
        <v>theater</v>
      </c>
      <c r="T434" t="str">
        <f t="shared" si="41"/>
        <v>plays</v>
      </c>
    </row>
    <row r="435" spans="1:20" ht="31.2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 s="11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s="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 s="11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s="5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 s="11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s="5" t="s">
        <v>33</v>
      </c>
      <c r="S437" t="str">
        <f t="shared" si="40"/>
        <v>theater</v>
      </c>
      <c r="T437" t="str">
        <f t="shared" si="41"/>
        <v>plays</v>
      </c>
    </row>
    <row r="438" spans="1:20" ht="31.2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 s="11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s="5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 s="11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s="5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 s="11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s="5" t="s">
        <v>33</v>
      </c>
      <c r="S440" t="str">
        <f t="shared" si="40"/>
        <v>theater</v>
      </c>
      <c r="T440" t="str">
        <f t="shared" si="41"/>
        <v>plays</v>
      </c>
    </row>
    <row r="441" spans="1:20" ht="31.2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 s="1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s="5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 s="11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s="5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 s="11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s="5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 s="11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s="5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 s="11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s="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 s="11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s="5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 s="11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s="5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 s="11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s="5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 s="11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s="5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1.2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ref="F450:F513" si="42">ROUND(E450/D450*100,0)</f>
        <v>50</v>
      </c>
      <c r="G450" t="s">
        <v>14</v>
      </c>
      <c r="H450">
        <v>605</v>
      </c>
      <c r="I450" s="11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s="5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 s="11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(((L451/60)/60)/24)+DATE(1970,1,1)</f>
        <v>43530.25</v>
      </c>
      <c r="O451" s="6">
        <f t="shared" ref="O451:O514" si="45">(((M451/60)/60)/24)+DATE(1970,1,1)</f>
        <v>43547.208333333328</v>
      </c>
      <c r="P451" t="b">
        <v>0</v>
      </c>
      <c r="Q451" t="b">
        <v>0</v>
      </c>
      <c r="R451" s="5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11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s="5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 s="11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s="5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 s="11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s="5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 s="11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s="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 s="11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s="5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 s="11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s="5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 s="11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s="5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 s="11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s="5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 s="11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s="5" t="s">
        <v>33</v>
      </c>
      <c r="S460" t="str">
        <f t="shared" si="46"/>
        <v>theater</v>
      </c>
      <c r="T460" t="str">
        <f t="shared" si="47"/>
        <v>plays</v>
      </c>
    </row>
    <row r="461" spans="1:20" ht="31.2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 s="1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s="5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 s="11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s="5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 s="11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s="5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 s="11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s="5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 s="11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s="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1.2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 s="11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s="5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 s="11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s="5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11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s="5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 s="11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s="5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 s="11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s="5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 s="1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s="5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 s="11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s="5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11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s="5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 s="11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s="5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 s="11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s="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 s="11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s="5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 s="11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s="5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 s="11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s="5" t="s">
        <v>119</v>
      </c>
      <c r="S478" t="str">
        <f t="shared" si="46"/>
        <v>publishing</v>
      </c>
      <c r="T478" t="str">
        <f t="shared" si="47"/>
        <v>fiction</v>
      </c>
    </row>
    <row r="479" spans="1:20" ht="31.2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 s="11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s="5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 s="11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s="5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 s="1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s="5" t="s">
        <v>17</v>
      </c>
      <c r="S481" t="str">
        <f t="shared" si="46"/>
        <v>food</v>
      </c>
      <c r="T481" t="str">
        <f t="shared" si="47"/>
        <v>food trucks</v>
      </c>
    </row>
    <row r="482" spans="1:20" ht="31.2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 s="11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s="5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 s="11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s="5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 s="11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s="5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 s="11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s="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 s="11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s="5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 s="11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s="5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 s="11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s="5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 s="11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s="5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 s="11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s="5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 s="1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s="5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 s="11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s="5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 s="11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s="5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 s="11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s="5" t="s">
        <v>100</v>
      </c>
      <c r="S494" t="str">
        <f t="shared" si="46"/>
        <v>film &amp; video</v>
      </c>
      <c r="T494" t="str">
        <f t="shared" si="47"/>
        <v>shorts</v>
      </c>
    </row>
    <row r="495" spans="1:20" ht="31.2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 s="11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s="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 s="11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s="5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 s="11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s="5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 s="11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s="5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 s="11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s="5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 s="11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s="5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 s="1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s="5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11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s="5" t="s">
        <v>33</v>
      </c>
      <c r="S502" t="str">
        <f t="shared" si="46"/>
        <v>theater</v>
      </c>
      <c r="T502" t="str">
        <f t="shared" si="47"/>
        <v>plays</v>
      </c>
    </row>
    <row r="503" spans="1:20" ht="31.2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 s="11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s="5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1.2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 s="11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s="5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 s="11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s="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 s="11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s="5" t="s">
        <v>23</v>
      </c>
      <c r="S506" t="str">
        <f t="shared" si="46"/>
        <v>music</v>
      </c>
      <c r="T506" t="str">
        <f t="shared" si="47"/>
        <v>rock</v>
      </c>
    </row>
    <row r="507" spans="1:20" ht="31.2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 s="11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s="5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31.2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 s="11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s="5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 s="11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s="5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 s="11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s="5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 s="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s="5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 s="11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s="5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 s="11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s="5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ref="F514:F577" si="48">ROUND(E514/D514*100,0)</f>
        <v>139</v>
      </c>
      <c r="G514" t="s">
        <v>20</v>
      </c>
      <c r="H514">
        <v>239</v>
      </c>
      <c r="I514" s="11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s="5" t="s">
        <v>89</v>
      </c>
      <c r="S514" t="str">
        <f t="shared" si="46"/>
        <v>games</v>
      </c>
      <c r="T514" t="str">
        <f t="shared" si="47"/>
        <v>video games</v>
      </c>
    </row>
    <row r="515" spans="1:20" ht="31.2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 s="11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(((L515/60)/60)/24)+DATE(1970,1,1)</f>
        <v>40430.208333333336</v>
      </c>
      <c r="O515" s="6">
        <f t="shared" ref="O515:O578" si="51">(((M515/60)/60)/24)+DATE(1970,1,1)</f>
        <v>40432.208333333336</v>
      </c>
      <c r="P515" t="b">
        <v>0</v>
      </c>
      <c r="Q515" t="b">
        <v>0</v>
      </c>
      <c r="R515" s="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 s="11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s="5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 s="11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s="5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 s="11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s="5" t="s">
        <v>68</v>
      </c>
      <c r="S518" t="str">
        <f t="shared" si="52"/>
        <v>publishing</v>
      </c>
      <c r="T518" t="str">
        <f t="shared" si="53"/>
        <v>nonfiction</v>
      </c>
    </row>
    <row r="519" spans="1:20" ht="31.2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 s="11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s="5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 s="11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s="5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 s="1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s="5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 s="11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s="5" t="s">
        <v>33</v>
      </c>
      <c r="S522" t="str">
        <f t="shared" si="52"/>
        <v>theater</v>
      </c>
      <c r="T522" t="str">
        <f t="shared" si="53"/>
        <v>plays</v>
      </c>
    </row>
    <row r="523" spans="1:20" ht="31.2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 s="11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s="5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 s="11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s="5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 s="11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s="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 s="11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s="5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 s="11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s="5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 s="11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s="5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 s="11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s="5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 s="11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s="5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 s="1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s="5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 s="11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s="5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 s="11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s="5" t="s">
        <v>89</v>
      </c>
      <c r="S533" t="str">
        <f t="shared" si="52"/>
        <v>games</v>
      </c>
      <c r="T533" t="str">
        <f t="shared" si="53"/>
        <v>video games</v>
      </c>
    </row>
    <row r="534" spans="1:20" ht="31.2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 s="11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s="5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 s="11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s="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 s="11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s="5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 s="11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s="5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 s="11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s="5" t="s">
        <v>119</v>
      </c>
      <c r="S538" t="str">
        <f t="shared" si="52"/>
        <v>publishing</v>
      </c>
      <c r="T538" t="str">
        <f t="shared" si="53"/>
        <v>fiction</v>
      </c>
    </row>
    <row r="539" spans="1:20" ht="31.2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 s="11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s="5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 s="11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s="5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 s="1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s="5" t="s">
        <v>17</v>
      </c>
      <c r="S541" t="str">
        <f t="shared" si="52"/>
        <v>food</v>
      </c>
      <c r="T541" t="str">
        <f t="shared" si="53"/>
        <v>food trucks</v>
      </c>
    </row>
    <row r="542" spans="1:20" ht="31.2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 s="11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s="5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 s="11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s="5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 s="11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s="5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 s="11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s="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 s="11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s="5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 s="11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s="5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 s="11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s="5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11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s="5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 s="11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s="5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 s="1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s="5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11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s="5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 s="11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s="5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 s="11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s="5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 s="11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s="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 s="11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s="5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 s="11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s="5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 s="11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s="5" t="s">
        <v>206</v>
      </c>
      <c r="S558" t="str">
        <f t="shared" si="52"/>
        <v>publishing</v>
      </c>
      <c r="T558" t="str">
        <f t="shared" si="53"/>
        <v>translations</v>
      </c>
    </row>
    <row r="559" spans="1:20" ht="31.2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 s="11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s="5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 s="11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s="5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 s="1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s="5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 s="11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s="5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 s="11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s="5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 s="11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s="5" t="s">
        <v>23</v>
      </c>
      <c r="S564" t="str">
        <f t="shared" si="52"/>
        <v>music</v>
      </c>
      <c r="T564" t="str">
        <f t="shared" si="53"/>
        <v>rock</v>
      </c>
    </row>
    <row r="565" spans="1:20" ht="31.2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 s="11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s="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 s="11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s="5" t="s">
        <v>33</v>
      </c>
      <c r="S566" t="str">
        <f t="shared" si="52"/>
        <v>theater</v>
      </c>
      <c r="T566" t="str">
        <f t="shared" si="53"/>
        <v>plays</v>
      </c>
    </row>
    <row r="567" spans="1:20" ht="31.2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 s="11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s="5" t="s">
        <v>33</v>
      </c>
      <c r="S567" t="str">
        <f t="shared" si="52"/>
        <v>theater</v>
      </c>
      <c r="T567" t="str">
        <f t="shared" si="53"/>
        <v>plays</v>
      </c>
    </row>
    <row r="568" spans="1:20" ht="31.2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 s="11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s="5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 s="11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s="5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 s="11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s="5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 s="1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s="5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 s="11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s="5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 s="11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s="5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 s="11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s="5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 s="11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s="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 s="11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s="5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 s="11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s="5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ref="F578:F641" si="54">ROUND(E578/D578*100,0)</f>
        <v>65</v>
      </c>
      <c r="G578" t="s">
        <v>14</v>
      </c>
      <c r="H578">
        <v>64</v>
      </c>
      <c r="I578" s="11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s="5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 s="11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(((L579/60)/60)/24)+DATE(1970,1,1)</f>
        <v>40613.25</v>
      </c>
      <c r="O579" s="6">
        <f t="shared" ref="O579:O642" si="57">(((M579/60)/60)/24)+DATE(1970,1,1)</f>
        <v>40639.208333333336</v>
      </c>
      <c r="P579" t="b">
        <v>0</v>
      </c>
      <c r="Q579" t="b">
        <v>0</v>
      </c>
      <c r="R579" s="5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31.2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 s="11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s="5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 s="1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s="5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 s="11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s="5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 s="11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s="5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 s="11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s="5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 s="11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s="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 s="11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s="5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 s="11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s="5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 s="11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s="5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 s="11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s="5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 s="11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s="5" t="s">
        <v>33</v>
      </c>
      <c r="S590" t="str">
        <f t="shared" si="58"/>
        <v>theater</v>
      </c>
      <c r="T590" t="str">
        <f t="shared" si="59"/>
        <v>plays</v>
      </c>
    </row>
    <row r="591" spans="1:20" ht="31.2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 s="1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s="5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 s="11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s="5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 s="11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s="5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 s="11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s="5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 s="11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s="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 s="11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s="5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 s="11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s="5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 s="11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s="5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 s="11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s="5" t="s">
        <v>33</v>
      </c>
      <c r="S599" t="str">
        <f t="shared" si="58"/>
        <v>theater</v>
      </c>
      <c r="T599" t="str">
        <f t="shared" si="59"/>
        <v>plays</v>
      </c>
    </row>
    <row r="600" spans="1:20" ht="31.2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 s="11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s="5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 s="1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s="5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11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s="5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 s="11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s="5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 s="11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s="5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 s="11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s="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 s="11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s="5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 s="11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s="5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 s="11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s="5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 s="11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s="5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 s="11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s="5" t="s">
        <v>159</v>
      </c>
      <c r="S610" t="str">
        <f t="shared" si="58"/>
        <v>music</v>
      </c>
      <c r="T610" t="str">
        <f t="shared" si="59"/>
        <v>jazz</v>
      </c>
    </row>
    <row r="611" spans="1:20" ht="31.2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 s="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s="5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 s="11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s="5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 s="11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s="5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 s="11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s="5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11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s="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 s="11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s="5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 s="11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s="5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 s="11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s="5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 s="11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s="5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 s="11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s="5" t="s">
        <v>68</v>
      </c>
      <c r="S620" t="str">
        <f t="shared" si="58"/>
        <v>publishing</v>
      </c>
      <c r="T620" t="str">
        <f t="shared" si="59"/>
        <v>nonfiction</v>
      </c>
    </row>
    <row r="621" spans="1:20" ht="31.2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 s="1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s="5" t="s">
        <v>33</v>
      </c>
      <c r="S621" t="str">
        <f t="shared" si="58"/>
        <v>theater</v>
      </c>
      <c r="T621" t="str">
        <f t="shared" si="59"/>
        <v>plays</v>
      </c>
    </row>
    <row r="622" spans="1:20" ht="31.2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 s="11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s="5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 s="11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s="5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 s="11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s="5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 s="11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s="5" t="s">
        <v>33</v>
      </c>
      <c r="S625" t="str">
        <f t="shared" si="58"/>
        <v>theater</v>
      </c>
      <c r="T625" t="str">
        <f t="shared" si="59"/>
        <v>plays</v>
      </c>
    </row>
    <row r="626" spans="1:20" ht="31.2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 s="11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s="5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 s="11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s="5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 s="11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s="5" t="s">
        <v>33</v>
      </c>
      <c r="S628" t="str">
        <f t="shared" si="58"/>
        <v>theater</v>
      </c>
      <c r="T628" t="str">
        <f t="shared" si="59"/>
        <v>plays</v>
      </c>
    </row>
    <row r="629" spans="1:20" ht="31.2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 s="11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s="5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 s="11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s="5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 s="1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s="5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 s="11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s="5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 s="11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s="5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 s="11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s="5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 s="11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s="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 s="11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s="5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 s="11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s="5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 s="11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s="5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 s="11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s="5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 s="11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s="5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 s="1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s="5" t="s">
        <v>53</v>
      </c>
      <c r="S641" t="str">
        <f t="shared" si="58"/>
        <v>film &amp; video</v>
      </c>
      <c r="T641" t="str">
        <f t="shared" si="59"/>
        <v>drama</v>
      </c>
    </row>
    <row r="642" spans="1:20" ht="31.2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ref="F642:F705" si="60">ROUND(E642/D642*100,0)</f>
        <v>17</v>
      </c>
      <c r="G642" t="s">
        <v>14</v>
      </c>
      <c r="H642">
        <v>257</v>
      </c>
      <c r="I642" s="11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s="5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 s="11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(((L643/60)/60)/24)+DATE(1970,1,1)</f>
        <v>42786.25</v>
      </c>
      <c r="O643" s="6">
        <f t="shared" ref="O643:O706" si="63">(((M643/60)/60)/24)+DATE(1970,1,1)</f>
        <v>42814.208333333328</v>
      </c>
      <c r="P643" t="b">
        <v>0</v>
      </c>
      <c r="Q643" t="b">
        <v>0</v>
      </c>
      <c r="R643" s="5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31.2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 s="11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s="5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 s="11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s="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 s="11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s="5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 s="11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s="5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 s="11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s="5" t="s">
        <v>89</v>
      </c>
      <c r="S648" t="str">
        <f t="shared" si="64"/>
        <v>games</v>
      </c>
      <c r="T648" t="str">
        <f t="shared" si="65"/>
        <v>video games</v>
      </c>
    </row>
    <row r="649" spans="1:20" ht="31.2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 s="11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s="5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 s="11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s="5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 s="1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s="5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11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s="5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 s="11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s="5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 s="11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s="5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 s="11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s="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 s="11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s="5" t="s">
        <v>148</v>
      </c>
      <c r="S656" t="str">
        <f t="shared" si="64"/>
        <v>music</v>
      </c>
      <c r="T656" t="str">
        <f t="shared" si="65"/>
        <v>metal</v>
      </c>
    </row>
    <row r="657" spans="1:20" ht="31.2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 s="11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s="5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 s="11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s="5" t="s">
        <v>17</v>
      </c>
      <c r="S658" t="str">
        <f t="shared" si="64"/>
        <v>food</v>
      </c>
      <c r="T658" t="str">
        <f t="shared" si="65"/>
        <v>food trucks</v>
      </c>
    </row>
    <row r="659" spans="1:20" ht="31.2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 s="11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s="5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1.2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 s="11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s="5" t="s">
        <v>23</v>
      </c>
      <c r="S660" t="str">
        <f t="shared" si="64"/>
        <v>music</v>
      </c>
      <c r="T660" t="str">
        <f t="shared" si="65"/>
        <v>rock</v>
      </c>
    </row>
    <row r="661" spans="1:20" ht="31.2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 s="1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s="5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31.2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 s="11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s="5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 s="11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s="5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 s="11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s="5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 s="11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s="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 s="11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s="5" t="s">
        <v>159</v>
      </c>
      <c r="S666" t="str">
        <f t="shared" si="64"/>
        <v>music</v>
      </c>
      <c r="T666" t="str">
        <f t="shared" si="65"/>
        <v>jazz</v>
      </c>
    </row>
    <row r="667" spans="1:20" ht="31.2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 s="11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s="5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 s="11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s="5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 s="11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s="5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 s="11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s="5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 s="1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s="5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 s="11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s="5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 s="11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s="5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 s="11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s="5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 s="11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s="5" t="s">
        <v>60</v>
      </c>
      <c r="S675" t="str">
        <f t="shared" si="64"/>
        <v>music</v>
      </c>
      <c r="T675" t="str">
        <f t="shared" si="65"/>
        <v>indie rock</v>
      </c>
    </row>
    <row r="676" spans="1:20" ht="31.2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 s="11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s="5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 s="11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s="5" t="s">
        <v>1029</v>
      </c>
      <c r="S677" t="str">
        <f t="shared" si="64"/>
        <v>journalism</v>
      </c>
      <c r="T677" t="str">
        <f t="shared" si="65"/>
        <v>audio</v>
      </c>
    </row>
    <row r="678" spans="1:20" ht="31.2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 s="11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s="5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1.2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 s="11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s="5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 s="11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s="5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 s="1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s="5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 s="11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s="5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 s="11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s="5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 s="11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s="5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 s="11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s="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 s="11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s="5" t="s">
        <v>68</v>
      </c>
      <c r="S686" t="str">
        <f t="shared" si="64"/>
        <v>publishing</v>
      </c>
      <c r="T686" t="str">
        <f t="shared" si="65"/>
        <v>nonfiction</v>
      </c>
    </row>
    <row r="687" spans="1:20" ht="31.2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 s="11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s="5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 s="11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s="5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11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s="5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 s="11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s="5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 s="1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s="5" t="s">
        <v>28</v>
      </c>
      <c r="S691" t="str">
        <f t="shared" si="64"/>
        <v>technology</v>
      </c>
      <c r="T691" t="str">
        <f t="shared" si="65"/>
        <v>web</v>
      </c>
    </row>
    <row r="692" spans="1:20" ht="31.2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 s="11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s="5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31.2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 s="11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s="5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 s="11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s="5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 s="11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s="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 s="11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s="5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 s="11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s="5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 s="11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s="5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 s="11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s="5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 s="11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s="5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 s="1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s="5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11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s="5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 s="11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s="5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 s="11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s="5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 s="11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s="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ref="F706:F769" si="66">ROUND(E706/D706*100,0)</f>
        <v>123</v>
      </c>
      <c r="G706" t="s">
        <v>20</v>
      </c>
      <c r="H706">
        <v>116</v>
      </c>
      <c r="I706" s="11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s="5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 s="11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(((L707/60)/60)/24)+DATE(1970,1,1)</f>
        <v>41619.25</v>
      </c>
      <c r="O707" s="6">
        <f t="shared" ref="O707:O770" si="69">(((M707/60)/60)/24)+DATE(1970,1,1)</f>
        <v>41623.25</v>
      </c>
      <c r="P707" t="b">
        <v>0</v>
      </c>
      <c r="Q707" t="b">
        <v>0</v>
      </c>
      <c r="R707" s="5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2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 s="11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s="5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 s="11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s="5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 s="11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s="5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 s="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s="5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 s="11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s="5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 s="11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s="5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 s="11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s="5" t="s">
        <v>33</v>
      </c>
      <c r="S714" t="str">
        <f t="shared" si="70"/>
        <v>theater</v>
      </c>
      <c r="T714" t="str">
        <f t="shared" si="71"/>
        <v>plays</v>
      </c>
    </row>
    <row r="715" spans="1:20" ht="31.2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 s="11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s="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31.2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 s="11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s="5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 s="11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s="5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 s="11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s="5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 s="11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s="5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 s="11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s="5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1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s="5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 s="11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s="5" t="s">
        <v>33</v>
      </c>
      <c r="S722" t="str">
        <f t="shared" si="70"/>
        <v>theater</v>
      </c>
      <c r="T722" t="str">
        <f t="shared" si="71"/>
        <v>plays</v>
      </c>
    </row>
    <row r="723" spans="1:20" ht="31.2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 s="11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s="5" t="s">
        <v>23</v>
      </c>
      <c r="S723" t="str">
        <f t="shared" si="70"/>
        <v>music</v>
      </c>
      <c r="T723" t="str">
        <f t="shared" si="71"/>
        <v>rock</v>
      </c>
    </row>
    <row r="724" spans="1:20" ht="31.2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 s="11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s="5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 s="11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s="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 s="11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s="5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 s="11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s="5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 s="11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s="5" t="s">
        <v>33</v>
      </c>
      <c r="S728" t="str">
        <f t="shared" si="70"/>
        <v>theater</v>
      </c>
      <c r="T728" t="str">
        <f t="shared" si="71"/>
        <v>plays</v>
      </c>
    </row>
    <row r="729" spans="1:20" ht="31.2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11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s="5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 s="11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s="5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 s="1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s="5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 s="11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s="5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 s="11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s="5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 s="11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s="5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 s="11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s="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 s="11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s="5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 s="11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s="5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 s="11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s="5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 s="11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s="5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 s="11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s="5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1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s="5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 s="11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s="5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 s="11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s="5" t="s">
        <v>33</v>
      </c>
      <c r="S743" t="str">
        <f t="shared" si="70"/>
        <v>theater</v>
      </c>
      <c r="T743" t="str">
        <f t="shared" si="71"/>
        <v>plays</v>
      </c>
    </row>
    <row r="744" spans="1:20" ht="31.2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 s="11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s="5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 s="11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s="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11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s="5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 s="11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s="5" t="s">
        <v>65</v>
      </c>
      <c r="S747" t="str">
        <f t="shared" si="70"/>
        <v>technology</v>
      </c>
      <c r="T747" t="str">
        <f t="shared" si="71"/>
        <v>wearables</v>
      </c>
    </row>
    <row r="748" spans="1:20" ht="31.2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 s="11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s="5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 s="11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s="5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 s="11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s="5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 s="1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s="5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11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s="5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 s="11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s="5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 s="11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s="5" t="s">
        <v>33</v>
      </c>
      <c r="S754" t="str">
        <f t="shared" si="70"/>
        <v>theater</v>
      </c>
      <c r="T754" t="str">
        <f t="shared" si="71"/>
        <v>plays</v>
      </c>
    </row>
    <row r="755" spans="1:20" ht="31.2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 s="11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s="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 s="11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s="5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 s="11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s="5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 s="11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s="5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 s="11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s="5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 s="11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s="5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 s="1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s="5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 s="11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s="5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 s="11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s="5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 s="11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s="5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 s="11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s="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 s="11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s="5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 s="11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s="5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 s="11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s="5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1.2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 s="11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s="5" t="s">
        <v>206</v>
      </c>
      <c r="S769" t="str">
        <f t="shared" si="70"/>
        <v>publishing</v>
      </c>
      <c r="T769" t="str">
        <f t="shared" si="71"/>
        <v>translations</v>
      </c>
    </row>
    <row r="770" spans="1:20" ht="31.2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ref="F770:F833" si="72">ROUND(E770/D770*100,0)</f>
        <v>231</v>
      </c>
      <c r="G770" t="s">
        <v>20</v>
      </c>
      <c r="H770">
        <v>150</v>
      </c>
      <c r="I770" s="11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s="5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 s="11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(((L771/60)/60)/24)+DATE(1970,1,1)</f>
        <v>41501.208333333336</v>
      </c>
      <c r="O771" s="6">
        <f t="shared" ref="O771:O834" si="75">(((M771/60)/60)/24)+DATE(1970,1,1)</f>
        <v>41527.208333333336</v>
      </c>
      <c r="P771" t="b">
        <v>0</v>
      </c>
      <c r="Q771" t="b">
        <v>0</v>
      </c>
      <c r="R771" s="5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31.2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 s="11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s="5" t="s">
        <v>33</v>
      </c>
      <c r="S772" t="str">
        <f t="shared" si="76"/>
        <v>theater</v>
      </c>
      <c r="T772" t="str">
        <f t="shared" si="77"/>
        <v>plays</v>
      </c>
    </row>
    <row r="773" spans="1:20" ht="31.2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 s="11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s="5" t="s">
        <v>33</v>
      </c>
      <c r="S773" t="str">
        <f t="shared" si="76"/>
        <v>theater</v>
      </c>
      <c r="T773" t="str">
        <f t="shared" si="77"/>
        <v>plays</v>
      </c>
    </row>
    <row r="774" spans="1:20" ht="31.2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 s="11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s="5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 s="11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s="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 s="11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s="5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 s="11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s="5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 s="11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s="5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 s="11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s="5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 s="11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s="5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 s="1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s="5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 s="11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s="5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 s="11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s="5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 s="11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s="5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 s="11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s="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 s="11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s="5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 s="11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s="5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 s="11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s="5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 s="11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s="5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 s="11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s="5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 s="1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s="5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 s="11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s="5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 s="11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s="5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11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s="5" t="s">
        <v>33</v>
      </c>
      <c r="S794" t="str">
        <f t="shared" si="76"/>
        <v>theater</v>
      </c>
      <c r="T794" t="str">
        <f t="shared" si="77"/>
        <v>plays</v>
      </c>
    </row>
    <row r="795" spans="1:20" ht="31.2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 s="11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s="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 s="11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s="5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 s="11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s="5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 s="11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s="5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 s="11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s="5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 s="11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s="5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 s="1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s="5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11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s="5" t="s">
        <v>23</v>
      </c>
      <c r="S802" t="str">
        <f t="shared" si="76"/>
        <v>music</v>
      </c>
      <c r="T802" t="str">
        <f t="shared" si="77"/>
        <v>rock</v>
      </c>
    </row>
    <row r="803" spans="1:20" ht="31.2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 s="11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s="5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 s="11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s="5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11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s="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 s="11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s="5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 s="11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s="5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 s="11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s="5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11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s="5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 s="11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s="5" t="s">
        <v>17</v>
      </c>
      <c r="S810" t="str">
        <f t="shared" si="76"/>
        <v>food</v>
      </c>
      <c r="T810" t="str">
        <f t="shared" si="77"/>
        <v>food trucks</v>
      </c>
    </row>
    <row r="811" spans="1:20" ht="31.2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 s="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s="5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 s="11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s="5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 s="11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s="5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 s="11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s="5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 s="11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s="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 s="11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s="5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 s="11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s="5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 s="11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s="5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 s="11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s="5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 s="11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s="5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 s="1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s="5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 s="11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s="5" t="s">
        <v>23</v>
      </c>
      <c r="S822" t="str">
        <f t="shared" si="76"/>
        <v>music</v>
      </c>
      <c r="T822" t="str">
        <f t="shared" si="77"/>
        <v>rock</v>
      </c>
    </row>
    <row r="823" spans="1:20" ht="31.2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 s="11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s="5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 s="11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s="5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 s="11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s="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 s="11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s="5" t="s">
        <v>68</v>
      </c>
      <c r="S826" t="str">
        <f t="shared" si="76"/>
        <v>publishing</v>
      </c>
      <c r="T826" t="str">
        <f t="shared" si="77"/>
        <v>nonfiction</v>
      </c>
    </row>
    <row r="827" spans="1:20" ht="31.2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 s="11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s="5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 s="11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s="5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 s="11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s="5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11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s="5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 s="1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s="5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 s="11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s="5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 s="11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s="5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ref="F834:F897" si="78">ROUND(E834/D834*100,0)</f>
        <v>315</v>
      </c>
      <c r="G834" t="s">
        <v>20</v>
      </c>
      <c r="H834">
        <v>1297</v>
      </c>
      <c r="I834" s="11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s="5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 s="11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(((L835/60)/60)/24)+DATE(1970,1,1)</f>
        <v>40588.25</v>
      </c>
      <c r="O835" s="6">
        <f t="shared" ref="O835:O898" si="81">(((M835/60)/60)/24)+DATE(1970,1,1)</f>
        <v>40599.25</v>
      </c>
      <c r="P835" t="b">
        <v>0</v>
      </c>
      <c r="Q835" t="b">
        <v>0</v>
      </c>
      <c r="R835" s="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 s="11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s="5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 s="11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s="5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 s="11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s="5" t="s">
        <v>60</v>
      </c>
      <c r="S838" t="str">
        <f t="shared" si="82"/>
        <v>music</v>
      </c>
      <c r="T838" t="str">
        <f t="shared" si="83"/>
        <v>indie rock</v>
      </c>
    </row>
    <row r="839" spans="1:20" ht="31.2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 s="11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s="5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 s="11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s="5" t="s">
        <v>33</v>
      </c>
      <c r="S840" t="str">
        <f t="shared" si="82"/>
        <v>theater</v>
      </c>
      <c r="T840" t="str">
        <f t="shared" si="83"/>
        <v>plays</v>
      </c>
    </row>
    <row r="841" spans="1:20" ht="31.2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 s="1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s="5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 s="11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s="5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 s="11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s="5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 s="11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s="5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 s="11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s="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31.2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 s="11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s="5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 s="11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s="5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 s="11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s="5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 s="11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s="5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 s="11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s="5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 s="1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s="5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11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s="5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 s="11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s="5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 s="11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s="5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 s="11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s="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 s="11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s="5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 s="11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s="5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 s="11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s="5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 s="11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s="5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 s="11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s="5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 s="1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s="5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 s="11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s="5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 s="11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s="5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 s="11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s="5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 s="11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s="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 s="11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s="5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 s="11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s="5" t="s">
        <v>33</v>
      </c>
      <c r="S867" t="str">
        <f t="shared" si="82"/>
        <v>theater</v>
      </c>
      <c r="T867" t="str">
        <f t="shared" si="83"/>
        <v>plays</v>
      </c>
    </row>
    <row r="868" spans="1:20" ht="31.2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 s="11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s="5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 s="11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s="5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 s="11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s="5" t="s">
        <v>33</v>
      </c>
      <c r="S870" t="str">
        <f t="shared" si="82"/>
        <v>theater</v>
      </c>
      <c r="T870" t="str">
        <f t="shared" si="83"/>
        <v>plays</v>
      </c>
    </row>
    <row r="871" spans="1:20" ht="31.2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 s="1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s="5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 s="11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s="5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 s="11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s="5" t="s">
        <v>33</v>
      </c>
      <c r="S873" t="str">
        <f t="shared" si="82"/>
        <v>theater</v>
      </c>
      <c r="T873" t="str">
        <f t="shared" si="83"/>
        <v>plays</v>
      </c>
    </row>
    <row r="874" spans="1:20" ht="31.2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 s="11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s="5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1.2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 s="11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s="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31.2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 s="11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s="5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 s="11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s="5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 s="11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s="5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 s="11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s="5" t="s">
        <v>17</v>
      </c>
      <c r="S879" t="str">
        <f t="shared" si="82"/>
        <v>food</v>
      </c>
      <c r="T879" t="str">
        <f t="shared" si="83"/>
        <v>food trucks</v>
      </c>
    </row>
    <row r="880" spans="1:20" ht="31.2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 s="11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s="5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 s="1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s="5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 s="11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s="5" t="s">
        <v>50</v>
      </c>
      <c r="S882" t="str">
        <f t="shared" si="82"/>
        <v>music</v>
      </c>
      <c r="T882" t="str">
        <f t="shared" si="83"/>
        <v>electric music</v>
      </c>
    </row>
    <row r="883" spans="1:20" ht="31.2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 s="11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s="5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11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s="5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 s="11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s="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 s="11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s="5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 s="11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s="5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 s="11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s="5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 s="11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s="5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 s="11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s="5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 s="1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s="5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 s="11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s="5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 s="11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s="5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 s="11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s="5" t="s">
        <v>206</v>
      </c>
      <c r="S894" t="str">
        <f t="shared" si="82"/>
        <v>publishing</v>
      </c>
      <c r="T894" t="str">
        <f t="shared" si="83"/>
        <v>translations</v>
      </c>
    </row>
    <row r="895" spans="1:20" ht="31.2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 s="11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s="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 s="11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s="5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 s="11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s="5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ref="F898:F961" si="84">ROUND(E898/D898*100,0)</f>
        <v>774</v>
      </c>
      <c r="G898" t="s">
        <v>20</v>
      </c>
      <c r="H898">
        <v>1460</v>
      </c>
      <c r="I898" s="11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s="5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 s="11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(((L899/60)/60)/24)+DATE(1970,1,1)</f>
        <v>43583.208333333328</v>
      </c>
      <c r="O899" s="6">
        <f t="shared" ref="O899:O962" si="87">(((M899/60)/60)/24)+DATE(1970,1,1)</f>
        <v>43585.208333333328</v>
      </c>
      <c r="P899" t="b">
        <v>0</v>
      </c>
      <c r="Q899" t="b">
        <v>0</v>
      </c>
      <c r="R899" s="5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31.2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 s="11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s="5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31.2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 s="1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s="5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11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s="5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 s="11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s="5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 s="11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s="5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 s="11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s="5" t="s">
        <v>68</v>
      </c>
      <c r="S905" t="str">
        <f t="shared" si="88"/>
        <v>publishing</v>
      </c>
      <c r="T905" t="str">
        <f t="shared" si="89"/>
        <v>nonfiction</v>
      </c>
    </row>
    <row r="906" spans="1:20" ht="31.2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 s="11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s="5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1.2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 s="11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s="5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 s="11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s="5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 s="11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s="5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 s="11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s="5" t="s">
        <v>89</v>
      </c>
      <c r="S910" t="str">
        <f t="shared" si="88"/>
        <v>games</v>
      </c>
      <c r="T910" t="str">
        <f t="shared" si="89"/>
        <v>video games</v>
      </c>
    </row>
    <row r="911" spans="1:20" ht="31.2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 s="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s="5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 s="11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s="5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 s="11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s="5" t="s">
        <v>28</v>
      </c>
      <c r="S913" t="str">
        <f t="shared" si="88"/>
        <v>technology</v>
      </c>
      <c r="T913" t="str">
        <f t="shared" si="89"/>
        <v>web</v>
      </c>
    </row>
    <row r="914" spans="1:20" ht="31.2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11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s="5" t="s">
        <v>53</v>
      </c>
      <c r="S914" t="str">
        <f t="shared" si="88"/>
        <v>film &amp; video</v>
      </c>
      <c r="T914" t="str">
        <f t="shared" si="89"/>
        <v>drama</v>
      </c>
    </row>
    <row r="915" spans="1:20" ht="31.2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 s="11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s="5" t="s">
        <v>53</v>
      </c>
      <c r="S915" t="str">
        <f t="shared" si="88"/>
        <v>film &amp; video</v>
      </c>
      <c r="T915" t="str">
        <f t="shared" si="89"/>
        <v>drama</v>
      </c>
    </row>
    <row r="916" spans="1:20" ht="31.2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 s="11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s="5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 s="11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s="5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 s="11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s="5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 s="11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s="5" t="s">
        <v>100</v>
      </c>
      <c r="S919" t="str">
        <f t="shared" si="88"/>
        <v>film &amp; video</v>
      </c>
      <c r="T919" t="str">
        <f t="shared" si="89"/>
        <v>shorts</v>
      </c>
    </row>
    <row r="920" spans="1:20" ht="31.2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 s="11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s="5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 s="1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s="5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 s="11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s="5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1.2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 s="11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s="5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 s="11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s="5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 s="11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s="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 s="11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s="5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 s="11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s="5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 s="11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s="5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 s="11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s="5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 s="11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s="5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 s="1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s="5" t="s">
        <v>33</v>
      </c>
      <c r="S931" t="str">
        <f t="shared" si="88"/>
        <v>theater</v>
      </c>
      <c r="T931" t="str">
        <f t="shared" si="89"/>
        <v>plays</v>
      </c>
    </row>
    <row r="932" spans="1:20" ht="31.2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 s="11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s="5" t="s">
        <v>33</v>
      </c>
      <c r="S932" t="str">
        <f t="shared" si="88"/>
        <v>theater</v>
      </c>
      <c r="T932" t="str">
        <f t="shared" si="89"/>
        <v>plays</v>
      </c>
    </row>
    <row r="933" spans="1:20" ht="31.2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 s="11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s="5" t="s">
        <v>33</v>
      </c>
      <c r="S933" t="str">
        <f t="shared" si="88"/>
        <v>theater</v>
      </c>
      <c r="T933" t="str">
        <f t="shared" si="89"/>
        <v>plays</v>
      </c>
    </row>
    <row r="934" spans="1:20" ht="31.2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 s="11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s="5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 s="11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s="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 s="11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s="5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 s="11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s="5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 s="11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s="5" t="s">
        <v>33</v>
      </c>
      <c r="S938" t="str">
        <f t="shared" si="88"/>
        <v>theater</v>
      </c>
      <c r="T938" t="str">
        <f t="shared" si="89"/>
        <v>plays</v>
      </c>
    </row>
    <row r="939" spans="1:20" ht="31.2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 s="11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s="5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 s="11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s="5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 s="1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s="5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 s="11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s="5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 s="11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s="5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 s="11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s="5" t="s">
        <v>33</v>
      </c>
      <c r="S944" t="str">
        <f t="shared" si="88"/>
        <v>theater</v>
      </c>
      <c r="T944" t="str">
        <f t="shared" si="89"/>
        <v>plays</v>
      </c>
    </row>
    <row r="945" spans="1:20" ht="31.2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 s="11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s="5" t="s">
        <v>17</v>
      </c>
      <c r="S945" t="str">
        <f t="shared" si="88"/>
        <v>food</v>
      </c>
      <c r="T945" t="str">
        <f t="shared" si="89"/>
        <v>food trucks</v>
      </c>
    </row>
    <row r="946" spans="1:20" ht="31.2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 s="11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s="5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1.2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 s="11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s="5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 s="11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s="5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 s="11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s="5" t="s">
        <v>33</v>
      </c>
      <c r="S949" t="str">
        <f t="shared" si="88"/>
        <v>theater</v>
      </c>
      <c r="T949" t="str">
        <f t="shared" si="89"/>
        <v>plays</v>
      </c>
    </row>
    <row r="950" spans="1:20" ht="31.2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 s="11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s="5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 s="1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s="5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11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s="5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 s="11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s="5" t="s">
        <v>23</v>
      </c>
      <c r="S953" t="str">
        <f t="shared" si="88"/>
        <v>music</v>
      </c>
      <c r="T953" t="str">
        <f t="shared" si="89"/>
        <v>rock</v>
      </c>
    </row>
    <row r="954" spans="1:20" ht="31.2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 s="11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s="5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11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s="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 s="11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s="5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11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s="5" t="s">
        <v>33</v>
      </c>
      <c r="S957" t="str">
        <f t="shared" si="88"/>
        <v>theater</v>
      </c>
      <c r="T957" t="str">
        <f t="shared" si="89"/>
        <v>plays</v>
      </c>
    </row>
    <row r="958" spans="1:20" ht="31.2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 s="11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s="5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 s="11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s="5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 s="11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s="5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 s="1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s="5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ref="F962:F1001" si="90">ROUND(E962/D962*100,0)</f>
        <v>85</v>
      </c>
      <c r="G962" t="s">
        <v>14</v>
      </c>
      <c r="H962">
        <v>55</v>
      </c>
      <c r="I962" s="11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s="5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 s="11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(((L963/60)/60)/24)+DATE(1970,1,1)</f>
        <v>40591.25</v>
      </c>
      <c r="O963" s="6">
        <f t="shared" ref="O963:O1001" si="93">(((M963/60)/60)/24)+DATE(1970,1,1)</f>
        <v>40595.25</v>
      </c>
      <c r="P963" t="b">
        <v>0</v>
      </c>
      <c r="Q963" t="b">
        <v>0</v>
      </c>
      <c r="R963" s="5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 s="11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s="5" t="s">
        <v>17</v>
      </c>
      <c r="S964" t="str">
        <f t="shared" si="94"/>
        <v>food</v>
      </c>
      <c r="T964" t="str">
        <f t="shared" si="95"/>
        <v>food trucks</v>
      </c>
    </row>
    <row r="965" spans="1:20" ht="31.2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 s="11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s="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31.2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 s="11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s="5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 s="11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s="5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 s="11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s="5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 s="11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s="5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 s="11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s="5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 s="1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s="5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 s="11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s="5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 s="11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s="5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 s="11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s="5" t="s">
        <v>28</v>
      </c>
      <c r="S974" t="str">
        <f t="shared" si="94"/>
        <v>technology</v>
      </c>
      <c r="T974" t="str">
        <f t="shared" si="95"/>
        <v>web</v>
      </c>
    </row>
    <row r="975" spans="1:20" ht="31.2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 s="11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s="5" t="s">
        <v>33</v>
      </c>
      <c r="S975" t="str">
        <f t="shared" si="94"/>
        <v>theater</v>
      </c>
      <c r="T975" t="str">
        <f t="shared" si="95"/>
        <v>plays</v>
      </c>
    </row>
    <row r="976" spans="1:20" ht="31.2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 s="11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s="5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 s="11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s="5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 s="11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s="5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 s="11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s="5" t="s">
        <v>17</v>
      </c>
      <c r="S979" t="str">
        <f t="shared" si="94"/>
        <v>food</v>
      </c>
      <c r="T979" t="str">
        <f t="shared" si="95"/>
        <v>food trucks</v>
      </c>
    </row>
    <row r="980" spans="1:20" ht="31.2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 s="11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s="5" t="s">
        <v>89</v>
      </c>
      <c r="S980" t="str">
        <f t="shared" si="94"/>
        <v>games</v>
      </c>
      <c r="T980" t="str">
        <f t="shared" si="95"/>
        <v>video games</v>
      </c>
    </row>
    <row r="981" spans="1:20" ht="31.2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 s="1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s="5" t="s">
        <v>33</v>
      </c>
      <c r="S981" t="str">
        <f t="shared" si="94"/>
        <v>theater</v>
      </c>
      <c r="T981" t="str">
        <f t="shared" si="95"/>
        <v>plays</v>
      </c>
    </row>
    <row r="982" spans="1:20" ht="31.2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 s="11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s="5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 s="11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s="5" t="s">
        <v>28</v>
      </c>
      <c r="S983" t="str">
        <f t="shared" si="94"/>
        <v>technology</v>
      </c>
      <c r="T983" t="str">
        <f t="shared" si="95"/>
        <v>web</v>
      </c>
    </row>
    <row r="984" spans="1:20" ht="31.2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 s="11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s="5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31.2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 s="11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s="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 s="11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s="5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 s="11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s="5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 s="11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s="5" t="s">
        <v>23</v>
      </c>
      <c r="S988" t="str">
        <f t="shared" si="94"/>
        <v>music</v>
      </c>
      <c r="T988" t="str">
        <f t="shared" si="95"/>
        <v>rock</v>
      </c>
    </row>
    <row r="989" spans="1:20" ht="31.2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 s="11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s="5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1.2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 s="11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s="5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 s="1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s="5" t="s">
        <v>206</v>
      </c>
      <c r="S991" t="str">
        <f t="shared" si="94"/>
        <v>publishing</v>
      </c>
      <c r="T991" t="str">
        <f t="shared" si="95"/>
        <v>translations</v>
      </c>
    </row>
    <row r="992" spans="1:20" ht="31.2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 s="11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s="5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 s="11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s="5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 s="11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s="5" t="s">
        <v>53</v>
      </c>
      <c r="S994" t="str">
        <f t="shared" si="94"/>
        <v>film &amp; video</v>
      </c>
      <c r="T994" t="str">
        <f t="shared" si="95"/>
        <v>drama</v>
      </c>
    </row>
    <row r="995" spans="1:20" ht="31.2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 s="11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s="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1.2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 s="11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s="5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 s="11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s="5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 s="11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s="5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 s="11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s="5" t="s">
        <v>33</v>
      </c>
      <c r="S999" t="str">
        <f t="shared" si="94"/>
        <v>theater</v>
      </c>
      <c r="T999" t="str">
        <f t="shared" si="95"/>
        <v>plays</v>
      </c>
    </row>
    <row r="1000" spans="1:20" ht="31.2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 s="11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s="5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 s="1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s="5" t="s">
        <v>17</v>
      </c>
      <c r="S1001" t="str">
        <f t="shared" si="94"/>
        <v>food</v>
      </c>
      <c r="T1001" t="str">
        <f t="shared" si="95"/>
        <v>food trucks</v>
      </c>
    </row>
  </sheetData>
  <autoFilter ref="A1:T1" xr:uid="{00000000-0001-0000-0000-000000000000}"/>
  <conditionalFormatting sqref="F1:F1048576">
    <cfRule type="colorScale" priority="1">
      <colorScale>
        <cfvo type="min"/>
        <cfvo type="formula" val="100"/>
        <cfvo type="formula" val="200"/>
        <color rgb="FFF8696B"/>
        <color theme="9"/>
        <color rgb="FF0070C0"/>
      </colorScale>
    </cfRule>
  </conditionalFormatting>
  <conditionalFormatting sqref="G1:G1048576">
    <cfRule type="containsText" dxfId="20" priority="2" operator="containsText" text="canceled">
      <formula>NOT(ISERROR(SEARCH("canceled",G1)))</formula>
    </cfRule>
    <cfRule type="containsText" dxfId="19" priority="3" operator="containsText" text="successful">
      <formula>NOT(ISERROR(SEARCH("successful",G1)))</formula>
    </cfRule>
    <cfRule type="containsText" dxfId="18" priority="4" operator="containsText" text="failed">
      <formula>NOT(ISERROR(SEARCH("failed",G1)))</formula>
    </cfRule>
    <cfRule type="containsText" dxfId="17" priority="5" operator="containsText" text="canceled">
      <formula>NOT(ISERROR(SEARCH("canceled",G1)))</formula>
    </cfRule>
    <cfRule type="containsText" dxfId="16" priority="6" operator="containsText" text="live">
      <formula>NOT(ISERROR(SEARCH("live",G1)))</formula>
    </cfRule>
    <cfRule type="containsText" dxfId="15" priority="7" operator="containsText" text="successful">
      <formula>NOT(ISERROR(SEARCH("successful",G1)))</formula>
    </cfRule>
    <cfRule type="containsText" dxfId="14" priority="8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16F2-0E19-483C-BB79-534F6B524CD0}">
  <sheetPr codeName="Sheet1"/>
  <dimension ref="A1:F14"/>
  <sheetViews>
    <sheetView workbookViewId="0"/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3" t="s">
        <v>6</v>
      </c>
      <c r="B1" t="s">
        <v>2046</v>
      </c>
    </row>
    <row r="3" spans="1:6" x14ac:dyDescent="0.3">
      <c r="A3" s="3" t="s">
        <v>2045</v>
      </c>
      <c r="B3" s="3" t="s">
        <v>2044</v>
      </c>
    </row>
    <row r="4" spans="1:6" x14ac:dyDescent="0.3">
      <c r="A4" s="3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3">
      <c r="A5" s="4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4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4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4" t="s">
        <v>2038</v>
      </c>
      <c r="E8">
        <v>4</v>
      </c>
      <c r="F8">
        <v>4</v>
      </c>
    </row>
    <row r="9" spans="1:6" x14ac:dyDescent="0.3">
      <c r="A9" s="4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4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4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4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4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4" t="s">
        <v>2030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9C06-0637-4FC1-974F-B23FAE7F7D93}">
  <sheetPr codeName="Sheet2"/>
  <dimension ref="A1:F30"/>
  <sheetViews>
    <sheetView workbookViewId="0">
      <selection activeCell="A3" sqref="A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9.59765625" bestFit="1" customWidth="1"/>
    <col min="8" max="8" width="16.19921875" bestFit="1" customWidth="1"/>
    <col min="9" max="9" width="19.59765625" bestFit="1" customWidth="1"/>
    <col min="10" max="10" width="21.19921875" bestFit="1" customWidth="1"/>
    <col min="11" max="11" width="24.5" bestFit="1" customWidth="1"/>
  </cols>
  <sheetData>
    <row r="1" spans="1:6" x14ac:dyDescent="0.3">
      <c r="A1" s="3" t="s">
        <v>6</v>
      </c>
      <c r="B1" t="s">
        <v>2046</v>
      </c>
    </row>
    <row r="2" spans="1:6" x14ac:dyDescent="0.3">
      <c r="A2" s="3" t="s">
        <v>2033</v>
      </c>
      <c r="B2" t="s">
        <v>2046</v>
      </c>
    </row>
    <row r="4" spans="1:6" x14ac:dyDescent="0.3">
      <c r="A4" s="3" t="s">
        <v>2045</v>
      </c>
      <c r="B4" s="3" t="s">
        <v>2044</v>
      </c>
    </row>
    <row r="5" spans="1:6" x14ac:dyDescent="0.3">
      <c r="A5" s="3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3">
      <c r="A6" s="4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4" t="s">
        <v>2048</v>
      </c>
      <c r="E7">
        <v>4</v>
      </c>
      <c r="F7">
        <v>4</v>
      </c>
    </row>
    <row r="8" spans="1:6" x14ac:dyDescent="0.3">
      <c r="A8" s="4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4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4" t="s">
        <v>2051</v>
      </c>
      <c r="C10">
        <v>8</v>
      </c>
      <c r="E10">
        <v>10</v>
      </c>
      <c r="F10">
        <v>18</v>
      </c>
    </row>
    <row r="11" spans="1:6" x14ac:dyDescent="0.3">
      <c r="A11" s="4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4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4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4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4" t="s">
        <v>2056</v>
      </c>
      <c r="C15">
        <v>3</v>
      </c>
      <c r="E15">
        <v>4</v>
      </c>
      <c r="F15">
        <v>7</v>
      </c>
    </row>
    <row r="16" spans="1:6" x14ac:dyDescent="0.3">
      <c r="A16" s="4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4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4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4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4" t="s">
        <v>2061</v>
      </c>
      <c r="C20">
        <v>4</v>
      </c>
      <c r="E20">
        <v>4</v>
      </c>
      <c r="F20">
        <v>8</v>
      </c>
    </row>
    <row r="21" spans="1:6" x14ac:dyDescent="0.3">
      <c r="A21" s="4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4" t="s">
        <v>2063</v>
      </c>
      <c r="C22">
        <v>9</v>
      </c>
      <c r="E22">
        <v>5</v>
      </c>
      <c r="F22">
        <v>14</v>
      </c>
    </row>
    <row r="23" spans="1:6" x14ac:dyDescent="0.3">
      <c r="A23" s="4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4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4" t="s">
        <v>2066</v>
      </c>
      <c r="C25">
        <v>7</v>
      </c>
      <c r="E25">
        <v>14</v>
      </c>
      <c r="F25">
        <v>21</v>
      </c>
    </row>
    <row r="26" spans="1:6" x14ac:dyDescent="0.3">
      <c r="A26" s="4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4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4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4" t="s">
        <v>2070</v>
      </c>
      <c r="E29">
        <v>3</v>
      </c>
      <c r="F29">
        <v>3</v>
      </c>
    </row>
    <row r="30" spans="1:6" x14ac:dyDescent="0.3">
      <c r="A30" s="4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B1B-10BC-4040-8C6B-1F8B233B6F0B}">
  <sheetPr codeName="Sheet3"/>
  <dimension ref="A1:E18"/>
  <sheetViews>
    <sheetView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3" t="s">
        <v>2033</v>
      </c>
      <c r="B1" t="s">
        <v>2046</v>
      </c>
    </row>
    <row r="2" spans="1:5" x14ac:dyDescent="0.3">
      <c r="A2" s="3" t="s">
        <v>2085</v>
      </c>
      <c r="B2" t="s">
        <v>2046</v>
      </c>
    </row>
    <row r="4" spans="1:5" x14ac:dyDescent="0.3">
      <c r="A4" s="3" t="s">
        <v>2045</v>
      </c>
      <c r="B4" s="3" t="s">
        <v>2044</v>
      </c>
    </row>
    <row r="5" spans="1:5" x14ac:dyDescent="0.3">
      <c r="A5" s="3" t="s">
        <v>2029</v>
      </c>
      <c r="B5" t="s">
        <v>74</v>
      </c>
      <c r="C5" t="s">
        <v>14</v>
      </c>
      <c r="D5" t="s">
        <v>20</v>
      </c>
      <c r="E5" t="s">
        <v>2030</v>
      </c>
    </row>
    <row r="6" spans="1:5" x14ac:dyDescent="0.3">
      <c r="A6" s="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4" t="s">
        <v>2030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43E0-31E8-447C-9BA2-031D2272D08E}">
  <sheetPr codeName="Sheet5"/>
  <dimension ref="A1:H13"/>
  <sheetViews>
    <sheetView zoomScaleNormal="100" workbookViewId="0"/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3">
      <c r="A2" s="7" t="s">
        <v>2094</v>
      </c>
      <c r="B2" s="7">
        <f>COUNTIFS(Crowdfunding!$D$2:$D$1001,"&lt;1000",Crowdfunding!$G$2:$G$1001,"successful")</f>
        <v>30</v>
      </c>
      <c r="C2" s="7">
        <f>COUNTIFS(Crowdfunding!$D$2:$D$1001,"&lt;1000",Crowdfunding!$G$2:$G$1001,"failed")</f>
        <v>20</v>
      </c>
      <c r="D2" s="7">
        <f>COUNTIFS(Crowdfunding!$D$2:$D$1001,"&lt;1000",Crowdfunding!$G$2:$G$1001,"canceled")</f>
        <v>1</v>
      </c>
      <c r="E2" s="7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">
      <c r="A3" s="7" t="s">
        <v>2095</v>
      </c>
      <c r="B3" s="7">
        <f>COUNTIFS(Crowdfunding!$D$2:$D$1001,"&gt;=1000",Crowdfunding!$D$2:$D$1001,"&lt;5000",Crowdfunding!$G$2:$G$1001,"successful")</f>
        <v>191</v>
      </c>
      <c r="C3" s="7">
        <f>COUNTIFS(Crowdfunding!$D$2:$D$1001,"&gt;=1000",Crowdfunding!$D$2:$D$1001,"&lt;5000",Crowdfunding!$G$2:$G$1001,"failed")</f>
        <v>38</v>
      </c>
      <c r="D3" s="7">
        <f>COUNTIFS(Crowdfunding!$D$2:$D$1001,"&gt;=1000",Crowdfunding!$D$2:$D$1001,"&lt;5000",Crowdfunding!$G$2:$G$1001,"canceled")</f>
        <v>2</v>
      </c>
      <c r="E3" s="7">
        <f>SUM(B3:D3)</f>
        <v>231</v>
      </c>
      <c r="F3" s="8">
        <f>B3/E3</f>
        <v>0.82683982683982682</v>
      </c>
      <c r="G3" s="8">
        <f t="shared" ref="G3:G13" si="0">C3/E3</f>
        <v>0.16450216450216451</v>
      </c>
      <c r="H3" s="8">
        <f t="shared" ref="H3:H13" si="1">D3/E3</f>
        <v>8.658008658008658E-3</v>
      </c>
    </row>
    <row r="4" spans="1:8" x14ac:dyDescent="0.3">
      <c r="A4" s="7" t="s">
        <v>2096</v>
      </c>
      <c r="B4" s="7">
        <f>COUNTIFS(Crowdfunding!$D$2:$D$1001,"&gt;=5000",Crowdfunding!$D$2:$D$1001,"&lt;10000",Crowdfunding!$G$2:$G$1001,"successful")</f>
        <v>164</v>
      </c>
      <c r="C4" s="7">
        <f>COUNTIFS(Crowdfunding!$D$2:$D$1001,"&gt;=5000",Crowdfunding!$D$2:$D$1001,"&lt;10000",Crowdfunding!$G$2:$G$1001,"failed")</f>
        <v>126</v>
      </c>
      <c r="D4" s="7">
        <f>COUNTIFS(Crowdfunding!$D$2:$D$1001,"&gt;=5000",Crowdfunding!$D$2:$D$1001,"&lt;10000",Crowdfunding!$G$2:$G$1001,"canceled")</f>
        <v>25</v>
      </c>
      <c r="E4" s="7">
        <f t="shared" ref="E4:E13" si="2">SUM(B4:D4)</f>
        <v>315</v>
      </c>
      <c r="F4" s="8">
        <f t="shared" ref="F4:F13" si="3">B4/E4</f>
        <v>0.52063492063492067</v>
      </c>
      <c r="G4" s="8">
        <f t="shared" si="0"/>
        <v>0.4</v>
      </c>
      <c r="H4" s="8">
        <f t="shared" si="1"/>
        <v>7.9365079365079361E-2</v>
      </c>
    </row>
    <row r="5" spans="1:8" x14ac:dyDescent="0.3">
      <c r="A5" s="7" t="s">
        <v>2097</v>
      </c>
      <c r="B5" s="7">
        <f>COUNTIFS(Crowdfunding!$D$2:$D$1001,"&gt;=10000",Crowdfunding!$D$2:$D$1001,"&lt;15000",Crowdfunding!$G$2:$G$1001,"successful")</f>
        <v>4</v>
      </c>
      <c r="C5" s="7">
        <f>COUNTIFS(Crowdfunding!$D$2:$D$1001,"&gt;=10000",Crowdfunding!$D$2:$D$1001,"&lt;15000",Crowdfunding!$G$2:$G$1001,"failed")</f>
        <v>5</v>
      </c>
      <c r="D5" s="7">
        <f>COUNTIFS(Crowdfunding!$D$2:$D$1001,"&gt;=10000",Crowdfunding!$D$2:$D$1001,"&lt;15000",Crowdfunding!$G$2:$G$1001,"canceled")</f>
        <v>0</v>
      </c>
      <c r="E5" s="7">
        <f t="shared" si="2"/>
        <v>9</v>
      </c>
      <c r="F5" s="8">
        <f t="shared" si="3"/>
        <v>0.44444444444444442</v>
      </c>
      <c r="G5" s="8">
        <f t="shared" si="0"/>
        <v>0.55555555555555558</v>
      </c>
      <c r="H5" s="8">
        <f t="shared" si="1"/>
        <v>0</v>
      </c>
    </row>
    <row r="6" spans="1:8" x14ac:dyDescent="0.3">
      <c r="A6" s="7" t="s">
        <v>2098</v>
      </c>
      <c r="B6" s="7">
        <f>COUNTIFS(Crowdfunding!$D$2:$D$1001,"&gt;=15000",Crowdfunding!$D$2:$D$1001,"&lt;20000",Crowdfunding!$G$2:$G$1001,"successful")</f>
        <v>10</v>
      </c>
      <c r="C6" s="7">
        <f>COUNTIFS(Crowdfunding!$D$2:$D$1001,"&gt;=15000",Crowdfunding!$D$2:$D$1001,"&lt;20000",Crowdfunding!$G$2:$G$1001,"failed")</f>
        <v>0</v>
      </c>
      <c r="D6" s="7">
        <f>COUNTIFS(Crowdfunding!$D$2:$D$1001,"&gt;=15000",Crowdfunding!$D$2:$D$1001,"&lt;20000",Crowdfunding!$G$2:$G$1001,"canceled")</f>
        <v>0</v>
      </c>
      <c r="E6" s="7">
        <f t="shared" si="2"/>
        <v>10</v>
      </c>
      <c r="F6" s="8">
        <f t="shared" si="3"/>
        <v>1</v>
      </c>
      <c r="G6" s="8">
        <f t="shared" si="0"/>
        <v>0</v>
      </c>
      <c r="H6" s="8">
        <f t="shared" si="1"/>
        <v>0</v>
      </c>
    </row>
    <row r="7" spans="1:8" x14ac:dyDescent="0.3">
      <c r="A7" s="7" t="s">
        <v>2099</v>
      </c>
      <c r="B7" s="7">
        <f>COUNTIFS(Crowdfunding!$D$2:$D$1001,"&gt;=20000",Crowdfunding!$D$2:$D$1001,"&lt;25000",Crowdfunding!$G$2:$G$1001,"successful")</f>
        <v>7</v>
      </c>
      <c r="C7" s="7">
        <f>COUNTIFS(Crowdfunding!$D$2:$D$1001,"&gt;=20000",Crowdfunding!$D$2:$D$1001,"&lt;25000",Crowdfunding!$G$2:$G$1001,"failed")</f>
        <v>0</v>
      </c>
      <c r="D7" s="7">
        <f>COUNTIFS(Crowdfunding!$D$2:$D$1001,"&gt;=20000",Crowdfunding!$D$2:$D$1001,"&lt;25000",Crowdfunding!$G$2:$G$1001,"canceled")</f>
        <v>0</v>
      </c>
      <c r="E7" s="7">
        <f t="shared" si="2"/>
        <v>7</v>
      </c>
      <c r="F7" s="8">
        <f t="shared" si="3"/>
        <v>1</v>
      </c>
      <c r="G7" s="8">
        <f t="shared" si="0"/>
        <v>0</v>
      </c>
      <c r="H7" s="8">
        <f t="shared" si="1"/>
        <v>0</v>
      </c>
    </row>
    <row r="8" spans="1:8" x14ac:dyDescent="0.3">
      <c r="A8" s="7" t="s">
        <v>2100</v>
      </c>
      <c r="B8" s="7">
        <f>COUNTIFS(Crowdfunding!$D$2:$D$1001,"&gt;=25000",Crowdfunding!$D$2:$D$1001,"&lt;30000",Crowdfunding!$G$2:$G$1001,"successful")</f>
        <v>11</v>
      </c>
      <c r="C8" s="7">
        <f>COUNTIFS(Crowdfunding!$D$2:$D$1001,"&gt;=25000",Crowdfunding!$D$2:$D$1001,"&lt;30000",Crowdfunding!$G$2:$G$1001,"failed")</f>
        <v>3</v>
      </c>
      <c r="D8" s="7">
        <f>COUNTIFS(Crowdfunding!$D$2:$D$1001,"&gt;=25000",Crowdfunding!$D$2:$D$1001,"&lt;30000",Crowdfunding!$G$2:$G$1001,"canceled")</f>
        <v>0</v>
      </c>
      <c r="E8" s="7">
        <f t="shared" si="2"/>
        <v>14</v>
      </c>
      <c r="F8" s="8">
        <f t="shared" si="3"/>
        <v>0.7857142857142857</v>
      </c>
      <c r="G8" s="8">
        <f t="shared" si="0"/>
        <v>0.21428571428571427</v>
      </c>
      <c r="H8" s="8">
        <f t="shared" si="1"/>
        <v>0</v>
      </c>
    </row>
    <row r="9" spans="1:8" x14ac:dyDescent="0.3">
      <c r="A9" s="7" t="s">
        <v>2101</v>
      </c>
      <c r="B9" s="7">
        <f>COUNTIFS(Crowdfunding!$D$2:$D$1001,"&gt;=30000",Crowdfunding!$D$2:$D$1001,"&lt;35000",Crowdfunding!$G$2:$G$1001,"successful")</f>
        <v>7</v>
      </c>
      <c r="C9" s="7">
        <f>COUNTIFS(Crowdfunding!$D$2:$D$1001,"&gt;=30000",Crowdfunding!$D$2:$D$1001,"&lt;35000",Crowdfunding!$G$2:$G$1001,"failed")</f>
        <v>0</v>
      </c>
      <c r="D9" s="7">
        <f>COUNTIFS(Crowdfunding!$D$2:$D$1001,"&gt;=30000",Crowdfunding!$D$2:$D$1001,"&lt;35000",Crowdfunding!$G$2:$G$1001,"canceled")</f>
        <v>0</v>
      </c>
      <c r="E9" s="7">
        <f t="shared" si="2"/>
        <v>7</v>
      </c>
      <c r="F9" s="8">
        <f t="shared" si="3"/>
        <v>1</v>
      </c>
      <c r="G9" s="8">
        <f t="shared" si="0"/>
        <v>0</v>
      </c>
      <c r="H9" s="8">
        <f t="shared" si="1"/>
        <v>0</v>
      </c>
    </row>
    <row r="10" spans="1:8" x14ac:dyDescent="0.3">
      <c r="A10" s="7" t="s">
        <v>2102</v>
      </c>
      <c r="B10" s="7">
        <f>COUNTIFS(Crowdfunding!$D$2:$D$1001,"&gt;=35000",Crowdfunding!$D$2:$D$1001,"&lt;40000",Crowdfunding!$G$2:$G$1001,"successful")</f>
        <v>8</v>
      </c>
      <c r="C10" s="7">
        <f>COUNTIFS(Crowdfunding!$D$2:$D$1001,"&gt;=35000",Crowdfunding!$D$2:$D$1001,"&lt;40000",Crowdfunding!$G$2:$G$1001,"failed")</f>
        <v>3</v>
      </c>
      <c r="D10" s="7">
        <f>COUNTIFS(Crowdfunding!$D$2:$D$1001,"&gt;=35000",Crowdfunding!$D$2:$D$1001,"&lt;40000",Crowdfunding!$G$2:$G$1001,"canceled")</f>
        <v>1</v>
      </c>
      <c r="E10" s="7">
        <f t="shared" si="2"/>
        <v>12</v>
      </c>
      <c r="F10" s="8">
        <f t="shared" si="3"/>
        <v>0.66666666666666663</v>
      </c>
      <c r="G10" s="8">
        <f t="shared" si="0"/>
        <v>0.25</v>
      </c>
      <c r="H10" s="8">
        <f t="shared" si="1"/>
        <v>8.3333333333333329E-2</v>
      </c>
    </row>
    <row r="11" spans="1:8" x14ac:dyDescent="0.3">
      <c r="A11" s="7" t="s">
        <v>2103</v>
      </c>
      <c r="B11" s="7">
        <f>COUNTIFS(Crowdfunding!$D$2:$D$1001,"&gt;=40000",Crowdfunding!$D$2:$D$1001,"&lt;45000",Crowdfunding!$G$2:$G$1001,"successful")</f>
        <v>11</v>
      </c>
      <c r="C11" s="7">
        <f>COUNTIFS(Crowdfunding!$D$2:$D$1001,"&gt;=40000",Crowdfunding!$D$2:$D$1001,"&lt;45000",Crowdfunding!$G$2:$G$1001,"failed")</f>
        <v>3</v>
      </c>
      <c r="D11" s="7">
        <f>COUNTIFS(Crowdfunding!$D$2:$D$1001,"&gt;=40000",Crowdfunding!$D$2:$D$1001,"&lt;45000",Crowdfunding!$G$2:$G$1001,"canceled")</f>
        <v>0</v>
      </c>
      <c r="E11" s="7">
        <f t="shared" si="2"/>
        <v>14</v>
      </c>
      <c r="F11" s="8">
        <f t="shared" si="3"/>
        <v>0.7857142857142857</v>
      </c>
      <c r="G11" s="8">
        <f t="shared" si="0"/>
        <v>0.21428571428571427</v>
      </c>
      <c r="H11" s="8">
        <f t="shared" si="1"/>
        <v>0</v>
      </c>
    </row>
    <row r="12" spans="1:8" x14ac:dyDescent="0.3">
      <c r="A12" s="7" t="s">
        <v>2104</v>
      </c>
      <c r="B12" s="7">
        <f>COUNTIFS(Crowdfunding!$D$2:$D$1001,"&gt;=45000",Crowdfunding!$D$2:$D$1001,"&lt;50000",Crowdfunding!$G$2:$G$1001,"successful")</f>
        <v>8</v>
      </c>
      <c r="C12" s="7">
        <f>COUNTIFS(Crowdfunding!$D$2:$D$1001,"&gt;=45000",Crowdfunding!$D$2:$D$1001,"&lt;50000",Crowdfunding!$G$2:$G$1001,"failed")</f>
        <v>3</v>
      </c>
      <c r="D12" s="7">
        <f>COUNTIFS(Crowdfunding!$D$2:$D$1001,"&gt;=45000",Crowdfunding!$D$2:$D$1001,"&lt;50000",Crowdfunding!$G$2:$G$1001,"canceled")</f>
        <v>0</v>
      </c>
      <c r="E12" s="7">
        <f t="shared" si="2"/>
        <v>11</v>
      </c>
      <c r="F12" s="8">
        <f t="shared" si="3"/>
        <v>0.72727272727272729</v>
      </c>
      <c r="G12" s="8">
        <f t="shared" si="0"/>
        <v>0.27272727272727271</v>
      </c>
      <c r="H12" s="8">
        <f t="shared" si="1"/>
        <v>0</v>
      </c>
    </row>
    <row r="13" spans="1:8" x14ac:dyDescent="0.3">
      <c r="A13" s="7" t="s">
        <v>2105</v>
      </c>
      <c r="B13" s="7">
        <f>COUNTIFS(Crowdfunding!$D$2:$D$1001,"&gt;=50000",Crowdfunding!$G$2:$G$1001,"successful")</f>
        <v>114</v>
      </c>
      <c r="C13" s="7">
        <f>COUNTIFS(Crowdfunding!$D$2:$D$1001,"&gt;=50000",Crowdfunding!$G$2:$G$1001,"failed")</f>
        <v>163</v>
      </c>
      <c r="D13" s="7">
        <f>COUNTIFS(Crowdfunding!$D$2:$D$1001,"&gt;=50000",Crowdfunding!$G$2:$G$1001,"canceled")</f>
        <v>28</v>
      </c>
      <c r="E13" s="7">
        <f t="shared" si="2"/>
        <v>305</v>
      </c>
      <c r="F13" s="8">
        <f t="shared" si="3"/>
        <v>0.3737704918032787</v>
      </c>
      <c r="G13" s="8">
        <f t="shared" si="0"/>
        <v>0.53442622950819674</v>
      </c>
      <c r="H13" s="8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14C2-7159-4760-8EF9-1D3FEA933A8E}">
  <dimension ref="B1:J566"/>
  <sheetViews>
    <sheetView workbookViewId="0"/>
  </sheetViews>
  <sheetFormatPr defaultRowHeight="15.6" x14ac:dyDescent="0.3"/>
  <cols>
    <col min="2" max="2" width="24.09765625" customWidth="1"/>
    <col min="3" max="4" width="18.3984375" customWidth="1"/>
    <col min="7" max="7" width="19.296875" customWidth="1"/>
    <col min="9" max="9" width="39.19921875" bestFit="1" customWidth="1"/>
  </cols>
  <sheetData>
    <row r="1" spans="2:10" x14ac:dyDescent="0.3">
      <c r="B1" s="1" t="s">
        <v>4</v>
      </c>
      <c r="C1" s="1" t="s">
        <v>5</v>
      </c>
      <c r="D1" s="1"/>
      <c r="F1" s="1" t="s">
        <v>4</v>
      </c>
      <c r="G1" s="1" t="s">
        <v>5</v>
      </c>
      <c r="I1" s="9" t="s">
        <v>2112</v>
      </c>
      <c r="J1" s="7" t="s">
        <v>2114</v>
      </c>
    </row>
    <row r="2" spans="2:10" x14ac:dyDescent="0.3">
      <c r="B2" t="s">
        <v>20</v>
      </c>
      <c r="C2">
        <v>16</v>
      </c>
      <c r="F2" t="s">
        <v>14</v>
      </c>
      <c r="G2">
        <v>0</v>
      </c>
      <c r="I2" t="s">
        <v>2108</v>
      </c>
      <c r="J2">
        <f>AVERAGE(C2:C566)</f>
        <v>851.14690265486729</v>
      </c>
    </row>
    <row r="3" spans="2:10" x14ac:dyDescent="0.3">
      <c r="B3" t="s">
        <v>20</v>
      </c>
      <c r="C3">
        <v>26</v>
      </c>
      <c r="F3" t="s">
        <v>14</v>
      </c>
      <c r="G3">
        <v>0</v>
      </c>
      <c r="I3" t="s">
        <v>2107</v>
      </c>
      <c r="J3">
        <f>MEDIAN(C2:C566)</f>
        <v>201</v>
      </c>
    </row>
    <row r="4" spans="2:10" x14ac:dyDescent="0.3">
      <c r="B4" t="s">
        <v>20</v>
      </c>
      <c r="C4">
        <v>27</v>
      </c>
      <c r="F4" t="s">
        <v>14</v>
      </c>
      <c r="G4">
        <v>1</v>
      </c>
      <c r="I4" t="s">
        <v>2106</v>
      </c>
      <c r="J4">
        <f>MIN(C2:C566)</f>
        <v>16</v>
      </c>
    </row>
    <row r="5" spans="2:10" x14ac:dyDescent="0.3">
      <c r="B5" t="s">
        <v>20</v>
      </c>
      <c r="C5">
        <v>32</v>
      </c>
      <c r="F5" t="s">
        <v>14</v>
      </c>
      <c r="G5">
        <v>1</v>
      </c>
      <c r="I5" t="s">
        <v>2111</v>
      </c>
      <c r="J5">
        <f>MAX(C2:C566)</f>
        <v>7295</v>
      </c>
    </row>
    <row r="6" spans="2:10" x14ac:dyDescent="0.3">
      <c r="B6" t="s">
        <v>20</v>
      </c>
      <c r="C6">
        <v>32</v>
      </c>
      <c r="F6" t="s">
        <v>14</v>
      </c>
      <c r="G6">
        <v>1</v>
      </c>
      <c r="I6" t="s">
        <v>2110</v>
      </c>
      <c r="J6">
        <f>_xlfn.VAR.P(C2:C566)</f>
        <v>1603373.7324019109</v>
      </c>
    </row>
    <row r="7" spans="2:10" x14ac:dyDescent="0.3">
      <c r="B7" t="s">
        <v>20</v>
      </c>
      <c r="C7">
        <v>34</v>
      </c>
      <c r="F7" t="s">
        <v>14</v>
      </c>
      <c r="G7">
        <v>1</v>
      </c>
      <c r="I7" t="s">
        <v>2109</v>
      </c>
      <c r="J7">
        <f>_xlfn.STDEV.P(C2:C566)</f>
        <v>1266.2439466397898</v>
      </c>
    </row>
    <row r="8" spans="2:10" x14ac:dyDescent="0.3">
      <c r="B8" t="s">
        <v>20</v>
      </c>
      <c r="C8">
        <v>40</v>
      </c>
      <c r="F8" t="s">
        <v>14</v>
      </c>
      <c r="G8">
        <v>1</v>
      </c>
    </row>
    <row r="9" spans="2:10" x14ac:dyDescent="0.3">
      <c r="B9" t="s">
        <v>20</v>
      </c>
      <c r="C9">
        <v>41</v>
      </c>
      <c r="F9" t="s">
        <v>14</v>
      </c>
      <c r="G9">
        <v>1</v>
      </c>
    </row>
    <row r="10" spans="2:10" x14ac:dyDescent="0.3">
      <c r="B10" t="s">
        <v>20</v>
      </c>
      <c r="C10">
        <v>41</v>
      </c>
      <c r="F10" t="s">
        <v>14</v>
      </c>
      <c r="G10">
        <v>1</v>
      </c>
      <c r="I10" s="9" t="s">
        <v>2113</v>
      </c>
      <c r="J10" s="7" t="s">
        <v>2114</v>
      </c>
    </row>
    <row r="11" spans="2:10" x14ac:dyDescent="0.3">
      <c r="B11" t="s">
        <v>20</v>
      </c>
      <c r="C11">
        <v>42</v>
      </c>
      <c r="F11" t="s">
        <v>14</v>
      </c>
      <c r="G11">
        <v>1</v>
      </c>
    </row>
    <row r="12" spans="2:10" x14ac:dyDescent="0.3">
      <c r="B12" t="s">
        <v>20</v>
      </c>
      <c r="C12">
        <v>43</v>
      </c>
      <c r="F12" t="s">
        <v>14</v>
      </c>
      <c r="G12">
        <v>1</v>
      </c>
      <c r="I12" t="s">
        <v>2108</v>
      </c>
      <c r="J12">
        <f>AVERAGE(G2:G365)</f>
        <v>585.61538461538464</v>
      </c>
    </row>
    <row r="13" spans="2:10" x14ac:dyDescent="0.3">
      <c r="B13" t="s">
        <v>20</v>
      </c>
      <c r="C13">
        <v>43</v>
      </c>
      <c r="F13" t="s">
        <v>14</v>
      </c>
      <c r="G13">
        <v>1</v>
      </c>
      <c r="I13" t="s">
        <v>2107</v>
      </c>
      <c r="J13">
        <f>MEDIAN(G2:G365)</f>
        <v>114.5</v>
      </c>
    </row>
    <row r="14" spans="2:10" x14ac:dyDescent="0.3">
      <c r="B14" t="s">
        <v>20</v>
      </c>
      <c r="C14">
        <v>48</v>
      </c>
      <c r="F14" t="s">
        <v>14</v>
      </c>
      <c r="G14">
        <v>1</v>
      </c>
      <c r="I14" t="s">
        <v>2106</v>
      </c>
      <c r="J14">
        <f>MIN(G2:G365)</f>
        <v>0</v>
      </c>
    </row>
    <row r="15" spans="2:10" x14ac:dyDescent="0.3">
      <c r="B15" t="s">
        <v>20</v>
      </c>
      <c r="C15">
        <v>48</v>
      </c>
      <c r="F15" t="s">
        <v>14</v>
      </c>
      <c r="G15">
        <v>1</v>
      </c>
      <c r="I15" t="s">
        <v>2111</v>
      </c>
      <c r="J15">
        <f>MAX(G2:G365)</f>
        <v>6080</v>
      </c>
    </row>
    <row r="16" spans="2:10" x14ac:dyDescent="0.3">
      <c r="B16" t="s">
        <v>20</v>
      </c>
      <c r="C16">
        <v>48</v>
      </c>
      <c r="F16" t="s">
        <v>14</v>
      </c>
      <c r="G16">
        <v>1</v>
      </c>
      <c r="I16" t="s">
        <v>2110</v>
      </c>
      <c r="J16">
        <f>_xlfn.VAR.P(G2:G365)</f>
        <v>921574.68174133555</v>
      </c>
    </row>
    <row r="17" spans="2:10" x14ac:dyDescent="0.3">
      <c r="B17" t="s">
        <v>20</v>
      </c>
      <c r="C17">
        <v>50</v>
      </c>
      <c r="F17" t="s">
        <v>14</v>
      </c>
      <c r="G17">
        <v>1</v>
      </c>
      <c r="I17" t="s">
        <v>2109</v>
      </c>
      <c r="J17">
        <f>_xlfn.STDEV.P(G2:G365)</f>
        <v>959.98681331637863</v>
      </c>
    </row>
    <row r="18" spans="2:10" x14ac:dyDescent="0.3">
      <c r="B18" t="s">
        <v>20</v>
      </c>
      <c r="C18">
        <v>50</v>
      </c>
      <c r="F18" t="s">
        <v>14</v>
      </c>
      <c r="G18">
        <v>1</v>
      </c>
    </row>
    <row r="19" spans="2:10" x14ac:dyDescent="0.3">
      <c r="B19" t="s">
        <v>20</v>
      </c>
      <c r="C19">
        <v>50</v>
      </c>
      <c r="F19" t="s">
        <v>14</v>
      </c>
      <c r="G19">
        <v>1</v>
      </c>
    </row>
    <row r="20" spans="2:10" x14ac:dyDescent="0.3">
      <c r="B20" t="s">
        <v>20</v>
      </c>
      <c r="C20">
        <v>52</v>
      </c>
      <c r="F20" t="s">
        <v>14</v>
      </c>
      <c r="G20">
        <v>1</v>
      </c>
    </row>
    <row r="21" spans="2:10" x14ac:dyDescent="0.3">
      <c r="B21" t="s">
        <v>20</v>
      </c>
      <c r="C21">
        <v>53</v>
      </c>
      <c r="F21" t="s">
        <v>14</v>
      </c>
      <c r="G21">
        <v>5</v>
      </c>
    </row>
    <row r="22" spans="2:10" x14ac:dyDescent="0.3">
      <c r="B22" t="s">
        <v>20</v>
      </c>
      <c r="C22">
        <v>53</v>
      </c>
      <c r="F22" t="s">
        <v>14</v>
      </c>
      <c r="G22">
        <v>5</v>
      </c>
    </row>
    <row r="23" spans="2:10" x14ac:dyDescent="0.3">
      <c r="B23" t="s">
        <v>20</v>
      </c>
      <c r="C23">
        <v>54</v>
      </c>
      <c r="F23" t="s">
        <v>14</v>
      </c>
      <c r="G23">
        <v>6</v>
      </c>
    </row>
    <row r="24" spans="2:10" x14ac:dyDescent="0.3">
      <c r="B24" t="s">
        <v>20</v>
      </c>
      <c r="C24">
        <v>55</v>
      </c>
      <c r="F24" t="s">
        <v>14</v>
      </c>
      <c r="G24">
        <v>7</v>
      </c>
    </row>
    <row r="25" spans="2:10" x14ac:dyDescent="0.3">
      <c r="B25" t="s">
        <v>20</v>
      </c>
      <c r="C25">
        <v>56</v>
      </c>
      <c r="F25" t="s">
        <v>14</v>
      </c>
      <c r="G25">
        <v>7</v>
      </c>
    </row>
    <row r="26" spans="2:10" x14ac:dyDescent="0.3">
      <c r="B26" t="s">
        <v>20</v>
      </c>
      <c r="C26">
        <v>59</v>
      </c>
      <c r="F26" t="s">
        <v>14</v>
      </c>
      <c r="G26">
        <v>9</v>
      </c>
    </row>
    <row r="27" spans="2:10" x14ac:dyDescent="0.3">
      <c r="B27" t="s">
        <v>20</v>
      </c>
      <c r="C27">
        <v>62</v>
      </c>
      <c r="F27" t="s">
        <v>14</v>
      </c>
      <c r="G27">
        <v>9</v>
      </c>
    </row>
    <row r="28" spans="2:10" x14ac:dyDescent="0.3">
      <c r="B28" t="s">
        <v>20</v>
      </c>
      <c r="C28">
        <v>64</v>
      </c>
      <c r="F28" t="s">
        <v>14</v>
      </c>
      <c r="G28">
        <v>10</v>
      </c>
    </row>
    <row r="29" spans="2:10" x14ac:dyDescent="0.3">
      <c r="B29" t="s">
        <v>20</v>
      </c>
      <c r="C29">
        <v>65</v>
      </c>
      <c r="F29" t="s">
        <v>14</v>
      </c>
      <c r="G29">
        <v>10</v>
      </c>
    </row>
    <row r="30" spans="2:10" x14ac:dyDescent="0.3">
      <c r="B30" t="s">
        <v>20</v>
      </c>
      <c r="C30">
        <v>65</v>
      </c>
      <c r="F30" t="s">
        <v>14</v>
      </c>
      <c r="G30">
        <v>10</v>
      </c>
    </row>
    <row r="31" spans="2:10" x14ac:dyDescent="0.3">
      <c r="B31" t="s">
        <v>20</v>
      </c>
      <c r="C31">
        <v>67</v>
      </c>
      <c r="F31" t="s">
        <v>14</v>
      </c>
      <c r="G31">
        <v>10</v>
      </c>
    </row>
    <row r="32" spans="2:10" x14ac:dyDescent="0.3">
      <c r="B32" t="s">
        <v>20</v>
      </c>
      <c r="C32">
        <v>68</v>
      </c>
      <c r="F32" t="s">
        <v>14</v>
      </c>
      <c r="G32">
        <v>12</v>
      </c>
    </row>
    <row r="33" spans="2:7" x14ac:dyDescent="0.3">
      <c r="B33" t="s">
        <v>20</v>
      </c>
      <c r="C33">
        <v>69</v>
      </c>
      <c r="F33" t="s">
        <v>14</v>
      </c>
      <c r="G33">
        <v>12</v>
      </c>
    </row>
    <row r="34" spans="2:7" x14ac:dyDescent="0.3">
      <c r="B34" t="s">
        <v>20</v>
      </c>
      <c r="C34">
        <v>69</v>
      </c>
      <c r="F34" t="s">
        <v>14</v>
      </c>
      <c r="G34">
        <v>13</v>
      </c>
    </row>
    <row r="35" spans="2:7" x14ac:dyDescent="0.3">
      <c r="B35" t="s">
        <v>20</v>
      </c>
      <c r="C35">
        <v>70</v>
      </c>
      <c r="F35" t="s">
        <v>14</v>
      </c>
      <c r="G35">
        <v>13</v>
      </c>
    </row>
    <row r="36" spans="2:7" x14ac:dyDescent="0.3">
      <c r="B36" t="s">
        <v>20</v>
      </c>
      <c r="C36">
        <v>71</v>
      </c>
      <c r="F36" t="s">
        <v>14</v>
      </c>
      <c r="G36">
        <v>14</v>
      </c>
    </row>
    <row r="37" spans="2:7" x14ac:dyDescent="0.3">
      <c r="B37" t="s">
        <v>20</v>
      </c>
      <c r="C37">
        <v>72</v>
      </c>
      <c r="F37" t="s">
        <v>14</v>
      </c>
      <c r="G37">
        <v>14</v>
      </c>
    </row>
    <row r="38" spans="2:7" x14ac:dyDescent="0.3">
      <c r="B38" t="s">
        <v>20</v>
      </c>
      <c r="C38">
        <v>76</v>
      </c>
      <c r="F38" t="s">
        <v>14</v>
      </c>
      <c r="G38">
        <v>15</v>
      </c>
    </row>
    <row r="39" spans="2:7" x14ac:dyDescent="0.3">
      <c r="B39" t="s">
        <v>20</v>
      </c>
      <c r="C39">
        <v>76</v>
      </c>
      <c r="F39" t="s">
        <v>14</v>
      </c>
      <c r="G39">
        <v>15</v>
      </c>
    </row>
    <row r="40" spans="2:7" x14ac:dyDescent="0.3">
      <c r="B40" t="s">
        <v>20</v>
      </c>
      <c r="C40">
        <v>78</v>
      </c>
      <c r="F40" t="s">
        <v>14</v>
      </c>
      <c r="G40">
        <v>15</v>
      </c>
    </row>
    <row r="41" spans="2:7" x14ac:dyDescent="0.3">
      <c r="B41" t="s">
        <v>20</v>
      </c>
      <c r="C41">
        <v>78</v>
      </c>
      <c r="F41" t="s">
        <v>14</v>
      </c>
      <c r="G41">
        <v>15</v>
      </c>
    </row>
    <row r="42" spans="2:7" x14ac:dyDescent="0.3">
      <c r="B42" t="s">
        <v>20</v>
      </c>
      <c r="C42">
        <v>80</v>
      </c>
      <c r="F42" t="s">
        <v>14</v>
      </c>
      <c r="G42">
        <v>15</v>
      </c>
    </row>
    <row r="43" spans="2:7" x14ac:dyDescent="0.3">
      <c r="B43" t="s">
        <v>20</v>
      </c>
      <c r="C43">
        <v>80</v>
      </c>
      <c r="F43" t="s">
        <v>14</v>
      </c>
      <c r="G43">
        <v>15</v>
      </c>
    </row>
    <row r="44" spans="2:7" x14ac:dyDescent="0.3">
      <c r="B44" t="s">
        <v>20</v>
      </c>
      <c r="C44">
        <v>80</v>
      </c>
      <c r="F44" t="s">
        <v>14</v>
      </c>
      <c r="G44">
        <v>16</v>
      </c>
    </row>
    <row r="45" spans="2:7" x14ac:dyDescent="0.3">
      <c r="B45" t="s">
        <v>20</v>
      </c>
      <c r="C45">
        <v>80</v>
      </c>
      <c r="F45" t="s">
        <v>14</v>
      </c>
      <c r="G45">
        <v>16</v>
      </c>
    </row>
    <row r="46" spans="2:7" x14ac:dyDescent="0.3">
      <c r="B46" t="s">
        <v>20</v>
      </c>
      <c r="C46">
        <v>80</v>
      </c>
      <c r="F46" t="s">
        <v>14</v>
      </c>
      <c r="G46">
        <v>16</v>
      </c>
    </row>
    <row r="47" spans="2:7" x14ac:dyDescent="0.3">
      <c r="B47" t="s">
        <v>20</v>
      </c>
      <c r="C47">
        <v>80</v>
      </c>
      <c r="F47" t="s">
        <v>14</v>
      </c>
      <c r="G47">
        <v>16</v>
      </c>
    </row>
    <row r="48" spans="2:7" x14ac:dyDescent="0.3">
      <c r="B48" t="s">
        <v>20</v>
      </c>
      <c r="C48">
        <v>81</v>
      </c>
      <c r="F48" t="s">
        <v>14</v>
      </c>
      <c r="G48">
        <v>17</v>
      </c>
    </row>
    <row r="49" spans="2:7" x14ac:dyDescent="0.3">
      <c r="B49" t="s">
        <v>20</v>
      </c>
      <c r="C49">
        <v>82</v>
      </c>
      <c r="F49" t="s">
        <v>14</v>
      </c>
      <c r="G49">
        <v>17</v>
      </c>
    </row>
    <row r="50" spans="2:7" x14ac:dyDescent="0.3">
      <c r="B50" t="s">
        <v>20</v>
      </c>
      <c r="C50">
        <v>82</v>
      </c>
      <c r="F50" t="s">
        <v>14</v>
      </c>
      <c r="G50">
        <v>17</v>
      </c>
    </row>
    <row r="51" spans="2:7" x14ac:dyDescent="0.3">
      <c r="B51" t="s">
        <v>20</v>
      </c>
      <c r="C51">
        <v>83</v>
      </c>
      <c r="F51" t="s">
        <v>14</v>
      </c>
      <c r="G51">
        <v>18</v>
      </c>
    </row>
    <row r="52" spans="2:7" x14ac:dyDescent="0.3">
      <c r="B52" t="s">
        <v>20</v>
      </c>
      <c r="C52">
        <v>83</v>
      </c>
      <c r="F52" t="s">
        <v>14</v>
      </c>
      <c r="G52">
        <v>18</v>
      </c>
    </row>
    <row r="53" spans="2:7" x14ac:dyDescent="0.3">
      <c r="B53" t="s">
        <v>20</v>
      </c>
      <c r="C53">
        <v>84</v>
      </c>
      <c r="F53" t="s">
        <v>14</v>
      </c>
      <c r="G53">
        <v>19</v>
      </c>
    </row>
    <row r="54" spans="2:7" x14ac:dyDescent="0.3">
      <c r="B54" t="s">
        <v>20</v>
      </c>
      <c r="C54">
        <v>84</v>
      </c>
      <c r="F54" t="s">
        <v>14</v>
      </c>
      <c r="G54">
        <v>19</v>
      </c>
    </row>
    <row r="55" spans="2:7" x14ac:dyDescent="0.3">
      <c r="B55" t="s">
        <v>20</v>
      </c>
      <c r="C55">
        <v>85</v>
      </c>
      <c r="F55" t="s">
        <v>14</v>
      </c>
      <c r="G55">
        <v>19</v>
      </c>
    </row>
    <row r="56" spans="2:7" x14ac:dyDescent="0.3">
      <c r="B56" t="s">
        <v>20</v>
      </c>
      <c r="C56">
        <v>85</v>
      </c>
      <c r="F56" t="s">
        <v>14</v>
      </c>
      <c r="G56">
        <v>21</v>
      </c>
    </row>
    <row r="57" spans="2:7" x14ac:dyDescent="0.3">
      <c r="B57" t="s">
        <v>20</v>
      </c>
      <c r="C57">
        <v>85</v>
      </c>
      <c r="F57" t="s">
        <v>14</v>
      </c>
      <c r="G57">
        <v>21</v>
      </c>
    </row>
    <row r="58" spans="2:7" x14ac:dyDescent="0.3">
      <c r="B58" t="s">
        <v>20</v>
      </c>
      <c r="C58">
        <v>85</v>
      </c>
      <c r="F58" t="s">
        <v>14</v>
      </c>
      <c r="G58">
        <v>21</v>
      </c>
    </row>
    <row r="59" spans="2:7" x14ac:dyDescent="0.3">
      <c r="B59" t="s">
        <v>20</v>
      </c>
      <c r="C59">
        <v>85</v>
      </c>
      <c r="F59" t="s">
        <v>14</v>
      </c>
      <c r="G59">
        <v>22</v>
      </c>
    </row>
    <row r="60" spans="2:7" x14ac:dyDescent="0.3">
      <c r="B60" t="s">
        <v>20</v>
      </c>
      <c r="C60">
        <v>85</v>
      </c>
      <c r="F60" t="s">
        <v>14</v>
      </c>
      <c r="G60">
        <v>23</v>
      </c>
    </row>
    <row r="61" spans="2:7" x14ac:dyDescent="0.3">
      <c r="B61" t="s">
        <v>20</v>
      </c>
      <c r="C61">
        <v>86</v>
      </c>
      <c r="F61" t="s">
        <v>14</v>
      </c>
      <c r="G61">
        <v>24</v>
      </c>
    </row>
    <row r="62" spans="2:7" x14ac:dyDescent="0.3">
      <c r="B62" t="s">
        <v>20</v>
      </c>
      <c r="C62">
        <v>86</v>
      </c>
      <c r="F62" t="s">
        <v>14</v>
      </c>
      <c r="G62">
        <v>24</v>
      </c>
    </row>
    <row r="63" spans="2:7" x14ac:dyDescent="0.3">
      <c r="B63" t="s">
        <v>20</v>
      </c>
      <c r="C63">
        <v>86</v>
      </c>
      <c r="F63" t="s">
        <v>14</v>
      </c>
      <c r="G63">
        <v>24</v>
      </c>
    </row>
    <row r="64" spans="2:7" x14ac:dyDescent="0.3">
      <c r="B64" t="s">
        <v>20</v>
      </c>
      <c r="C64">
        <v>87</v>
      </c>
      <c r="F64" t="s">
        <v>14</v>
      </c>
      <c r="G64">
        <v>25</v>
      </c>
    </row>
    <row r="65" spans="2:7" x14ac:dyDescent="0.3">
      <c r="B65" t="s">
        <v>20</v>
      </c>
      <c r="C65">
        <v>87</v>
      </c>
      <c r="F65" t="s">
        <v>14</v>
      </c>
      <c r="G65">
        <v>25</v>
      </c>
    </row>
    <row r="66" spans="2:7" x14ac:dyDescent="0.3">
      <c r="B66" t="s">
        <v>20</v>
      </c>
      <c r="C66">
        <v>87</v>
      </c>
      <c r="F66" t="s">
        <v>14</v>
      </c>
      <c r="G66">
        <v>26</v>
      </c>
    </row>
    <row r="67" spans="2:7" x14ac:dyDescent="0.3">
      <c r="B67" t="s">
        <v>20</v>
      </c>
      <c r="C67">
        <v>88</v>
      </c>
      <c r="F67" t="s">
        <v>14</v>
      </c>
      <c r="G67">
        <v>26</v>
      </c>
    </row>
    <row r="68" spans="2:7" x14ac:dyDescent="0.3">
      <c r="B68" t="s">
        <v>20</v>
      </c>
      <c r="C68">
        <v>88</v>
      </c>
      <c r="F68" t="s">
        <v>14</v>
      </c>
      <c r="G68">
        <v>26</v>
      </c>
    </row>
    <row r="69" spans="2:7" x14ac:dyDescent="0.3">
      <c r="B69" t="s">
        <v>20</v>
      </c>
      <c r="C69">
        <v>88</v>
      </c>
      <c r="F69" t="s">
        <v>14</v>
      </c>
      <c r="G69">
        <v>27</v>
      </c>
    </row>
    <row r="70" spans="2:7" x14ac:dyDescent="0.3">
      <c r="B70" t="s">
        <v>20</v>
      </c>
      <c r="C70">
        <v>88</v>
      </c>
      <c r="F70" t="s">
        <v>14</v>
      </c>
      <c r="G70">
        <v>27</v>
      </c>
    </row>
    <row r="71" spans="2:7" x14ac:dyDescent="0.3">
      <c r="B71" t="s">
        <v>20</v>
      </c>
      <c r="C71">
        <v>89</v>
      </c>
      <c r="F71" t="s">
        <v>14</v>
      </c>
      <c r="G71">
        <v>29</v>
      </c>
    </row>
    <row r="72" spans="2:7" x14ac:dyDescent="0.3">
      <c r="B72" t="s">
        <v>20</v>
      </c>
      <c r="C72">
        <v>89</v>
      </c>
      <c r="F72" t="s">
        <v>14</v>
      </c>
      <c r="G72">
        <v>30</v>
      </c>
    </row>
    <row r="73" spans="2:7" x14ac:dyDescent="0.3">
      <c r="B73" t="s">
        <v>20</v>
      </c>
      <c r="C73">
        <v>91</v>
      </c>
      <c r="F73" t="s">
        <v>14</v>
      </c>
      <c r="G73">
        <v>30</v>
      </c>
    </row>
    <row r="74" spans="2:7" x14ac:dyDescent="0.3">
      <c r="B74" t="s">
        <v>20</v>
      </c>
      <c r="C74">
        <v>92</v>
      </c>
      <c r="F74" t="s">
        <v>14</v>
      </c>
      <c r="G74">
        <v>31</v>
      </c>
    </row>
    <row r="75" spans="2:7" x14ac:dyDescent="0.3">
      <c r="B75" t="s">
        <v>20</v>
      </c>
      <c r="C75">
        <v>92</v>
      </c>
      <c r="F75" t="s">
        <v>14</v>
      </c>
      <c r="G75">
        <v>31</v>
      </c>
    </row>
    <row r="76" spans="2:7" x14ac:dyDescent="0.3">
      <c r="B76" t="s">
        <v>20</v>
      </c>
      <c r="C76">
        <v>92</v>
      </c>
      <c r="F76" t="s">
        <v>14</v>
      </c>
      <c r="G76">
        <v>31</v>
      </c>
    </row>
    <row r="77" spans="2:7" x14ac:dyDescent="0.3">
      <c r="B77" t="s">
        <v>20</v>
      </c>
      <c r="C77">
        <v>92</v>
      </c>
      <c r="F77" t="s">
        <v>14</v>
      </c>
      <c r="G77">
        <v>31</v>
      </c>
    </row>
    <row r="78" spans="2:7" x14ac:dyDescent="0.3">
      <c r="B78" t="s">
        <v>20</v>
      </c>
      <c r="C78">
        <v>92</v>
      </c>
      <c r="F78" t="s">
        <v>14</v>
      </c>
      <c r="G78">
        <v>31</v>
      </c>
    </row>
    <row r="79" spans="2:7" x14ac:dyDescent="0.3">
      <c r="B79" t="s">
        <v>20</v>
      </c>
      <c r="C79">
        <v>93</v>
      </c>
      <c r="F79" t="s">
        <v>14</v>
      </c>
      <c r="G79">
        <v>32</v>
      </c>
    </row>
    <row r="80" spans="2:7" x14ac:dyDescent="0.3">
      <c r="B80" t="s">
        <v>20</v>
      </c>
      <c r="C80">
        <v>94</v>
      </c>
      <c r="F80" t="s">
        <v>14</v>
      </c>
      <c r="G80">
        <v>32</v>
      </c>
    </row>
    <row r="81" spans="2:7" x14ac:dyDescent="0.3">
      <c r="B81" t="s">
        <v>20</v>
      </c>
      <c r="C81">
        <v>94</v>
      </c>
      <c r="F81" t="s">
        <v>14</v>
      </c>
      <c r="G81">
        <v>33</v>
      </c>
    </row>
    <row r="82" spans="2:7" x14ac:dyDescent="0.3">
      <c r="B82" t="s">
        <v>20</v>
      </c>
      <c r="C82">
        <v>94</v>
      </c>
      <c r="F82" t="s">
        <v>14</v>
      </c>
      <c r="G82">
        <v>33</v>
      </c>
    </row>
    <row r="83" spans="2:7" x14ac:dyDescent="0.3">
      <c r="B83" t="s">
        <v>20</v>
      </c>
      <c r="C83">
        <v>95</v>
      </c>
      <c r="F83" t="s">
        <v>14</v>
      </c>
      <c r="G83">
        <v>33</v>
      </c>
    </row>
    <row r="84" spans="2:7" x14ac:dyDescent="0.3">
      <c r="B84" t="s">
        <v>20</v>
      </c>
      <c r="C84">
        <v>96</v>
      </c>
      <c r="F84" t="s">
        <v>14</v>
      </c>
      <c r="G84">
        <v>34</v>
      </c>
    </row>
    <row r="85" spans="2:7" x14ac:dyDescent="0.3">
      <c r="B85" t="s">
        <v>20</v>
      </c>
      <c r="C85">
        <v>96</v>
      </c>
      <c r="F85" t="s">
        <v>14</v>
      </c>
      <c r="G85">
        <v>35</v>
      </c>
    </row>
    <row r="86" spans="2:7" x14ac:dyDescent="0.3">
      <c r="B86" t="s">
        <v>20</v>
      </c>
      <c r="C86">
        <v>96</v>
      </c>
      <c r="F86" t="s">
        <v>14</v>
      </c>
      <c r="G86">
        <v>35</v>
      </c>
    </row>
    <row r="87" spans="2:7" x14ac:dyDescent="0.3">
      <c r="B87" t="s">
        <v>20</v>
      </c>
      <c r="C87">
        <v>97</v>
      </c>
      <c r="F87" t="s">
        <v>14</v>
      </c>
      <c r="G87">
        <v>35</v>
      </c>
    </row>
    <row r="88" spans="2:7" x14ac:dyDescent="0.3">
      <c r="B88" t="s">
        <v>20</v>
      </c>
      <c r="C88">
        <v>98</v>
      </c>
      <c r="F88" t="s">
        <v>14</v>
      </c>
      <c r="G88">
        <v>36</v>
      </c>
    </row>
    <row r="89" spans="2:7" x14ac:dyDescent="0.3">
      <c r="B89" t="s">
        <v>20</v>
      </c>
      <c r="C89">
        <v>98</v>
      </c>
      <c r="F89" t="s">
        <v>14</v>
      </c>
      <c r="G89">
        <v>37</v>
      </c>
    </row>
    <row r="90" spans="2:7" x14ac:dyDescent="0.3">
      <c r="B90" t="s">
        <v>20</v>
      </c>
      <c r="C90">
        <v>100</v>
      </c>
      <c r="F90" t="s">
        <v>14</v>
      </c>
      <c r="G90">
        <v>37</v>
      </c>
    </row>
    <row r="91" spans="2:7" x14ac:dyDescent="0.3">
      <c r="B91" t="s">
        <v>20</v>
      </c>
      <c r="C91">
        <v>100</v>
      </c>
      <c r="F91" t="s">
        <v>14</v>
      </c>
      <c r="G91">
        <v>37</v>
      </c>
    </row>
    <row r="92" spans="2:7" x14ac:dyDescent="0.3">
      <c r="B92" t="s">
        <v>20</v>
      </c>
      <c r="C92">
        <v>101</v>
      </c>
      <c r="F92" t="s">
        <v>14</v>
      </c>
      <c r="G92">
        <v>38</v>
      </c>
    </row>
    <row r="93" spans="2:7" x14ac:dyDescent="0.3">
      <c r="B93" t="s">
        <v>20</v>
      </c>
      <c r="C93">
        <v>101</v>
      </c>
      <c r="F93" t="s">
        <v>14</v>
      </c>
      <c r="G93">
        <v>38</v>
      </c>
    </row>
    <row r="94" spans="2:7" x14ac:dyDescent="0.3">
      <c r="B94" t="s">
        <v>20</v>
      </c>
      <c r="C94">
        <v>102</v>
      </c>
      <c r="F94" t="s">
        <v>14</v>
      </c>
      <c r="G94">
        <v>38</v>
      </c>
    </row>
    <row r="95" spans="2:7" x14ac:dyDescent="0.3">
      <c r="B95" t="s">
        <v>20</v>
      </c>
      <c r="C95">
        <v>102</v>
      </c>
      <c r="F95" t="s">
        <v>14</v>
      </c>
      <c r="G95">
        <v>39</v>
      </c>
    </row>
    <row r="96" spans="2:7" x14ac:dyDescent="0.3">
      <c r="B96" t="s">
        <v>20</v>
      </c>
      <c r="C96">
        <v>103</v>
      </c>
      <c r="F96" t="s">
        <v>14</v>
      </c>
      <c r="G96">
        <v>40</v>
      </c>
    </row>
    <row r="97" spans="2:7" x14ac:dyDescent="0.3">
      <c r="B97" t="s">
        <v>20</v>
      </c>
      <c r="C97">
        <v>103</v>
      </c>
      <c r="F97" t="s">
        <v>14</v>
      </c>
      <c r="G97">
        <v>40</v>
      </c>
    </row>
    <row r="98" spans="2:7" x14ac:dyDescent="0.3">
      <c r="B98" t="s">
        <v>20</v>
      </c>
      <c r="C98">
        <v>105</v>
      </c>
      <c r="F98" t="s">
        <v>14</v>
      </c>
      <c r="G98">
        <v>40</v>
      </c>
    </row>
    <row r="99" spans="2:7" x14ac:dyDescent="0.3">
      <c r="B99" t="s">
        <v>20</v>
      </c>
      <c r="C99">
        <v>106</v>
      </c>
      <c r="F99" t="s">
        <v>14</v>
      </c>
      <c r="G99">
        <v>41</v>
      </c>
    </row>
    <row r="100" spans="2:7" x14ac:dyDescent="0.3">
      <c r="B100" t="s">
        <v>20</v>
      </c>
      <c r="C100">
        <v>106</v>
      </c>
      <c r="F100" t="s">
        <v>14</v>
      </c>
      <c r="G100">
        <v>41</v>
      </c>
    </row>
    <row r="101" spans="2:7" x14ac:dyDescent="0.3">
      <c r="B101" t="s">
        <v>20</v>
      </c>
      <c r="C101">
        <v>107</v>
      </c>
      <c r="F101" t="s">
        <v>14</v>
      </c>
      <c r="G101">
        <v>42</v>
      </c>
    </row>
    <row r="102" spans="2:7" x14ac:dyDescent="0.3">
      <c r="B102" t="s">
        <v>20</v>
      </c>
      <c r="C102">
        <v>107</v>
      </c>
      <c r="F102" t="s">
        <v>14</v>
      </c>
      <c r="G102">
        <v>44</v>
      </c>
    </row>
    <row r="103" spans="2:7" x14ac:dyDescent="0.3">
      <c r="B103" t="s">
        <v>20</v>
      </c>
      <c r="C103">
        <v>107</v>
      </c>
      <c r="F103" t="s">
        <v>14</v>
      </c>
      <c r="G103">
        <v>44</v>
      </c>
    </row>
    <row r="104" spans="2:7" x14ac:dyDescent="0.3">
      <c r="B104" t="s">
        <v>20</v>
      </c>
      <c r="C104">
        <v>107</v>
      </c>
      <c r="F104" t="s">
        <v>14</v>
      </c>
      <c r="G104">
        <v>45</v>
      </c>
    </row>
    <row r="105" spans="2:7" x14ac:dyDescent="0.3">
      <c r="B105" t="s">
        <v>20</v>
      </c>
      <c r="C105">
        <v>107</v>
      </c>
      <c r="F105" t="s">
        <v>14</v>
      </c>
      <c r="G105">
        <v>46</v>
      </c>
    </row>
    <row r="106" spans="2:7" x14ac:dyDescent="0.3">
      <c r="B106" t="s">
        <v>20</v>
      </c>
      <c r="C106">
        <v>110</v>
      </c>
      <c r="F106" t="s">
        <v>14</v>
      </c>
      <c r="G106">
        <v>47</v>
      </c>
    </row>
    <row r="107" spans="2:7" x14ac:dyDescent="0.3">
      <c r="B107" t="s">
        <v>20</v>
      </c>
      <c r="C107">
        <v>110</v>
      </c>
      <c r="F107" t="s">
        <v>14</v>
      </c>
      <c r="G107">
        <v>48</v>
      </c>
    </row>
    <row r="108" spans="2:7" x14ac:dyDescent="0.3">
      <c r="B108" t="s">
        <v>20</v>
      </c>
      <c r="C108">
        <v>110</v>
      </c>
      <c r="F108" t="s">
        <v>14</v>
      </c>
      <c r="G108">
        <v>49</v>
      </c>
    </row>
    <row r="109" spans="2:7" x14ac:dyDescent="0.3">
      <c r="B109" t="s">
        <v>20</v>
      </c>
      <c r="C109">
        <v>110</v>
      </c>
      <c r="F109" t="s">
        <v>14</v>
      </c>
      <c r="G109">
        <v>49</v>
      </c>
    </row>
    <row r="110" spans="2:7" x14ac:dyDescent="0.3">
      <c r="B110" t="s">
        <v>20</v>
      </c>
      <c r="C110">
        <v>111</v>
      </c>
      <c r="F110" t="s">
        <v>14</v>
      </c>
      <c r="G110">
        <v>52</v>
      </c>
    </row>
    <row r="111" spans="2:7" x14ac:dyDescent="0.3">
      <c r="B111" t="s">
        <v>20</v>
      </c>
      <c r="C111">
        <v>112</v>
      </c>
      <c r="F111" t="s">
        <v>14</v>
      </c>
      <c r="G111">
        <v>53</v>
      </c>
    </row>
    <row r="112" spans="2:7" x14ac:dyDescent="0.3">
      <c r="B112" t="s">
        <v>20</v>
      </c>
      <c r="C112">
        <v>112</v>
      </c>
      <c r="F112" t="s">
        <v>14</v>
      </c>
      <c r="G112">
        <v>54</v>
      </c>
    </row>
    <row r="113" spans="2:7" x14ac:dyDescent="0.3">
      <c r="B113" t="s">
        <v>20</v>
      </c>
      <c r="C113">
        <v>112</v>
      </c>
      <c r="F113" t="s">
        <v>14</v>
      </c>
      <c r="G113">
        <v>55</v>
      </c>
    </row>
    <row r="114" spans="2:7" x14ac:dyDescent="0.3">
      <c r="B114" t="s">
        <v>20</v>
      </c>
      <c r="C114">
        <v>113</v>
      </c>
      <c r="F114" t="s">
        <v>14</v>
      </c>
      <c r="G114">
        <v>55</v>
      </c>
    </row>
    <row r="115" spans="2:7" x14ac:dyDescent="0.3">
      <c r="B115" t="s">
        <v>20</v>
      </c>
      <c r="C115">
        <v>113</v>
      </c>
      <c r="F115" t="s">
        <v>14</v>
      </c>
      <c r="G115">
        <v>56</v>
      </c>
    </row>
    <row r="116" spans="2:7" x14ac:dyDescent="0.3">
      <c r="B116" t="s">
        <v>20</v>
      </c>
      <c r="C116">
        <v>114</v>
      </c>
      <c r="F116" t="s">
        <v>14</v>
      </c>
      <c r="G116">
        <v>56</v>
      </c>
    </row>
    <row r="117" spans="2:7" x14ac:dyDescent="0.3">
      <c r="B117" t="s">
        <v>20</v>
      </c>
      <c r="C117">
        <v>114</v>
      </c>
      <c r="F117" t="s">
        <v>14</v>
      </c>
      <c r="G117">
        <v>57</v>
      </c>
    </row>
    <row r="118" spans="2:7" x14ac:dyDescent="0.3">
      <c r="B118" t="s">
        <v>20</v>
      </c>
      <c r="C118">
        <v>114</v>
      </c>
      <c r="F118" t="s">
        <v>14</v>
      </c>
      <c r="G118">
        <v>57</v>
      </c>
    </row>
    <row r="119" spans="2:7" x14ac:dyDescent="0.3">
      <c r="B119" t="s">
        <v>20</v>
      </c>
      <c r="C119">
        <v>115</v>
      </c>
      <c r="F119" t="s">
        <v>14</v>
      </c>
      <c r="G119">
        <v>58</v>
      </c>
    </row>
    <row r="120" spans="2:7" x14ac:dyDescent="0.3">
      <c r="B120" t="s">
        <v>20</v>
      </c>
      <c r="C120">
        <v>116</v>
      </c>
      <c r="F120" t="s">
        <v>14</v>
      </c>
      <c r="G120">
        <v>60</v>
      </c>
    </row>
    <row r="121" spans="2:7" x14ac:dyDescent="0.3">
      <c r="B121" t="s">
        <v>20</v>
      </c>
      <c r="C121">
        <v>116</v>
      </c>
      <c r="F121" t="s">
        <v>14</v>
      </c>
      <c r="G121">
        <v>62</v>
      </c>
    </row>
    <row r="122" spans="2:7" x14ac:dyDescent="0.3">
      <c r="B122" t="s">
        <v>20</v>
      </c>
      <c r="C122">
        <v>117</v>
      </c>
      <c r="F122" t="s">
        <v>14</v>
      </c>
      <c r="G122">
        <v>62</v>
      </c>
    </row>
    <row r="123" spans="2:7" x14ac:dyDescent="0.3">
      <c r="B123" t="s">
        <v>20</v>
      </c>
      <c r="C123">
        <v>117</v>
      </c>
      <c r="F123" t="s">
        <v>14</v>
      </c>
      <c r="G123">
        <v>63</v>
      </c>
    </row>
    <row r="124" spans="2:7" x14ac:dyDescent="0.3">
      <c r="B124" t="s">
        <v>20</v>
      </c>
      <c r="C124">
        <v>119</v>
      </c>
      <c r="F124" t="s">
        <v>14</v>
      </c>
      <c r="G124">
        <v>63</v>
      </c>
    </row>
    <row r="125" spans="2:7" x14ac:dyDescent="0.3">
      <c r="B125" t="s">
        <v>20</v>
      </c>
      <c r="C125">
        <v>121</v>
      </c>
      <c r="F125" t="s">
        <v>14</v>
      </c>
      <c r="G125">
        <v>64</v>
      </c>
    </row>
    <row r="126" spans="2:7" x14ac:dyDescent="0.3">
      <c r="B126" t="s">
        <v>20</v>
      </c>
      <c r="C126">
        <v>121</v>
      </c>
      <c r="F126" t="s">
        <v>14</v>
      </c>
      <c r="G126">
        <v>64</v>
      </c>
    </row>
    <row r="127" spans="2:7" x14ac:dyDescent="0.3">
      <c r="B127" t="s">
        <v>20</v>
      </c>
      <c r="C127">
        <v>121</v>
      </c>
      <c r="F127" t="s">
        <v>14</v>
      </c>
      <c r="G127">
        <v>64</v>
      </c>
    </row>
    <row r="128" spans="2:7" x14ac:dyDescent="0.3">
      <c r="B128" t="s">
        <v>20</v>
      </c>
      <c r="C128">
        <v>122</v>
      </c>
      <c r="F128" t="s">
        <v>14</v>
      </c>
      <c r="G128">
        <v>64</v>
      </c>
    </row>
    <row r="129" spans="2:7" x14ac:dyDescent="0.3">
      <c r="B129" t="s">
        <v>20</v>
      </c>
      <c r="C129">
        <v>122</v>
      </c>
      <c r="F129" t="s">
        <v>14</v>
      </c>
      <c r="G129">
        <v>65</v>
      </c>
    </row>
    <row r="130" spans="2:7" x14ac:dyDescent="0.3">
      <c r="B130" t="s">
        <v>20</v>
      </c>
      <c r="C130">
        <v>122</v>
      </c>
      <c r="F130" t="s">
        <v>14</v>
      </c>
      <c r="G130">
        <v>65</v>
      </c>
    </row>
    <row r="131" spans="2:7" x14ac:dyDescent="0.3">
      <c r="B131" t="s">
        <v>20</v>
      </c>
      <c r="C131">
        <v>122</v>
      </c>
      <c r="F131" t="s">
        <v>14</v>
      </c>
      <c r="G131">
        <v>67</v>
      </c>
    </row>
    <row r="132" spans="2:7" x14ac:dyDescent="0.3">
      <c r="B132" t="s">
        <v>20</v>
      </c>
      <c r="C132">
        <v>123</v>
      </c>
      <c r="F132" t="s">
        <v>14</v>
      </c>
      <c r="G132">
        <v>67</v>
      </c>
    </row>
    <row r="133" spans="2:7" x14ac:dyDescent="0.3">
      <c r="B133" t="s">
        <v>20</v>
      </c>
      <c r="C133">
        <v>123</v>
      </c>
      <c r="F133" t="s">
        <v>14</v>
      </c>
      <c r="G133">
        <v>67</v>
      </c>
    </row>
    <row r="134" spans="2:7" x14ac:dyDescent="0.3">
      <c r="B134" t="s">
        <v>20</v>
      </c>
      <c r="C134">
        <v>123</v>
      </c>
      <c r="F134" t="s">
        <v>14</v>
      </c>
      <c r="G134">
        <v>67</v>
      </c>
    </row>
    <row r="135" spans="2:7" x14ac:dyDescent="0.3">
      <c r="B135" t="s">
        <v>20</v>
      </c>
      <c r="C135">
        <v>125</v>
      </c>
      <c r="F135" t="s">
        <v>14</v>
      </c>
      <c r="G135">
        <v>67</v>
      </c>
    </row>
    <row r="136" spans="2:7" x14ac:dyDescent="0.3">
      <c r="B136" t="s">
        <v>20</v>
      </c>
      <c r="C136">
        <v>126</v>
      </c>
      <c r="F136" t="s">
        <v>14</v>
      </c>
      <c r="G136">
        <v>67</v>
      </c>
    </row>
    <row r="137" spans="2:7" x14ac:dyDescent="0.3">
      <c r="B137" t="s">
        <v>20</v>
      </c>
      <c r="C137">
        <v>126</v>
      </c>
      <c r="F137" t="s">
        <v>14</v>
      </c>
      <c r="G137">
        <v>67</v>
      </c>
    </row>
    <row r="138" spans="2:7" x14ac:dyDescent="0.3">
      <c r="B138" t="s">
        <v>20</v>
      </c>
      <c r="C138">
        <v>126</v>
      </c>
      <c r="F138" t="s">
        <v>14</v>
      </c>
      <c r="G138">
        <v>70</v>
      </c>
    </row>
    <row r="139" spans="2:7" x14ac:dyDescent="0.3">
      <c r="B139" t="s">
        <v>20</v>
      </c>
      <c r="C139">
        <v>126</v>
      </c>
      <c r="F139" t="s">
        <v>14</v>
      </c>
      <c r="G139">
        <v>71</v>
      </c>
    </row>
    <row r="140" spans="2:7" x14ac:dyDescent="0.3">
      <c r="B140" t="s">
        <v>20</v>
      </c>
      <c r="C140">
        <v>126</v>
      </c>
      <c r="F140" t="s">
        <v>14</v>
      </c>
      <c r="G140">
        <v>73</v>
      </c>
    </row>
    <row r="141" spans="2:7" x14ac:dyDescent="0.3">
      <c r="B141" t="s">
        <v>20</v>
      </c>
      <c r="C141">
        <v>127</v>
      </c>
      <c r="F141" t="s">
        <v>14</v>
      </c>
      <c r="G141">
        <v>73</v>
      </c>
    </row>
    <row r="142" spans="2:7" x14ac:dyDescent="0.3">
      <c r="B142" t="s">
        <v>20</v>
      </c>
      <c r="C142">
        <v>127</v>
      </c>
      <c r="F142" t="s">
        <v>14</v>
      </c>
      <c r="G142">
        <v>75</v>
      </c>
    </row>
    <row r="143" spans="2:7" x14ac:dyDescent="0.3">
      <c r="B143" t="s">
        <v>20</v>
      </c>
      <c r="C143">
        <v>128</v>
      </c>
      <c r="F143" t="s">
        <v>14</v>
      </c>
      <c r="G143">
        <v>75</v>
      </c>
    </row>
    <row r="144" spans="2:7" x14ac:dyDescent="0.3">
      <c r="B144" t="s">
        <v>20</v>
      </c>
      <c r="C144">
        <v>128</v>
      </c>
      <c r="F144" t="s">
        <v>14</v>
      </c>
      <c r="G144">
        <v>75</v>
      </c>
    </row>
    <row r="145" spans="2:7" x14ac:dyDescent="0.3">
      <c r="B145" t="s">
        <v>20</v>
      </c>
      <c r="C145">
        <v>129</v>
      </c>
      <c r="F145" t="s">
        <v>14</v>
      </c>
      <c r="G145">
        <v>75</v>
      </c>
    </row>
    <row r="146" spans="2:7" x14ac:dyDescent="0.3">
      <c r="B146" t="s">
        <v>20</v>
      </c>
      <c r="C146">
        <v>129</v>
      </c>
      <c r="F146" t="s">
        <v>14</v>
      </c>
      <c r="G146">
        <v>76</v>
      </c>
    </row>
    <row r="147" spans="2:7" x14ac:dyDescent="0.3">
      <c r="B147" t="s">
        <v>20</v>
      </c>
      <c r="C147">
        <v>130</v>
      </c>
      <c r="F147" t="s">
        <v>14</v>
      </c>
      <c r="G147">
        <v>77</v>
      </c>
    </row>
    <row r="148" spans="2:7" x14ac:dyDescent="0.3">
      <c r="B148" t="s">
        <v>20</v>
      </c>
      <c r="C148">
        <v>130</v>
      </c>
      <c r="F148" t="s">
        <v>14</v>
      </c>
      <c r="G148">
        <v>77</v>
      </c>
    </row>
    <row r="149" spans="2:7" x14ac:dyDescent="0.3">
      <c r="B149" t="s">
        <v>20</v>
      </c>
      <c r="C149">
        <v>131</v>
      </c>
      <c r="F149" t="s">
        <v>14</v>
      </c>
      <c r="G149">
        <v>77</v>
      </c>
    </row>
    <row r="150" spans="2:7" x14ac:dyDescent="0.3">
      <c r="B150" t="s">
        <v>20</v>
      </c>
      <c r="C150">
        <v>131</v>
      </c>
      <c r="F150" t="s">
        <v>14</v>
      </c>
      <c r="G150">
        <v>78</v>
      </c>
    </row>
    <row r="151" spans="2:7" x14ac:dyDescent="0.3">
      <c r="B151" t="s">
        <v>20</v>
      </c>
      <c r="C151">
        <v>131</v>
      </c>
      <c r="F151" t="s">
        <v>14</v>
      </c>
      <c r="G151">
        <v>78</v>
      </c>
    </row>
    <row r="152" spans="2:7" x14ac:dyDescent="0.3">
      <c r="B152" t="s">
        <v>20</v>
      </c>
      <c r="C152">
        <v>131</v>
      </c>
      <c r="F152" t="s">
        <v>14</v>
      </c>
      <c r="G152">
        <v>79</v>
      </c>
    </row>
    <row r="153" spans="2:7" x14ac:dyDescent="0.3">
      <c r="B153" t="s">
        <v>20</v>
      </c>
      <c r="C153">
        <v>131</v>
      </c>
      <c r="F153" t="s">
        <v>14</v>
      </c>
      <c r="G153">
        <v>80</v>
      </c>
    </row>
    <row r="154" spans="2:7" x14ac:dyDescent="0.3">
      <c r="B154" t="s">
        <v>20</v>
      </c>
      <c r="C154">
        <v>132</v>
      </c>
      <c r="F154" t="s">
        <v>14</v>
      </c>
      <c r="G154">
        <v>80</v>
      </c>
    </row>
    <row r="155" spans="2:7" x14ac:dyDescent="0.3">
      <c r="B155" t="s">
        <v>20</v>
      </c>
      <c r="C155">
        <v>132</v>
      </c>
      <c r="F155" t="s">
        <v>14</v>
      </c>
      <c r="G155">
        <v>82</v>
      </c>
    </row>
    <row r="156" spans="2:7" x14ac:dyDescent="0.3">
      <c r="B156" t="s">
        <v>20</v>
      </c>
      <c r="C156">
        <v>132</v>
      </c>
      <c r="F156" t="s">
        <v>14</v>
      </c>
      <c r="G156">
        <v>83</v>
      </c>
    </row>
    <row r="157" spans="2:7" x14ac:dyDescent="0.3">
      <c r="B157" t="s">
        <v>20</v>
      </c>
      <c r="C157">
        <v>133</v>
      </c>
      <c r="F157" t="s">
        <v>14</v>
      </c>
      <c r="G157">
        <v>83</v>
      </c>
    </row>
    <row r="158" spans="2:7" x14ac:dyDescent="0.3">
      <c r="B158" t="s">
        <v>20</v>
      </c>
      <c r="C158">
        <v>133</v>
      </c>
      <c r="F158" t="s">
        <v>14</v>
      </c>
      <c r="G158">
        <v>84</v>
      </c>
    </row>
    <row r="159" spans="2:7" x14ac:dyDescent="0.3">
      <c r="B159" t="s">
        <v>20</v>
      </c>
      <c r="C159">
        <v>133</v>
      </c>
      <c r="F159" t="s">
        <v>14</v>
      </c>
      <c r="G159">
        <v>86</v>
      </c>
    </row>
    <row r="160" spans="2:7" x14ac:dyDescent="0.3">
      <c r="B160" t="s">
        <v>20</v>
      </c>
      <c r="C160">
        <v>134</v>
      </c>
      <c r="F160" t="s">
        <v>14</v>
      </c>
      <c r="G160">
        <v>86</v>
      </c>
    </row>
    <row r="161" spans="2:7" x14ac:dyDescent="0.3">
      <c r="B161" t="s">
        <v>20</v>
      </c>
      <c r="C161">
        <v>134</v>
      </c>
      <c r="F161" t="s">
        <v>14</v>
      </c>
      <c r="G161">
        <v>86</v>
      </c>
    </row>
    <row r="162" spans="2:7" x14ac:dyDescent="0.3">
      <c r="B162" t="s">
        <v>20</v>
      </c>
      <c r="C162">
        <v>134</v>
      </c>
      <c r="F162" t="s">
        <v>14</v>
      </c>
      <c r="G162">
        <v>87</v>
      </c>
    </row>
    <row r="163" spans="2:7" x14ac:dyDescent="0.3">
      <c r="B163" t="s">
        <v>20</v>
      </c>
      <c r="C163">
        <v>135</v>
      </c>
      <c r="F163" t="s">
        <v>14</v>
      </c>
      <c r="G163">
        <v>88</v>
      </c>
    </row>
    <row r="164" spans="2:7" x14ac:dyDescent="0.3">
      <c r="B164" t="s">
        <v>20</v>
      </c>
      <c r="C164">
        <v>135</v>
      </c>
      <c r="F164" t="s">
        <v>14</v>
      </c>
      <c r="G164">
        <v>91</v>
      </c>
    </row>
    <row r="165" spans="2:7" x14ac:dyDescent="0.3">
      <c r="B165" t="s">
        <v>20</v>
      </c>
      <c r="C165">
        <v>135</v>
      </c>
      <c r="F165" t="s">
        <v>14</v>
      </c>
      <c r="G165">
        <v>92</v>
      </c>
    </row>
    <row r="166" spans="2:7" x14ac:dyDescent="0.3">
      <c r="B166" t="s">
        <v>20</v>
      </c>
      <c r="C166">
        <v>136</v>
      </c>
      <c r="F166" t="s">
        <v>14</v>
      </c>
      <c r="G166">
        <v>92</v>
      </c>
    </row>
    <row r="167" spans="2:7" x14ac:dyDescent="0.3">
      <c r="B167" t="s">
        <v>20</v>
      </c>
      <c r="C167">
        <v>137</v>
      </c>
      <c r="F167" t="s">
        <v>14</v>
      </c>
      <c r="G167">
        <v>92</v>
      </c>
    </row>
    <row r="168" spans="2:7" x14ac:dyDescent="0.3">
      <c r="B168" t="s">
        <v>20</v>
      </c>
      <c r="C168">
        <v>137</v>
      </c>
      <c r="F168" t="s">
        <v>14</v>
      </c>
      <c r="G168">
        <v>94</v>
      </c>
    </row>
    <row r="169" spans="2:7" x14ac:dyDescent="0.3">
      <c r="B169" t="s">
        <v>20</v>
      </c>
      <c r="C169">
        <v>138</v>
      </c>
      <c r="F169" t="s">
        <v>14</v>
      </c>
      <c r="G169">
        <v>94</v>
      </c>
    </row>
    <row r="170" spans="2:7" x14ac:dyDescent="0.3">
      <c r="B170" t="s">
        <v>20</v>
      </c>
      <c r="C170">
        <v>138</v>
      </c>
      <c r="F170" t="s">
        <v>14</v>
      </c>
      <c r="G170">
        <v>100</v>
      </c>
    </row>
    <row r="171" spans="2:7" x14ac:dyDescent="0.3">
      <c r="B171" t="s">
        <v>20</v>
      </c>
      <c r="C171">
        <v>138</v>
      </c>
      <c r="F171" t="s">
        <v>14</v>
      </c>
      <c r="G171">
        <v>101</v>
      </c>
    </row>
    <row r="172" spans="2:7" x14ac:dyDescent="0.3">
      <c r="B172" t="s">
        <v>20</v>
      </c>
      <c r="C172">
        <v>139</v>
      </c>
      <c r="F172" t="s">
        <v>14</v>
      </c>
      <c r="G172">
        <v>102</v>
      </c>
    </row>
    <row r="173" spans="2:7" x14ac:dyDescent="0.3">
      <c r="B173" t="s">
        <v>20</v>
      </c>
      <c r="C173">
        <v>139</v>
      </c>
      <c r="F173" t="s">
        <v>14</v>
      </c>
      <c r="G173">
        <v>104</v>
      </c>
    </row>
    <row r="174" spans="2:7" x14ac:dyDescent="0.3">
      <c r="B174" t="s">
        <v>20</v>
      </c>
      <c r="C174">
        <v>140</v>
      </c>
      <c r="F174" t="s">
        <v>14</v>
      </c>
      <c r="G174">
        <v>105</v>
      </c>
    </row>
    <row r="175" spans="2:7" x14ac:dyDescent="0.3">
      <c r="B175" t="s">
        <v>20</v>
      </c>
      <c r="C175">
        <v>140</v>
      </c>
      <c r="F175" t="s">
        <v>14</v>
      </c>
      <c r="G175">
        <v>105</v>
      </c>
    </row>
    <row r="176" spans="2:7" x14ac:dyDescent="0.3">
      <c r="B176" t="s">
        <v>20</v>
      </c>
      <c r="C176">
        <v>140</v>
      </c>
      <c r="F176" t="s">
        <v>14</v>
      </c>
      <c r="G176">
        <v>106</v>
      </c>
    </row>
    <row r="177" spans="2:7" x14ac:dyDescent="0.3">
      <c r="B177" t="s">
        <v>20</v>
      </c>
      <c r="C177">
        <v>142</v>
      </c>
      <c r="F177" t="s">
        <v>14</v>
      </c>
      <c r="G177">
        <v>107</v>
      </c>
    </row>
    <row r="178" spans="2:7" x14ac:dyDescent="0.3">
      <c r="B178" t="s">
        <v>20</v>
      </c>
      <c r="C178">
        <v>142</v>
      </c>
      <c r="F178" t="s">
        <v>14</v>
      </c>
      <c r="G178">
        <v>108</v>
      </c>
    </row>
    <row r="179" spans="2:7" x14ac:dyDescent="0.3">
      <c r="B179" t="s">
        <v>20</v>
      </c>
      <c r="C179">
        <v>142</v>
      </c>
      <c r="F179" t="s">
        <v>14</v>
      </c>
      <c r="G179">
        <v>111</v>
      </c>
    </row>
    <row r="180" spans="2:7" x14ac:dyDescent="0.3">
      <c r="B180" t="s">
        <v>20</v>
      </c>
      <c r="C180">
        <v>142</v>
      </c>
      <c r="F180" t="s">
        <v>14</v>
      </c>
      <c r="G180">
        <v>112</v>
      </c>
    </row>
    <row r="181" spans="2:7" x14ac:dyDescent="0.3">
      <c r="B181" t="s">
        <v>20</v>
      </c>
      <c r="C181">
        <v>143</v>
      </c>
      <c r="F181" t="s">
        <v>14</v>
      </c>
      <c r="G181">
        <v>112</v>
      </c>
    </row>
    <row r="182" spans="2:7" x14ac:dyDescent="0.3">
      <c r="B182" t="s">
        <v>20</v>
      </c>
      <c r="C182">
        <v>144</v>
      </c>
      <c r="F182" t="s">
        <v>14</v>
      </c>
      <c r="G182">
        <v>113</v>
      </c>
    </row>
    <row r="183" spans="2:7" x14ac:dyDescent="0.3">
      <c r="B183" t="s">
        <v>20</v>
      </c>
      <c r="C183">
        <v>144</v>
      </c>
      <c r="F183" t="s">
        <v>14</v>
      </c>
      <c r="G183">
        <v>114</v>
      </c>
    </row>
    <row r="184" spans="2:7" x14ac:dyDescent="0.3">
      <c r="B184" t="s">
        <v>20</v>
      </c>
      <c r="C184">
        <v>144</v>
      </c>
      <c r="F184" t="s">
        <v>14</v>
      </c>
      <c r="G184">
        <v>115</v>
      </c>
    </row>
    <row r="185" spans="2:7" x14ac:dyDescent="0.3">
      <c r="B185" t="s">
        <v>20</v>
      </c>
      <c r="C185">
        <v>144</v>
      </c>
      <c r="F185" t="s">
        <v>14</v>
      </c>
      <c r="G185">
        <v>117</v>
      </c>
    </row>
    <row r="186" spans="2:7" x14ac:dyDescent="0.3">
      <c r="B186" t="s">
        <v>20</v>
      </c>
      <c r="C186">
        <v>146</v>
      </c>
      <c r="F186" t="s">
        <v>14</v>
      </c>
      <c r="G186">
        <v>118</v>
      </c>
    </row>
    <row r="187" spans="2:7" x14ac:dyDescent="0.3">
      <c r="B187" t="s">
        <v>20</v>
      </c>
      <c r="C187">
        <v>147</v>
      </c>
      <c r="F187" t="s">
        <v>14</v>
      </c>
      <c r="G187">
        <v>120</v>
      </c>
    </row>
    <row r="188" spans="2:7" x14ac:dyDescent="0.3">
      <c r="B188" t="s">
        <v>20</v>
      </c>
      <c r="C188">
        <v>147</v>
      </c>
      <c r="F188" t="s">
        <v>14</v>
      </c>
      <c r="G188">
        <v>120</v>
      </c>
    </row>
    <row r="189" spans="2:7" x14ac:dyDescent="0.3">
      <c r="B189" t="s">
        <v>20</v>
      </c>
      <c r="C189">
        <v>147</v>
      </c>
      <c r="F189" t="s">
        <v>14</v>
      </c>
      <c r="G189">
        <v>121</v>
      </c>
    </row>
    <row r="190" spans="2:7" x14ac:dyDescent="0.3">
      <c r="B190" t="s">
        <v>20</v>
      </c>
      <c r="C190">
        <v>148</v>
      </c>
      <c r="F190" t="s">
        <v>14</v>
      </c>
      <c r="G190">
        <v>127</v>
      </c>
    </row>
    <row r="191" spans="2:7" x14ac:dyDescent="0.3">
      <c r="B191" t="s">
        <v>20</v>
      </c>
      <c r="C191">
        <v>148</v>
      </c>
      <c r="F191" t="s">
        <v>14</v>
      </c>
      <c r="G191">
        <v>128</v>
      </c>
    </row>
    <row r="192" spans="2:7" x14ac:dyDescent="0.3">
      <c r="B192" t="s">
        <v>20</v>
      </c>
      <c r="C192">
        <v>149</v>
      </c>
      <c r="F192" t="s">
        <v>14</v>
      </c>
      <c r="G192">
        <v>130</v>
      </c>
    </row>
    <row r="193" spans="2:7" x14ac:dyDescent="0.3">
      <c r="B193" t="s">
        <v>20</v>
      </c>
      <c r="C193">
        <v>149</v>
      </c>
      <c r="F193" t="s">
        <v>14</v>
      </c>
      <c r="G193">
        <v>131</v>
      </c>
    </row>
    <row r="194" spans="2:7" x14ac:dyDescent="0.3">
      <c r="B194" t="s">
        <v>20</v>
      </c>
      <c r="C194">
        <v>150</v>
      </c>
      <c r="F194" t="s">
        <v>14</v>
      </c>
      <c r="G194">
        <v>132</v>
      </c>
    </row>
    <row r="195" spans="2:7" x14ac:dyDescent="0.3">
      <c r="B195" t="s">
        <v>20</v>
      </c>
      <c r="C195">
        <v>150</v>
      </c>
      <c r="F195" t="s">
        <v>14</v>
      </c>
      <c r="G195">
        <v>133</v>
      </c>
    </row>
    <row r="196" spans="2:7" x14ac:dyDescent="0.3">
      <c r="B196" t="s">
        <v>20</v>
      </c>
      <c r="C196">
        <v>154</v>
      </c>
      <c r="F196" t="s">
        <v>14</v>
      </c>
      <c r="G196">
        <v>133</v>
      </c>
    </row>
    <row r="197" spans="2:7" x14ac:dyDescent="0.3">
      <c r="B197" t="s">
        <v>20</v>
      </c>
      <c r="C197">
        <v>154</v>
      </c>
      <c r="F197" t="s">
        <v>14</v>
      </c>
      <c r="G197">
        <v>136</v>
      </c>
    </row>
    <row r="198" spans="2:7" x14ac:dyDescent="0.3">
      <c r="B198" t="s">
        <v>20</v>
      </c>
      <c r="C198">
        <v>154</v>
      </c>
      <c r="F198" t="s">
        <v>14</v>
      </c>
      <c r="G198">
        <v>137</v>
      </c>
    </row>
    <row r="199" spans="2:7" x14ac:dyDescent="0.3">
      <c r="B199" t="s">
        <v>20</v>
      </c>
      <c r="C199">
        <v>154</v>
      </c>
      <c r="F199" t="s">
        <v>14</v>
      </c>
      <c r="G199">
        <v>141</v>
      </c>
    </row>
    <row r="200" spans="2:7" x14ac:dyDescent="0.3">
      <c r="B200" t="s">
        <v>20</v>
      </c>
      <c r="C200">
        <v>155</v>
      </c>
      <c r="F200" t="s">
        <v>14</v>
      </c>
      <c r="G200">
        <v>143</v>
      </c>
    </row>
    <row r="201" spans="2:7" x14ac:dyDescent="0.3">
      <c r="B201" t="s">
        <v>20</v>
      </c>
      <c r="C201">
        <v>155</v>
      </c>
      <c r="F201" t="s">
        <v>14</v>
      </c>
      <c r="G201">
        <v>147</v>
      </c>
    </row>
    <row r="202" spans="2:7" x14ac:dyDescent="0.3">
      <c r="B202" t="s">
        <v>20</v>
      </c>
      <c r="C202">
        <v>155</v>
      </c>
      <c r="F202" t="s">
        <v>14</v>
      </c>
      <c r="G202">
        <v>151</v>
      </c>
    </row>
    <row r="203" spans="2:7" x14ac:dyDescent="0.3">
      <c r="B203" t="s">
        <v>20</v>
      </c>
      <c r="C203">
        <v>155</v>
      </c>
      <c r="F203" t="s">
        <v>14</v>
      </c>
      <c r="G203">
        <v>154</v>
      </c>
    </row>
    <row r="204" spans="2:7" x14ac:dyDescent="0.3">
      <c r="B204" t="s">
        <v>20</v>
      </c>
      <c r="C204">
        <v>156</v>
      </c>
      <c r="F204" t="s">
        <v>14</v>
      </c>
      <c r="G204">
        <v>156</v>
      </c>
    </row>
    <row r="205" spans="2:7" x14ac:dyDescent="0.3">
      <c r="B205" t="s">
        <v>20</v>
      </c>
      <c r="C205">
        <v>156</v>
      </c>
      <c r="F205" t="s">
        <v>14</v>
      </c>
      <c r="G205">
        <v>157</v>
      </c>
    </row>
    <row r="206" spans="2:7" x14ac:dyDescent="0.3">
      <c r="B206" t="s">
        <v>20</v>
      </c>
      <c r="C206">
        <v>157</v>
      </c>
      <c r="F206" t="s">
        <v>14</v>
      </c>
      <c r="G206">
        <v>162</v>
      </c>
    </row>
    <row r="207" spans="2:7" x14ac:dyDescent="0.3">
      <c r="B207" t="s">
        <v>20</v>
      </c>
      <c r="C207">
        <v>157</v>
      </c>
      <c r="F207" t="s">
        <v>14</v>
      </c>
      <c r="G207">
        <v>168</v>
      </c>
    </row>
    <row r="208" spans="2:7" x14ac:dyDescent="0.3">
      <c r="B208" t="s">
        <v>20</v>
      </c>
      <c r="C208">
        <v>157</v>
      </c>
      <c r="F208" t="s">
        <v>14</v>
      </c>
      <c r="G208">
        <v>180</v>
      </c>
    </row>
    <row r="209" spans="2:7" x14ac:dyDescent="0.3">
      <c r="B209" t="s">
        <v>20</v>
      </c>
      <c r="C209">
        <v>157</v>
      </c>
      <c r="F209" t="s">
        <v>14</v>
      </c>
      <c r="G209">
        <v>181</v>
      </c>
    </row>
    <row r="210" spans="2:7" x14ac:dyDescent="0.3">
      <c r="B210" t="s">
        <v>20</v>
      </c>
      <c r="C210">
        <v>157</v>
      </c>
      <c r="F210" t="s">
        <v>14</v>
      </c>
      <c r="G210">
        <v>183</v>
      </c>
    </row>
    <row r="211" spans="2:7" x14ac:dyDescent="0.3">
      <c r="B211" t="s">
        <v>20</v>
      </c>
      <c r="C211">
        <v>158</v>
      </c>
      <c r="F211" t="s">
        <v>14</v>
      </c>
      <c r="G211">
        <v>186</v>
      </c>
    </row>
    <row r="212" spans="2:7" x14ac:dyDescent="0.3">
      <c r="B212" t="s">
        <v>20</v>
      </c>
      <c r="C212">
        <v>158</v>
      </c>
      <c r="F212" t="s">
        <v>14</v>
      </c>
      <c r="G212">
        <v>191</v>
      </c>
    </row>
    <row r="213" spans="2:7" x14ac:dyDescent="0.3">
      <c r="B213" t="s">
        <v>20</v>
      </c>
      <c r="C213">
        <v>159</v>
      </c>
      <c r="F213" t="s">
        <v>14</v>
      </c>
      <c r="G213">
        <v>191</v>
      </c>
    </row>
    <row r="214" spans="2:7" x14ac:dyDescent="0.3">
      <c r="B214" t="s">
        <v>20</v>
      </c>
      <c r="C214">
        <v>159</v>
      </c>
      <c r="F214" t="s">
        <v>14</v>
      </c>
      <c r="G214">
        <v>200</v>
      </c>
    </row>
    <row r="215" spans="2:7" x14ac:dyDescent="0.3">
      <c r="B215" t="s">
        <v>20</v>
      </c>
      <c r="C215">
        <v>159</v>
      </c>
      <c r="F215" t="s">
        <v>14</v>
      </c>
      <c r="G215">
        <v>210</v>
      </c>
    </row>
    <row r="216" spans="2:7" x14ac:dyDescent="0.3">
      <c r="B216" t="s">
        <v>20</v>
      </c>
      <c r="C216">
        <v>160</v>
      </c>
      <c r="F216" t="s">
        <v>14</v>
      </c>
      <c r="G216">
        <v>210</v>
      </c>
    </row>
    <row r="217" spans="2:7" x14ac:dyDescent="0.3">
      <c r="B217" t="s">
        <v>20</v>
      </c>
      <c r="C217">
        <v>160</v>
      </c>
      <c r="F217" t="s">
        <v>14</v>
      </c>
      <c r="G217">
        <v>225</v>
      </c>
    </row>
    <row r="218" spans="2:7" x14ac:dyDescent="0.3">
      <c r="B218" t="s">
        <v>20</v>
      </c>
      <c r="C218">
        <v>161</v>
      </c>
      <c r="F218" t="s">
        <v>14</v>
      </c>
      <c r="G218">
        <v>226</v>
      </c>
    </row>
    <row r="219" spans="2:7" x14ac:dyDescent="0.3">
      <c r="B219" t="s">
        <v>20</v>
      </c>
      <c r="C219">
        <v>163</v>
      </c>
      <c r="F219" t="s">
        <v>14</v>
      </c>
      <c r="G219">
        <v>243</v>
      </c>
    </row>
    <row r="220" spans="2:7" x14ac:dyDescent="0.3">
      <c r="B220" t="s">
        <v>20</v>
      </c>
      <c r="C220">
        <v>163</v>
      </c>
      <c r="F220" t="s">
        <v>14</v>
      </c>
      <c r="G220">
        <v>243</v>
      </c>
    </row>
    <row r="221" spans="2:7" x14ac:dyDescent="0.3">
      <c r="B221" t="s">
        <v>20</v>
      </c>
      <c r="C221">
        <v>164</v>
      </c>
      <c r="F221" t="s">
        <v>14</v>
      </c>
      <c r="G221">
        <v>245</v>
      </c>
    </row>
    <row r="222" spans="2:7" x14ac:dyDescent="0.3">
      <c r="B222" t="s">
        <v>20</v>
      </c>
      <c r="C222">
        <v>164</v>
      </c>
      <c r="F222" t="s">
        <v>14</v>
      </c>
      <c r="G222">
        <v>245</v>
      </c>
    </row>
    <row r="223" spans="2:7" x14ac:dyDescent="0.3">
      <c r="B223" t="s">
        <v>20</v>
      </c>
      <c r="C223">
        <v>164</v>
      </c>
      <c r="F223" t="s">
        <v>14</v>
      </c>
      <c r="G223">
        <v>248</v>
      </c>
    </row>
    <row r="224" spans="2:7" x14ac:dyDescent="0.3">
      <c r="B224" t="s">
        <v>20</v>
      </c>
      <c r="C224">
        <v>164</v>
      </c>
      <c r="F224" t="s">
        <v>14</v>
      </c>
      <c r="G224">
        <v>252</v>
      </c>
    </row>
    <row r="225" spans="2:7" x14ac:dyDescent="0.3">
      <c r="B225" t="s">
        <v>20</v>
      </c>
      <c r="C225">
        <v>164</v>
      </c>
      <c r="F225" t="s">
        <v>14</v>
      </c>
      <c r="G225">
        <v>253</v>
      </c>
    </row>
    <row r="226" spans="2:7" x14ac:dyDescent="0.3">
      <c r="B226" t="s">
        <v>20</v>
      </c>
      <c r="C226">
        <v>165</v>
      </c>
      <c r="F226" t="s">
        <v>14</v>
      </c>
      <c r="G226">
        <v>257</v>
      </c>
    </row>
    <row r="227" spans="2:7" x14ac:dyDescent="0.3">
      <c r="B227" t="s">
        <v>20</v>
      </c>
      <c r="C227">
        <v>165</v>
      </c>
      <c r="F227" t="s">
        <v>14</v>
      </c>
      <c r="G227">
        <v>263</v>
      </c>
    </row>
    <row r="228" spans="2:7" x14ac:dyDescent="0.3">
      <c r="B228" t="s">
        <v>20</v>
      </c>
      <c r="C228">
        <v>165</v>
      </c>
      <c r="F228" t="s">
        <v>14</v>
      </c>
      <c r="G228">
        <v>296</v>
      </c>
    </row>
    <row r="229" spans="2:7" x14ac:dyDescent="0.3">
      <c r="B229" t="s">
        <v>20</v>
      </c>
      <c r="C229">
        <v>165</v>
      </c>
      <c r="F229" t="s">
        <v>14</v>
      </c>
      <c r="G229">
        <v>326</v>
      </c>
    </row>
    <row r="230" spans="2:7" x14ac:dyDescent="0.3">
      <c r="B230" t="s">
        <v>20</v>
      </c>
      <c r="C230">
        <v>166</v>
      </c>
      <c r="F230" t="s">
        <v>14</v>
      </c>
      <c r="G230">
        <v>328</v>
      </c>
    </row>
    <row r="231" spans="2:7" x14ac:dyDescent="0.3">
      <c r="B231" t="s">
        <v>20</v>
      </c>
      <c r="C231">
        <v>168</v>
      </c>
      <c r="F231" t="s">
        <v>14</v>
      </c>
      <c r="G231">
        <v>331</v>
      </c>
    </row>
    <row r="232" spans="2:7" x14ac:dyDescent="0.3">
      <c r="B232" t="s">
        <v>20</v>
      </c>
      <c r="C232">
        <v>168</v>
      </c>
      <c r="F232" t="s">
        <v>14</v>
      </c>
      <c r="G232">
        <v>347</v>
      </c>
    </row>
    <row r="233" spans="2:7" x14ac:dyDescent="0.3">
      <c r="B233" t="s">
        <v>20</v>
      </c>
      <c r="C233">
        <v>169</v>
      </c>
      <c r="F233" t="s">
        <v>14</v>
      </c>
      <c r="G233">
        <v>355</v>
      </c>
    </row>
    <row r="234" spans="2:7" x14ac:dyDescent="0.3">
      <c r="B234" t="s">
        <v>20</v>
      </c>
      <c r="C234">
        <v>170</v>
      </c>
      <c r="F234" t="s">
        <v>14</v>
      </c>
      <c r="G234">
        <v>362</v>
      </c>
    </row>
    <row r="235" spans="2:7" x14ac:dyDescent="0.3">
      <c r="B235" t="s">
        <v>20</v>
      </c>
      <c r="C235">
        <v>170</v>
      </c>
      <c r="F235" t="s">
        <v>14</v>
      </c>
      <c r="G235">
        <v>374</v>
      </c>
    </row>
    <row r="236" spans="2:7" x14ac:dyDescent="0.3">
      <c r="B236" t="s">
        <v>20</v>
      </c>
      <c r="C236">
        <v>170</v>
      </c>
      <c r="F236" t="s">
        <v>14</v>
      </c>
      <c r="G236">
        <v>393</v>
      </c>
    </row>
    <row r="237" spans="2:7" x14ac:dyDescent="0.3">
      <c r="B237" t="s">
        <v>20</v>
      </c>
      <c r="C237">
        <v>172</v>
      </c>
      <c r="F237" t="s">
        <v>14</v>
      </c>
      <c r="G237">
        <v>395</v>
      </c>
    </row>
    <row r="238" spans="2:7" x14ac:dyDescent="0.3">
      <c r="B238" t="s">
        <v>20</v>
      </c>
      <c r="C238">
        <v>173</v>
      </c>
      <c r="F238" t="s">
        <v>14</v>
      </c>
      <c r="G238">
        <v>418</v>
      </c>
    </row>
    <row r="239" spans="2:7" x14ac:dyDescent="0.3">
      <c r="B239" t="s">
        <v>20</v>
      </c>
      <c r="C239">
        <v>174</v>
      </c>
      <c r="F239" t="s">
        <v>14</v>
      </c>
      <c r="G239">
        <v>424</v>
      </c>
    </row>
    <row r="240" spans="2:7" x14ac:dyDescent="0.3">
      <c r="B240" t="s">
        <v>20</v>
      </c>
      <c r="C240">
        <v>174</v>
      </c>
      <c r="F240" t="s">
        <v>14</v>
      </c>
      <c r="G240">
        <v>435</v>
      </c>
    </row>
    <row r="241" spans="2:7" x14ac:dyDescent="0.3">
      <c r="B241" t="s">
        <v>20</v>
      </c>
      <c r="C241">
        <v>175</v>
      </c>
      <c r="F241" t="s">
        <v>14</v>
      </c>
      <c r="G241">
        <v>441</v>
      </c>
    </row>
    <row r="242" spans="2:7" x14ac:dyDescent="0.3">
      <c r="B242" t="s">
        <v>20</v>
      </c>
      <c r="C242">
        <v>176</v>
      </c>
      <c r="F242" t="s">
        <v>14</v>
      </c>
      <c r="G242">
        <v>452</v>
      </c>
    </row>
    <row r="243" spans="2:7" x14ac:dyDescent="0.3">
      <c r="B243" t="s">
        <v>20</v>
      </c>
      <c r="C243">
        <v>179</v>
      </c>
      <c r="F243" t="s">
        <v>14</v>
      </c>
      <c r="G243">
        <v>452</v>
      </c>
    </row>
    <row r="244" spans="2:7" x14ac:dyDescent="0.3">
      <c r="B244" t="s">
        <v>20</v>
      </c>
      <c r="C244">
        <v>180</v>
      </c>
      <c r="F244" t="s">
        <v>14</v>
      </c>
      <c r="G244">
        <v>454</v>
      </c>
    </row>
    <row r="245" spans="2:7" x14ac:dyDescent="0.3">
      <c r="B245" t="s">
        <v>20</v>
      </c>
      <c r="C245">
        <v>180</v>
      </c>
      <c r="F245" t="s">
        <v>14</v>
      </c>
      <c r="G245">
        <v>504</v>
      </c>
    </row>
    <row r="246" spans="2:7" x14ac:dyDescent="0.3">
      <c r="B246" t="s">
        <v>20</v>
      </c>
      <c r="C246">
        <v>180</v>
      </c>
      <c r="F246" t="s">
        <v>14</v>
      </c>
      <c r="G246">
        <v>513</v>
      </c>
    </row>
    <row r="247" spans="2:7" x14ac:dyDescent="0.3">
      <c r="B247" t="s">
        <v>20</v>
      </c>
      <c r="C247">
        <v>180</v>
      </c>
      <c r="F247" t="s">
        <v>14</v>
      </c>
      <c r="G247">
        <v>523</v>
      </c>
    </row>
    <row r="248" spans="2:7" x14ac:dyDescent="0.3">
      <c r="B248" t="s">
        <v>20</v>
      </c>
      <c r="C248">
        <v>181</v>
      </c>
      <c r="F248" t="s">
        <v>14</v>
      </c>
      <c r="G248">
        <v>526</v>
      </c>
    </row>
    <row r="249" spans="2:7" x14ac:dyDescent="0.3">
      <c r="B249" t="s">
        <v>20</v>
      </c>
      <c r="C249">
        <v>181</v>
      </c>
      <c r="F249" t="s">
        <v>14</v>
      </c>
      <c r="G249">
        <v>535</v>
      </c>
    </row>
    <row r="250" spans="2:7" x14ac:dyDescent="0.3">
      <c r="B250" t="s">
        <v>20</v>
      </c>
      <c r="C250">
        <v>182</v>
      </c>
      <c r="F250" t="s">
        <v>14</v>
      </c>
      <c r="G250">
        <v>554</v>
      </c>
    </row>
    <row r="251" spans="2:7" x14ac:dyDescent="0.3">
      <c r="B251" t="s">
        <v>20</v>
      </c>
      <c r="C251">
        <v>183</v>
      </c>
      <c r="F251" t="s">
        <v>14</v>
      </c>
      <c r="G251">
        <v>558</v>
      </c>
    </row>
    <row r="252" spans="2:7" x14ac:dyDescent="0.3">
      <c r="B252" t="s">
        <v>20</v>
      </c>
      <c r="C252">
        <v>183</v>
      </c>
      <c r="F252" t="s">
        <v>14</v>
      </c>
      <c r="G252">
        <v>558</v>
      </c>
    </row>
    <row r="253" spans="2:7" x14ac:dyDescent="0.3">
      <c r="B253" t="s">
        <v>20</v>
      </c>
      <c r="C253">
        <v>184</v>
      </c>
      <c r="F253" t="s">
        <v>14</v>
      </c>
      <c r="G253">
        <v>575</v>
      </c>
    </row>
    <row r="254" spans="2:7" x14ac:dyDescent="0.3">
      <c r="B254" t="s">
        <v>20</v>
      </c>
      <c r="C254">
        <v>185</v>
      </c>
      <c r="F254" t="s">
        <v>14</v>
      </c>
      <c r="G254">
        <v>579</v>
      </c>
    </row>
    <row r="255" spans="2:7" x14ac:dyDescent="0.3">
      <c r="B255" t="s">
        <v>20</v>
      </c>
      <c r="C255">
        <v>186</v>
      </c>
      <c r="F255" t="s">
        <v>14</v>
      </c>
      <c r="G255">
        <v>594</v>
      </c>
    </row>
    <row r="256" spans="2:7" x14ac:dyDescent="0.3">
      <c r="B256" t="s">
        <v>20</v>
      </c>
      <c r="C256">
        <v>186</v>
      </c>
      <c r="F256" t="s">
        <v>14</v>
      </c>
      <c r="G256">
        <v>602</v>
      </c>
    </row>
    <row r="257" spans="2:7" x14ac:dyDescent="0.3">
      <c r="B257" t="s">
        <v>20</v>
      </c>
      <c r="C257">
        <v>186</v>
      </c>
      <c r="F257" t="s">
        <v>14</v>
      </c>
      <c r="G257">
        <v>605</v>
      </c>
    </row>
    <row r="258" spans="2:7" x14ac:dyDescent="0.3">
      <c r="B258" t="s">
        <v>20</v>
      </c>
      <c r="C258">
        <v>186</v>
      </c>
      <c r="F258" t="s">
        <v>14</v>
      </c>
      <c r="G258">
        <v>648</v>
      </c>
    </row>
    <row r="259" spans="2:7" x14ac:dyDescent="0.3">
      <c r="B259" t="s">
        <v>20</v>
      </c>
      <c r="C259">
        <v>186</v>
      </c>
      <c r="F259" t="s">
        <v>14</v>
      </c>
      <c r="G259">
        <v>648</v>
      </c>
    </row>
    <row r="260" spans="2:7" x14ac:dyDescent="0.3">
      <c r="B260" t="s">
        <v>20</v>
      </c>
      <c r="C260">
        <v>187</v>
      </c>
      <c r="F260" t="s">
        <v>14</v>
      </c>
      <c r="G260">
        <v>656</v>
      </c>
    </row>
    <row r="261" spans="2:7" x14ac:dyDescent="0.3">
      <c r="B261" t="s">
        <v>20</v>
      </c>
      <c r="C261">
        <v>189</v>
      </c>
      <c r="F261" t="s">
        <v>14</v>
      </c>
      <c r="G261">
        <v>662</v>
      </c>
    </row>
    <row r="262" spans="2:7" x14ac:dyDescent="0.3">
      <c r="B262" t="s">
        <v>20</v>
      </c>
      <c r="C262">
        <v>189</v>
      </c>
      <c r="F262" t="s">
        <v>14</v>
      </c>
      <c r="G262">
        <v>672</v>
      </c>
    </row>
    <row r="263" spans="2:7" x14ac:dyDescent="0.3">
      <c r="B263" t="s">
        <v>20</v>
      </c>
      <c r="C263">
        <v>190</v>
      </c>
      <c r="F263" t="s">
        <v>14</v>
      </c>
      <c r="G263">
        <v>674</v>
      </c>
    </row>
    <row r="264" spans="2:7" x14ac:dyDescent="0.3">
      <c r="B264" t="s">
        <v>20</v>
      </c>
      <c r="C264">
        <v>190</v>
      </c>
      <c r="F264" t="s">
        <v>14</v>
      </c>
      <c r="G264">
        <v>676</v>
      </c>
    </row>
    <row r="265" spans="2:7" x14ac:dyDescent="0.3">
      <c r="B265" t="s">
        <v>20</v>
      </c>
      <c r="C265">
        <v>191</v>
      </c>
      <c r="F265" t="s">
        <v>14</v>
      </c>
      <c r="G265">
        <v>679</v>
      </c>
    </row>
    <row r="266" spans="2:7" x14ac:dyDescent="0.3">
      <c r="B266" t="s">
        <v>20</v>
      </c>
      <c r="C266">
        <v>191</v>
      </c>
      <c r="F266" t="s">
        <v>14</v>
      </c>
      <c r="G266">
        <v>679</v>
      </c>
    </row>
    <row r="267" spans="2:7" x14ac:dyDescent="0.3">
      <c r="B267" t="s">
        <v>20</v>
      </c>
      <c r="C267">
        <v>191</v>
      </c>
      <c r="F267" t="s">
        <v>14</v>
      </c>
      <c r="G267">
        <v>714</v>
      </c>
    </row>
    <row r="268" spans="2:7" x14ac:dyDescent="0.3">
      <c r="B268" t="s">
        <v>20</v>
      </c>
      <c r="C268">
        <v>192</v>
      </c>
      <c r="F268" t="s">
        <v>14</v>
      </c>
      <c r="G268">
        <v>742</v>
      </c>
    </row>
    <row r="269" spans="2:7" x14ac:dyDescent="0.3">
      <c r="B269" t="s">
        <v>20</v>
      </c>
      <c r="C269">
        <v>192</v>
      </c>
      <c r="F269" t="s">
        <v>14</v>
      </c>
      <c r="G269">
        <v>747</v>
      </c>
    </row>
    <row r="270" spans="2:7" x14ac:dyDescent="0.3">
      <c r="B270" t="s">
        <v>20</v>
      </c>
      <c r="C270">
        <v>193</v>
      </c>
      <c r="F270" t="s">
        <v>14</v>
      </c>
      <c r="G270">
        <v>750</v>
      </c>
    </row>
    <row r="271" spans="2:7" x14ac:dyDescent="0.3">
      <c r="B271" t="s">
        <v>20</v>
      </c>
      <c r="C271">
        <v>194</v>
      </c>
      <c r="F271" t="s">
        <v>14</v>
      </c>
      <c r="G271">
        <v>750</v>
      </c>
    </row>
    <row r="272" spans="2:7" x14ac:dyDescent="0.3">
      <c r="B272" t="s">
        <v>20</v>
      </c>
      <c r="C272">
        <v>194</v>
      </c>
      <c r="F272" t="s">
        <v>14</v>
      </c>
      <c r="G272">
        <v>752</v>
      </c>
    </row>
    <row r="273" spans="2:7" x14ac:dyDescent="0.3">
      <c r="B273" t="s">
        <v>20</v>
      </c>
      <c r="C273">
        <v>194</v>
      </c>
      <c r="F273" t="s">
        <v>14</v>
      </c>
      <c r="G273">
        <v>774</v>
      </c>
    </row>
    <row r="274" spans="2:7" x14ac:dyDescent="0.3">
      <c r="B274" t="s">
        <v>20</v>
      </c>
      <c r="C274">
        <v>194</v>
      </c>
      <c r="F274" t="s">
        <v>14</v>
      </c>
      <c r="G274">
        <v>782</v>
      </c>
    </row>
    <row r="275" spans="2:7" x14ac:dyDescent="0.3">
      <c r="B275" t="s">
        <v>20</v>
      </c>
      <c r="C275">
        <v>195</v>
      </c>
      <c r="F275" t="s">
        <v>14</v>
      </c>
      <c r="G275">
        <v>792</v>
      </c>
    </row>
    <row r="276" spans="2:7" x14ac:dyDescent="0.3">
      <c r="B276" t="s">
        <v>20</v>
      </c>
      <c r="C276">
        <v>195</v>
      </c>
      <c r="F276" t="s">
        <v>14</v>
      </c>
      <c r="G276">
        <v>803</v>
      </c>
    </row>
    <row r="277" spans="2:7" x14ac:dyDescent="0.3">
      <c r="B277" t="s">
        <v>20</v>
      </c>
      <c r="C277">
        <v>196</v>
      </c>
      <c r="F277" t="s">
        <v>14</v>
      </c>
      <c r="G277">
        <v>830</v>
      </c>
    </row>
    <row r="278" spans="2:7" x14ac:dyDescent="0.3">
      <c r="B278" t="s">
        <v>20</v>
      </c>
      <c r="C278">
        <v>198</v>
      </c>
      <c r="F278" t="s">
        <v>14</v>
      </c>
      <c r="G278">
        <v>830</v>
      </c>
    </row>
    <row r="279" spans="2:7" x14ac:dyDescent="0.3">
      <c r="B279" t="s">
        <v>20</v>
      </c>
      <c r="C279">
        <v>198</v>
      </c>
      <c r="F279" t="s">
        <v>14</v>
      </c>
      <c r="G279">
        <v>831</v>
      </c>
    </row>
    <row r="280" spans="2:7" x14ac:dyDescent="0.3">
      <c r="B280" t="s">
        <v>20</v>
      </c>
      <c r="C280">
        <v>198</v>
      </c>
      <c r="F280" t="s">
        <v>14</v>
      </c>
      <c r="G280">
        <v>838</v>
      </c>
    </row>
    <row r="281" spans="2:7" x14ac:dyDescent="0.3">
      <c r="B281" t="s">
        <v>20</v>
      </c>
      <c r="C281">
        <v>199</v>
      </c>
      <c r="F281" t="s">
        <v>14</v>
      </c>
      <c r="G281">
        <v>842</v>
      </c>
    </row>
    <row r="282" spans="2:7" x14ac:dyDescent="0.3">
      <c r="B282" t="s">
        <v>20</v>
      </c>
      <c r="C282">
        <v>199</v>
      </c>
      <c r="F282" t="s">
        <v>14</v>
      </c>
      <c r="G282">
        <v>846</v>
      </c>
    </row>
    <row r="283" spans="2:7" x14ac:dyDescent="0.3">
      <c r="B283" t="s">
        <v>20</v>
      </c>
      <c r="C283">
        <v>199</v>
      </c>
      <c r="F283" t="s">
        <v>14</v>
      </c>
      <c r="G283">
        <v>859</v>
      </c>
    </row>
    <row r="284" spans="2:7" x14ac:dyDescent="0.3">
      <c r="B284" t="s">
        <v>20</v>
      </c>
      <c r="C284">
        <v>201</v>
      </c>
      <c r="F284" t="s">
        <v>14</v>
      </c>
      <c r="G284">
        <v>886</v>
      </c>
    </row>
    <row r="285" spans="2:7" x14ac:dyDescent="0.3">
      <c r="B285" t="s">
        <v>20</v>
      </c>
      <c r="C285">
        <v>202</v>
      </c>
      <c r="F285" t="s">
        <v>14</v>
      </c>
      <c r="G285">
        <v>889</v>
      </c>
    </row>
    <row r="286" spans="2:7" x14ac:dyDescent="0.3">
      <c r="B286" t="s">
        <v>20</v>
      </c>
      <c r="C286">
        <v>202</v>
      </c>
      <c r="F286" t="s">
        <v>14</v>
      </c>
      <c r="G286">
        <v>908</v>
      </c>
    </row>
    <row r="287" spans="2:7" x14ac:dyDescent="0.3">
      <c r="B287" t="s">
        <v>20</v>
      </c>
      <c r="C287">
        <v>203</v>
      </c>
      <c r="F287" t="s">
        <v>14</v>
      </c>
      <c r="G287">
        <v>923</v>
      </c>
    </row>
    <row r="288" spans="2:7" x14ac:dyDescent="0.3">
      <c r="B288" t="s">
        <v>20</v>
      </c>
      <c r="C288">
        <v>203</v>
      </c>
      <c r="F288" t="s">
        <v>14</v>
      </c>
      <c r="G288">
        <v>926</v>
      </c>
    </row>
    <row r="289" spans="2:7" x14ac:dyDescent="0.3">
      <c r="B289" t="s">
        <v>20</v>
      </c>
      <c r="C289">
        <v>205</v>
      </c>
      <c r="F289" t="s">
        <v>14</v>
      </c>
      <c r="G289">
        <v>931</v>
      </c>
    </row>
    <row r="290" spans="2:7" x14ac:dyDescent="0.3">
      <c r="B290" t="s">
        <v>20</v>
      </c>
      <c r="C290">
        <v>206</v>
      </c>
      <c r="F290" t="s">
        <v>14</v>
      </c>
      <c r="G290">
        <v>934</v>
      </c>
    </row>
    <row r="291" spans="2:7" x14ac:dyDescent="0.3">
      <c r="B291" t="s">
        <v>20</v>
      </c>
      <c r="C291">
        <v>207</v>
      </c>
      <c r="F291" t="s">
        <v>14</v>
      </c>
      <c r="G291">
        <v>940</v>
      </c>
    </row>
    <row r="292" spans="2:7" x14ac:dyDescent="0.3">
      <c r="B292" t="s">
        <v>20</v>
      </c>
      <c r="C292">
        <v>207</v>
      </c>
      <c r="F292" t="s">
        <v>14</v>
      </c>
      <c r="G292">
        <v>941</v>
      </c>
    </row>
    <row r="293" spans="2:7" x14ac:dyDescent="0.3">
      <c r="B293" t="s">
        <v>20</v>
      </c>
      <c r="C293">
        <v>209</v>
      </c>
      <c r="F293" t="s">
        <v>14</v>
      </c>
      <c r="G293">
        <v>955</v>
      </c>
    </row>
    <row r="294" spans="2:7" x14ac:dyDescent="0.3">
      <c r="B294" t="s">
        <v>20</v>
      </c>
      <c r="C294">
        <v>210</v>
      </c>
      <c r="F294" t="s">
        <v>14</v>
      </c>
      <c r="G294">
        <v>1000</v>
      </c>
    </row>
    <row r="295" spans="2:7" x14ac:dyDescent="0.3">
      <c r="B295" t="s">
        <v>20</v>
      </c>
      <c r="C295">
        <v>211</v>
      </c>
      <c r="F295" t="s">
        <v>14</v>
      </c>
      <c r="G295">
        <v>1028</v>
      </c>
    </row>
    <row r="296" spans="2:7" x14ac:dyDescent="0.3">
      <c r="B296" t="s">
        <v>20</v>
      </c>
      <c r="C296">
        <v>211</v>
      </c>
      <c r="F296" t="s">
        <v>14</v>
      </c>
      <c r="G296">
        <v>1059</v>
      </c>
    </row>
    <row r="297" spans="2:7" x14ac:dyDescent="0.3">
      <c r="B297" t="s">
        <v>20</v>
      </c>
      <c r="C297">
        <v>214</v>
      </c>
      <c r="F297" t="s">
        <v>14</v>
      </c>
      <c r="G297">
        <v>1063</v>
      </c>
    </row>
    <row r="298" spans="2:7" x14ac:dyDescent="0.3">
      <c r="B298" t="s">
        <v>20</v>
      </c>
      <c r="C298">
        <v>216</v>
      </c>
      <c r="F298" t="s">
        <v>14</v>
      </c>
      <c r="G298">
        <v>1068</v>
      </c>
    </row>
    <row r="299" spans="2:7" x14ac:dyDescent="0.3">
      <c r="B299" t="s">
        <v>20</v>
      </c>
      <c r="C299">
        <v>217</v>
      </c>
      <c r="F299" t="s">
        <v>14</v>
      </c>
      <c r="G299">
        <v>1072</v>
      </c>
    </row>
    <row r="300" spans="2:7" x14ac:dyDescent="0.3">
      <c r="B300" t="s">
        <v>20</v>
      </c>
      <c r="C300">
        <v>218</v>
      </c>
      <c r="F300" t="s">
        <v>14</v>
      </c>
      <c r="G300">
        <v>1120</v>
      </c>
    </row>
    <row r="301" spans="2:7" x14ac:dyDescent="0.3">
      <c r="B301" t="s">
        <v>20</v>
      </c>
      <c r="C301">
        <v>218</v>
      </c>
      <c r="F301" t="s">
        <v>14</v>
      </c>
      <c r="G301">
        <v>1121</v>
      </c>
    </row>
    <row r="302" spans="2:7" x14ac:dyDescent="0.3">
      <c r="B302" t="s">
        <v>20</v>
      </c>
      <c r="C302">
        <v>219</v>
      </c>
      <c r="F302" t="s">
        <v>14</v>
      </c>
      <c r="G302">
        <v>1130</v>
      </c>
    </row>
    <row r="303" spans="2:7" x14ac:dyDescent="0.3">
      <c r="B303" t="s">
        <v>20</v>
      </c>
      <c r="C303">
        <v>220</v>
      </c>
      <c r="F303" t="s">
        <v>14</v>
      </c>
      <c r="G303">
        <v>1181</v>
      </c>
    </row>
    <row r="304" spans="2:7" x14ac:dyDescent="0.3">
      <c r="B304" t="s">
        <v>20</v>
      </c>
      <c r="C304">
        <v>220</v>
      </c>
      <c r="F304" t="s">
        <v>14</v>
      </c>
      <c r="G304">
        <v>1194</v>
      </c>
    </row>
    <row r="305" spans="2:7" x14ac:dyDescent="0.3">
      <c r="B305" t="s">
        <v>20</v>
      </c>
      <c r="C305">
        <v>221</v>
      </c>
      <c r="F305" t="s">
        <v>14</v>
      </c>
      <c r="G305">
        <v>1198</v>
      </c>
    </row>
    <row r="306" spans="2:7" x14ac:dyDescent="0.3">
      <c r="B306" t="s">
        <v>20</v>
      </c>
      <c r="C306">
        <v>221</v>
      </c>
      <c r="F306" t="s">
        <v>14</v>
      </c>
      <c r="G306">
        <v>1220</v>
      </c>
    </row>
    <row r="307" spans="2:7" x14ac:dyDescent="0.3">
      <c r="B307" t="s">
        <v>20</v>
      </c>
      <c r="C307">
        <v>222</v>
      </c>
      <c r="F307" t="s">
        <v>14</v>
      </c>
      <c r="G307">
        <v>1221</v>
      </c>
    </row>
    <row r="308" spans="2:7" x14ac:dyDescent="0.3">
      <c r="B308" t="s">
        <v>20</v>
      </c>
      <c r="C308">
        <v>222</v>
      </c>
      <c r="F308" t="s">
        <v>14</v>
      </c>
      <c r="G308">
        <v>1225</v>
      </c>
    </row>
    <row r="309" spans="2:7" x14ac:dyDescent="0.3">
      <c r="B309" t="s">
        <v>20</v>
      </c>
      <c r="C309">
        <v>223</v>
      </c>
      <c r="F309" t="s">
        <v>14</v>
      </c>
      <c r="G309">
        <v>1229</v>
      </c>
    </row>
    <row r="310" spans="2:7" x14ac:dyDescent="0.3">
      <c r="B310" t="s">
        <v>20</v>
      </c>
      <c r="C310">
        <v>225</v>
      </c>
      <c r="F310" t="s">
        <v>14</v>
      </c>
      <c r="G310">
        <v>1257</v>
      </c>
    </row>
    <row r="311" spans="2:7" x14ac:dyDescent="0.3">
      <c r="B311" t="s">
        <v>20</v>
      </c>
      <c r="C311">
        <v>226</v>
      </c>
      <c r="F311" t="s">
        <v>14</v>
      </c>
      <c r="G311">
        <v>1258</v>
      </c>
    </row>
    <row r="312" spans="2:7" x14ac:dyDescent="0.3">
      <c r="B312" t="s">
        <v>20</v>
      </c>
      <c r="C312">
        <v>226</v>
      </c>
      <c r="F312" t="s">
        <v>14</v>
      </c>
      <c r="G312">
        <v>1274</v>
      </c>
    </row>
    <row r="313" spans="2:7" x14ac:dyDescent="0.3">
      <c r="B313" t="s">
        <v>20</v>
      </c>
      <c r="C313">
        <v>227</v>
      </c>
      <c r="F313" t="s">
        <v>14</v>
      </c>
      <c r="G313">
        <v>1296</v>
      </c>
    </row>
    <row r="314" spans="2:7" x14ac:dyDescent="0.3">
      <c r="B314" t="s">
        <v>20</v>
      </c>
      <c r="C314">
        <v>233</v>
      </c>
      <c r="F314" t="s">
        <v>14</v>
      </c>
      <c r="G314">
        <v>1335</v>
      </c>
    </row>
    <row r="315" spans="2:7" x14ac:dyDescent="0.3">
      <c r="B315" t="s">
        <v>20</v>
      </c>
      <c r="C315">
        <v>234</v>
      </c>
      <c r="F315" t="s">
        <v>14</v>
      </c>
      <c r="G315">
        <v>1368</v>
      </c>
    </row>
    <row r="316" spans="2:7" x14ac:dyDescent="0.3">
      <c r="B316" t="s">
        <v>20</v>
      </c>
      <c r="C316">
        <v>235</v>
      </c>
      <c r="F316" t="s">
        <v>14</v>
      </c>
      <c r="G316">
        <v>1439</v>
      </c>
    </row>
    <row r="317" spans="2:7" x14ac:dyDescent="0.3">
      <c r="B317" t="s">
        <v>20</v>
      </c>
      <c r="C317">
        <v>236</v>
      </c>
      <c r="F317" t="s">
        <v>14</v>
      </c>
      <c r="G317">
        <v>1467</v>
      </c>
    </row>
    <row r="318" spans="2:7" x14ac:dyDescent="0.3">
      <c r="B318" t="s">
        <v>20</v>
      </c>
      <c r="C318">
        <v>236</v>
      </c>
      <c r="F318" t="s">
        <v>14</v>
      </c>
      <c r="G318">
        <v>1467</v>
      </c>
    </row>
    <row r="319" spans="2:7" x14ac:dyDescent="0.3">
      <c r="B319" t="s">
        <v>20</v>
      </c>
      <c r="C319">
        <v>237</v>
      </c>
      <c r="F319" t="s">
        <v>14</v>
      </c>
      <c r="G319">
        <v>1482</v>
      </c>
    </row>
    <row r="320" spans="2:7" x14ac:dyDescent="0.3">
      <c r="B320" t="s">
        <v>20</v>
      </c>
      <c r="C320">
        <v>238</v>
      </c>
      <c r="F320" t="s">
        <v>14</v>
      </c>
      <c r="G320">
        <v>1538</v>
      </c>
    </row>
    <row r="321" spans="2:7" x14ac:dyDescent="0.3">
      <c r="B321" t="s">
        <v>20</v>
      </c>
      <c r="C321">
        <v>238</v>
      </c>
      <c r="F321" t="s">
        <v>14</v>
      </c>
      <c r="G321">
        <v>1596</v>
      </c>
    </row>
    <row r="322" spans="2:7" x14ac:dyDescent="0.3">
      <c r="B322" t="s">
        <v>20</v>
      </c>
      <c r="C322">
        <v>239</v>
      </c>
      <c r="F322" t="s">
        <v>14</v>
      </c>
      <c r="G322">
        <v>1608</v>
      </c>
    </row>
    <row r="323" spans="2:7" x14ac:dyDescent="0.3">
      <c r="B323" t="s">
        <v>20</v>
      </c>
      <c r="C323">
        <v>241</v>
      </c>
      <c r="F323" t="s">
        <v>14</v>
      </c>
      <c r="G323">
        <v>1625</v>
      </c>
    </row>
    <row r="324" spans="2:7" x14ac:dyDescent="0.3">
      <c r="B324" t="s">
        <v>20</v>
      </c>
      <c r="C324">
        <v>244</v>
      </c>
      <c r="F324" t="s">
        <v>14</v>
      </c>
      <c r="G324">
        <v>1657</v>
      </c>
    </row>
    <row r="325" spans="2:7" x14ac:dyDescent="0.3">
      <c r="B325" t="s">
        <v>20</v>
      </c>
      <c r="C325">
        <v>244</v>
      </c>
      <c r="F325" t="s">
        <v>14</v>
      </c>
      <c r="G325">
        <v>1684</v>
      </c>
    </row>
    <row r="326" spans="2:7" x14ac:dyDescent="0.3">
      <c r="B326" t="s">
        <v>20</v>
      </c>
      <c r="C326">
        <v>245</v>
      </c>
      <c r="F326" t="s">
        <v>14</v>
      </c>
      <c r="G326">
        <v>1691</v>
      </c>
    </row>
    <row r="327" spans="2:7" x14ac:dyDescent="0.3">
      <c r="B327" t="s">
        <v>20</v>
      </c>
      <c r="C327">
        <v>246</v>
      </c>
      <c r="F327" t="s">
        <v>14</v>
      </c>
      <c r="G327">
        <v>1748</v>
      </c>
    </row>
    <row r="328" spans="2:7" x14ac:dyDescent="0.3">
      <c r="B328" t="s">
        <v>20</v>
      </c>
      <c r="C328">
        <v>246</v>
      </c>
      <c r="F328" t="s">
        <v>14</v>
      </c>
      <c r="G328">
        <v>1758</v>
      </c>
    </row>
    <row r="329" spans="2:7" x14ac:dyDescent="0.3">
      <c r="B329" t="s">
        <v>20</v>
      </c>
      <c r="C329">
        <v>247</v>
      </c>
      <c r="F329" t="s">
        <v>14</v>
      </c>
      <c r="G329">
        <v>1784</v>
      </c>
    </row>
    <row r="330" spans="2:7" x14ac:dyDescent="0.3">
      <c r="B330" t="s">
        <v>20</v>
      </c>
      <c r="C330">
        <v>247</v>
      </c>
      <c r="F330" t="s">
        <v>14</v>
      </c>
      <c r="G330">
        <v>1790</v>
      </c>
    </row>
    <row r="331" spans="2:7" x14ac:dyDescent="0.3">
      <c r="B331" t="s">
        <v>20</v>
      </c>
      <c r="C331">
        <v>249</v>
      </c>
      <c r="F331" t="s">
        <v>14</v>
      </c>
      <c r="G331">
        <v>1796</v>
      </c>
    </row>
    <row r="332" spans="2:7" x14ac:dyDescent="0.3">
      <c r="B332" t="s">
        <v>20</v>
      </c>
      <c r="C332">
        <v>249</v>
      </c>
      <c r="F332" t="s">
        <v>14</v>
      </c>
      <c r="G332">
        <v>1825</v>
      </c>
    </row>
    <row r="333" spans="2:7" x14ac:dyDescent="0.3">
      <c r="B333" t="s">
        <v>20</v>
      </c>
      <c r="C333">
        <v>250</v>
      </c>
      <c r="F333" t="s">
        <v>14</v>
      </c>
      <c r="G333">
        <v>1886</v>
      </c>
    </row>
    <row r="334" spans="2:7" x14ac:dyDescent="0.3">
      <c r="B334" t="s">
        <v>20</v>
      </c>
      <c r="C334">
        <v>252</v>
      </c>
      <c r="F334" t="s">
        <v>14</v>
      </c>
      <c r="G334">
        <v>1910</v>
      </c>
    </row>
    <row r="335" spans="2:7" x14ac:dyDescent="0.3">
      <c r="B335" t="s">
        <v>20</v>
      </c>
      <c r="C335">
        <v>253</v>
      </c>
      <c r="F335" t="s">
        <v>14</v>
      </c>
      <c r="G335">
        <v>1979</v>
      </c>
    </row>
    <row r="336" spans="2:7" x14ac:dyDescent="0.3">
      <c r="B336" t="s">
        <v>20</v>
      </c>
      <c r="C336">
        <v>254</v>
      </c>
      <c r="F336" t="s">
        <v>14</v>
      </c>
      <c r="G336">
        <v>1999</v>
      </c>
    </row>
    <row r="337" spans="2:7" x14ac:dyDescent="0.3">
      <c r="B337" t="s">
        <v>20</v>
      </c>
      <c r="C337">
        <v>255</v>
      </c>
      <c r="F337" t="s">
        <v>14</v>
      </c>
      <c r="G337">
        <v>2025</v>
      </c>
    </row>
    <row r="338" spans="2:7" x14ac:dyDescent="0.3">
      <c r="B338" t="s">
        <v>20</v>
      </c>
      <c r="C338">
        <v>261</v>
      </c>
      <c r="F338" t="s">
        <v>14</v>
      </c>
      <c r="G338">
        <v>2062</v>
      </c>
    </row>
    <row r="339" spans="2:7" x14ac:dyDescent="0.3">
      <c r="B339" t="s">
        <v>20</v>
      </c>
      <c r="C339">
        <v>261</v>
      </c>
      <c r="F339" t="s">
        <v>14</v>
      </c>
      <c r="G339">
        <v>2072</v>
      </c>
    </row>
    <row r="340" spans="2:7" x14ac:dyDescent="0.3">
      <c r="B340" t="s">
        <v>20</v>
      </c>
      <c r="C340">
        <v>264</v>
      </c>
      <c r="F340" t="s">
        <v>14</v>
      </c>
      <c r="G340">
        <v>2108</v>
      </c>
    </row>
    <row r="341" spans="2:7" x14ac:dyDescent="0.3">
      <c r="B341" t="s">
        <v>20</v>
      </c>
      <c r="C341">
        <v>266</v>
      </c>
      <c r="F341" t="s">
        <v>14</v>
      </c>
      <c r="G341">
        <v>2176</v>
      </c>
    </row>
    <row r="342" spans="2:7" x14ac:dyDescent="0.3">
      <c r="B342" t="s">
        <v>20</v>
      </c>
      <c r="C342">
        <v>268</v>
      </c>
      <c r="F342" t="s">
        <v>14</v>
      </c>
      <c r="G342">
        <v>2179</v>
      </c>
    </row>
    <row r="343" spans="2:7" x14ac:dyDescent="0.3">
      <c r="B343" t="s">
        <v>20</v>
      </c>
      <c r="C343">
        <v>269</v>
      </c>
      <c r="F343" t="s">
        <v>14</v>
      </c>
      <c r="G343">
        <v>2201</v>
      </c>
    </row>
    <row r="344" spans="2:7" x14ac:dyDescent="0.3">
      <c r="B344" t="s">
        <v>20</v>
      </c>
      <c r="C344">
        <v>270</v>
      </c>
      <c r="F344" t="s">
        <v>14</v>
      </c>
      <c r="G344">
        <v>2253</v>
      </c>
    </row>
    <row r="345" spans="2:7" x14ac:dyDescent="0.3">
      <c r="B345" t="s">
        <v>20</v>
      </c>
      <c r="C345">
        <v>272</v>
      </c>
      <c r="F345" t="s">
        <v>14</v>
      </c>
      <c r="G345">
        <v>2307</v>
      </c>
    </row>
    <row r="346" spans="2:7" x14ac:dyDescent="0.3">
      <c r="B346" t="s">
        <v>20</v>
      </c>
      <c r="C346">
        <v>275</v>
      </c>
      <c r="F346" t="s">
        <v>14</v>
      </c>
      <c r="G346">
        <v>2468</v>
      </c>
    </row>
    <row r="347" spans="2:7" x14ac:dyDescent="0.3">
      <c r="B347" t="s">
        <v>20</v>
      </c>
      <c r="C347">
        <v>279</v>
      </c>
      <c r="F347" t="s">
        <v>14</v>
      </c>
      <c r="G347">
        <v>2604</v>
      </c>
    </row>
    <row r="348" spans="2:7" x14ac:dyDescent="0.3">
      <c r="B348" t="s">
        <v>20</v>
      </c>
      <c r="C348">
        <v>280</v>
      </c>
      <c r="F348" t="s">
        <v>14</v>
      </c>
      <c r="G348">
        <v>2690</v>
      </c>
    </row>
    <row r="349" spans="2:7" x14ac:dyDescent="0.3">
      <c r="B349" t="s">
        <v>20</v>
      </c>
      <c r="C349">
        <v>282</v>
      </c>
      <c r="F349" t="s">
        <v>14</v>
      </c>
      <c r="G349">
        <v>2779</v>
      </c>
    </row>
    <row r="350" spans="2:7" x14ac:dyDescent="0.3">
      <c r="B350" t="s">
        <v>20</v>
      </c>
      <c r="C350">
        <v>288</v>
      </c>
      <c r="F350" t="s">
        <v>14</v>
      </c>
      <c r="G350">
        <v>2915</v>
      </c>
    </row>
    <row r="351" spans="2:7" x14ac:dyDescent="0.3">
      <c r="B351" t="s">
        <v>20</v>
      </c>
      <c r="C351">
        <v>290</v>
      </c>
      <c r="F351" t="s">
        <v>14</v>
      </c>
      <c r="G351">
        <v>2928</v>
      </c>
    </row>
    <row r="352" spans="2:7" x14ac:dyDescent="0.3">
      <c r="B352" t="s">
        <v>20</v>
      </c>
      <c r="C352">
        <v>295</v>
      </c>
      <c r="F352" t="s">
        <v>14</v>
      </c>
      <c r="G352">
        <v>2955</v>
      </c>
    </row>
    <row r="353" spans="2:7" x14ac:dyDescent="0.3">
      <c r="B353" t="s">
        <v>20</v>
      </c>
      <c r="C353">
        <v>296</v>
      </c>
      <c r="F353" t="s">
        <v>14</v>
      </c>
      <c r="G353">
        <v>3015</v>
      </c>
    </row>
    <row r="354" spans="2:7" x14ac:dyDescent="0.3">
      <c r="B354" t="s">
        <v>20</v>
      </c>
      <c r="C354">
        <v>297</v>
      </c>
      <c r="F354" t="s">
        <v>14</v>
      </c>
      <c r="G354">
        <v>3182</v>
      </c>
    </row>
    <row r="355" spans="2:7" x14ac:dyDescent="0.3">
      <c r="B355" t="s">
        <v>20</v>
      </c>
      <c r="C355">
        <v>299</v>
      </c>
      <c r="F355" t="s">
        <v>14</v>
      </c>
      <c r="G355">
        <v>3304</v>
      </c>
    </row>
    <row r="356" spans="2:7" x14ac:dyDescent="0.3">
      <c r="B356" t="s">
        <v>20</v>
      </c>
      <c r="C356">
        <v>300</v>
      </c>
      <c r="F356" t="s">
        <v>14</v>
      </c>
      <c r="G356">
        <v>3387</v>
      </c>
    </row>
    <row r="357" spans="2:7" x14ac:dyDescent="0.3">
      <c r="B357" t="s">
        <v>20</v>
      </c>
      <c r="C357">
        <v>300</v>
      </c>
      <c r="F357" t="s">
        <v>14</v>
      </c>
      <c r="G357">
        <v>3410</v>
      </c>
    </row>
    <row r="358" spans="2:7" x14ac:dyDescent="0.3">
      <c r="B358" t="s">
        <v>20</v>
      </c>
      <c r="C358">
        <v>303</v>
      </c>
      <c r="F358" t="s">
        <v>14</v>
      </c>
      <c r="G358">
        <v>3483</v>
      </c>
    </row>
    <row r="359" spans="2:7" x14ac:dyDescent="0.3">
      <c r="B359" t="s">
        <v>20</v>
      </c>
      <c r="C359">
        <v>307</v>
      </c>
      <c r="F359" t="s">
        <v>14</v>
      </c>
      <c r="G359">
        <v>3868</v>
      </c>
    </row>
    <row r="360" spans="2:7" x14ac:dyDescent="0.3">
      <c r="B360" t="s">
        <v>20</v>
      </c>
      <c r="C360">
        <v>307</v>
      </c>
      <c r="F360" t="s">
        <v>14</v>
      </c>
      <c r="G360">
        <v>4405</v>
      </c>
    </row>
    <row r="361" spans="2:7" x14ac:dyDescent="0.3">
      <c r="B361" t="s">
        <v>20</v>
      </c>
      <c r="C361">
        <v>316</v>
      </c>
      <c r="F361" t="s">
        <v>14</v>
      </c>
      <c r="G361">
        <v>4428</v>
      </c>
    </row>
    <row r="362" spans="2:7" x14ac:dyDescent="0.3">
      <c r="B362" t="s">
        <v>20</v>
      </c>
      <c r="C362">
        <v>323</v>
      </c>
      <c r="F362" t="s">
        <v>14</v>
      </c>
      <c r="G362">
        <v>4697</v>
      </c>
    </row>
    <row r="363" spans="2:7" x14ac:dyDescent="0.3">
      <c r="B363" t="s">
        <v>20</v>
      </c>
      <c r="C363">
        <v>329</v>
      </c>
      <c r="F363" t="s">
        <v>14</v>
      </c>
      <c r="G363">
        <v>5497</v>
      </c>
    </row>
    <row r="364" spans="2:7" x14ac:dyDescent="0.3">
      <c r="B364" t="s">
        <v>20</v>
      </c>
      <c r="C364">
        <v>330</v>
      </c>
      <c r="F364" t="s">
        <v>14</v>
      </c>
      <c r="G364">
        <v>5681</v>
      </c>
    </row>
    <row r="365" spans="2:7" x14ac:dyDescent="0.3">
      <c r="B365" t="s">
        <v>20</v>
      </c>
      <c r="C365">
        <v>331</v>
      </c>
      <c r="F365" t="s">
        <v>14</v>
      </c>
      <c r="G365">
        <v>6080</v>
      </c>
    </row>
    <row r="366" spans="2:7" x14ac:dyDescent="0.3">
      <c r="B366" t="s">
        <v>20</v>
      </c>
      <c r="C366">
        <v>336</v>
      </c>
    </row>
    <row r="367" spans="2:7" x14ac:dyDescent="0.3">
      <c r="B367" t="s">
        <v>20</v>
      </c>
      <c r="C367">
        <v>337</v>
      </c>
    </row>
    <row r="368" spans="2:7" x14ac:dyDescent="0.3">
      <c r="B368" t="s">
        <v>20</v>
      </c>
      <c r="C368">
        <v>340</v>
      </c>
    </row>
    <row r="369" spans="2:3" x14ac:dyDescent="0.3">
      <c r="B369" t="s">
        <v>20</v>
      </c>
      <c r="C369">
        <v>361</v>
      </c>
    </row>
    <row r="370" spans="2:3" x14ac:dyDescent="0.3">
      <c r="B370" t="s">
        <v>20</v>
      </c>
      <c r="C370">
        <v>363</v>
      </c>
    </row>
    <row r="371" spans="2:3" x14ac:dyDescent="0.3">
      <c r="B371" t="s">
        <v>20</v>
      </c>
      <c r="C371">
        <v>366</v>
      </c>
    </row>
    <row r="372" spans="2:3" x14ac:dyDescent="0.3">
      <c r="B372" t="s">
        <v>20</v>
      </c>
      <c r="C372">
        <v>369</v>
      </c>
    </row>
    <row r="373" spans="2:3" x14ac:dyDescent="0.3">
      <c r="B373" t="s">
        <v>20</v>
      </c>
      <c r="C373">
        <v>374</v>
      </c>
    </row>
    <row r="374" spans="2:3" x14ac:dyDescent="0.3">
      <c r="B374" t="s">
        <v>20</v>
      </c>
      <c r="C374">
        <v>375</v>
      </c>
    </row>
    <row r="375" spans="2:3" x14ac:dyDescent="0.3">
      <c r="B375" t="s">
        <v>20</v>
      </c>
      <c r="C375">
        <v>381</v>
      </c>
    </row>
    <row r="376" spans="2:3" x14ac:dyDescent="0.3">
      <c r="B376" t="s">
        <v>20</v>
      </c>
      <c r="C376">
        <v>381</v>
      </c>
    </row>
    <row r="377" spans="2:3" x14ac:dyDescent="0.3">
      <c r="B377" t="s">
        <v>20</v>
      </c>
      <c r="C377">
        <v>393</v>
      </c>
    </row>
    <row r="378" spans="2:3" x14ac:dyDescent="0.3">
      <c r="B378" t="s">
        <v>20</v>
      </c>
      <c r="C378">
        <v>397</v>
      </c>
    </row>
    <row r="379" spans="2:3" x14ac:dyDescent="0.3">
      <c r="B379" t="s">
        <v>20</v>
      </c>
      <c r="C379">
        <v>409</v>
      </c>
    </row>
    <row r="380" spans="2:3" x14ac:dyDescent="0.3">
      <c r="B380" t="s">
        <v>20</v>
      </c>
      <c r="C380">
        <v>411</v>
      </c>
    </row>
    <row r="381" spans="2:3" x14ac:dyDescent="0.3">
      <c r="B381" t="s">
        <v>20</v>
      </c>
      <c r="C381">
        <v>419</v>
      </c>
    </row>
    <row r="382" spans="2:3" x14ac:dyDescent="0.3">
      <c r="B382" t="s">
        <v>20</v>
      </c>
      <c r="C382">
        <v>432</v>
      </c>
    </row>
    <row r="383" spans="2:3" x14ac:dyDescent="0.3">
      <c r="B383" t="s">
        <v>20</v>
      </c>
      <c r="C383">
        <v>452</v>
      </c>
    </row>
    <row r="384" spans="2:3" x14ac:dyDescent="0.3">
      <c r="B384" t="s">
        <v>20</v>
      </c>
      <c r="C384">
        <v>454</v>
      </c>
    </row>
    <row r="385" spans="2:3" x14ac:dyDescent="0.3">
      <c r="B385" t="s">
        <v>20</v>
      </c>
      <c r="C385">
        <v>460</v>
      </c>
    </row>
    <row r="386" spans="2:3" x14ac:dyDescent="0.3">
      <c r="B386" t="s">
        <v>20</v>
      </c>
      <c r="C386">
        <v>462</v>
      </c>
    </row>
    <row r="387" spans="2:3" x14ac:dyDescent="0.3">
      <c r="B387" t="s">
        <v>20</v>
      </c>
      <c r="C387">
        <v>470</v>
      </c>
    </row>
    <row r="388" spans="2:3" x14ac:dyDescent="0.3">
      <c r="B388" t="s">
        <v>20</v>
      </c>
      <c r="C388">
        <v>480</v>
      </c>
    </row>
    <row r="389" spans="2:3" x14ac:dyDescent="0.3">
      <c r="B389" t="s">
        <v>20</v>
      </c>
      <c r="C389">
        <v>484</v>
      </c>
    </row>
    <row r="390" spans="2:3" x14ac:dyDescent="0.3">
      <c r="B390" t="s">
        <v>20</v>
      </c>
      <c r="C390">
        <v>498</v>
      </c>
    </row>
    <row r="391" spans="2:3" x14ac:dyDescent="0.3">
      <c r="B391" t="s">
        <v>20</v>
      </c>
      <c r="C391">
        <v>524</v>
      </c>
    </row>
    <row r="392" spans="2:3" x14ac:dyDescent="0.3">
      <c r="B392" t="s">
        <v>20</v>
      </c>
      <c r="C392">
        <v>533</v>
      </c>
    </row>
    <row r="393" spans="2:3" x14ac:dyDescent="0.3">
      <c r="B393" t="s">
        <v>20</v>
      </c>
      <c r="C393">
        <v>536</v>
      </c>
    </row>
    <row r="394" spans="2:3" x14ac:dyDescent="0.3">
      <c r="B394" t="s">
        <v>20</v>
      </c>
      <c r="C394">
        <v>546</v>
      </c>
    </row>
    <row r="395" spans="2:3" x14ac:dyDescent="0.3">
      <c r="B395" t="s">
        <v>20</v>
      </c>
      <c r="C395">
        <v>554</v>
      </c>
    </row>
    <row r="396" spans="2:3" x14ac:dyDescent="0.3">
      <c r="B396" t="s">
        <v>20</v>
      </c>
      <c r="C396">
        <v>555</v>
      </c>
    </row>
    <row r="397" spans="2:3" x14ac:dyDescent="0.3">
      <c r="B397" t="s">
        <v>20</v>
      </c>
      <c r="C397">
        <v>589</v>
      </c>
    </row>
    <row r="398" spans="2:3" x14ac:dyDescent="0.3">
      <c r="B398" t="s">
        <v>20</v>
      </c>
      <c r="C398">
        <v>645</v>
      </c>
    </row>
    <row r="399" spans="2:3" x14ac:dyDescent="0.3">
      <c r="B399" t="s">
        <v>20</v>
      </c>
      <c r="C399">
        <v>659</v>
      </c>
    </row>
    <row r="400" spans="2:3" x14ac:dyDescent="0.3">
      <c r="B400" t="s">
        <v>20</v>
      </c>
      <c r="C400">
        <v>676</v>
      </c>
    </row>
    <row r="401" spans="2:3" x14ac:dyDescent="0.3">
      <c r="B401" t="s">
        <v>20</v>
      </c>
      <c r="C401">
        <v>723</v>
      </c>
    </row>
    <row r="402" spans="2:3" x14ac:dyDescent="0.3">
      <c r="B402" t="s">
        <v>20</v>
      </c>
      <c r="C402">
        <v>762</v>
      </c>
    </row>
    <row r="403" spans="2:3" x14ac:dyDescent="0.3">
      <c r="B403" t="s">
        <v>20</v>
      </c>
      <c r="C403">
        <v>768</v>
      </c>
    </row>
    <row r="404" spans="2:3" x14ac:dyDescent="0.3">
      <c r="B404" t="s">
        <v>20</v>
      </c>
      <c r="C404">
        <v>820</v>
      </c>
    </row>
    <row r="405" spans="2:3" x14ac:dyDescent="0.3">
      <c r="B405" t="s">
        <v>20</v>
      </c>
      <c r="C405">
        <v>890</v>
      </c>
    </row>
    <row r="406" spans="2:3" x14ac:dyDescent="0.3">
      <c r="B406" t="s">
        <v>20</v>
      </c>
      <c r="C406">
        <v>903</v>
      </c>
    </row>
    <row r="407" spans="2:3" x14ac:dyDescent="0.3">
      <c r="B407" t="s">
        <v>20</v>
      </c>
      <c r="C407">
        <v>909</v>
      </c>
    </row>
    <row r="408" spans="2:3" x14ac:dyDescent="0.3">
      <c r="B408" t="s">
        <v>20</v>
      </c>
      <c r="C408">
        <v>943</v>
      </c>
    </row>
    <row r="409" spans="2:3" x14ac:dyDescent="0.3">
      <c r="B409" t="s">
        <v>20</v>
      </c>
      <c r="C409">
        <v>980</v>
      </c>
    </row>
    <row r="410" spans="2:3" x14ac:dyDescent="0.3">
      <c r="B410" t="s">
        <v>20</v>
      </c>
      <c r="C410">
        <v>1015</v>
      </c>
    </row>
    <row r="411" spans="2:3" x14ac:dyDescent="0.3">
      <c r="B411" t="s">
        <v>20</v>
      </c>
      <c r="C411">
        <v>1022</v>
      </c>
    </row>
    <row r="412" spans="2:3" x14ac:dyDescent="0.3">
      <c r="B412" t="s">
        <v>20</v>
      </c>
      <c r="C412">
        <v>1052</v>
      </c>
    </row>
    <row r="413" spans="2:3" x14ac:dyDescent="0.3">
      <c r="B413" t="s">
        <v>20</v>
      </c>
      <c r="C413">
        <v>1071</v>
      </c>
    </row>
    <row r="414" spans="2:3" x14ac:dyDescent="0.3">
      <c r="B414" t="s">
        <v>20</v>
      </c>
      <c r="C414">
        <v>1071</v>
      </c>
    </row>
    <row r="415" spans="2:3" x14ac:dyDescent="0.3">
      <c r="B415" t="s">
        <v>20</v>
      </c>
      <c r="C415">
        <v>1073</v>
      </c>
    </row>
    <row r="416" spans="2:3" x14ac:dyDescent="0.3">
      <c r="B416" t="s">
        <v>20</v>
      </c>
      <c r="C416">
        <v>1095</v>
      </c>
    </row>
    <row r="417" spans="2:3" x14ac:dyDescent="0.3">
      <c r="B417" t="s">
        <v>20</v>
      </c>
      <c r="C417">
        <v>1101</v>
      </c>
    </row>
    <row r="418" spans="2:3" x14ac:dyDescent="0.3">
      <c r="B418" t="s">
        <v>20</v>
      </c>
      <c r="C418">
        <v>1113</v>
      </c>
    </row>
    <row r="419" spans="2:3" x14ac:dyDescent="0.3">
      <c r="B419" t="s">
        <v>20</v>
      </c>
      <c r="C419">
        <v>1137</v>
      </c>
    </row>
    <row r="420" spans="2:3" x14ac:dyDescent="0.3">
      <c r="B420" t="s">
        <v>20</v>
      </c>
      <c r="C420">
        <v>1140</v>
      </c>
    </row>
    <row r="421" spans="2:3" x14ac:dyDescent="0.3">
      <c r="B421" t="s">
        <v>20</v>
      </c>
      <c r="C421">
        <v>1152</v>
      </c>
    </row>
    <row r="422" spans="2:3" x14ac:dyDescent="0.3">
      <c r="B422" t="s">
        <v>20</v>
      </c>
      <c r="C422">
        <v>1170</v>
      </c>
    </row>
    <row r="423" spans="2:3" x14ac:dyDescent="0.3">
      <c r="B423" t="s">
        <v>20</v>
      </c>
      <c r="C423">
        <v>1249</v>
      </c>
    </row>
    <row r="424" spans="2:3" x14ac:dyDescent="0.3">
      <c r="B424" t="s">
        <v>20</v>
      </c>
      <c r="C424">
        <v>1267</v>
      </c>
    </row>
    <row r="425" spans="2:3" x14ac:dyDescent="0.3">
      <c r="B425" t="s">
        <v>20</v>
      </c>
      <c r="C425">
        <v>1280</v>
      </c>
    </row>
    <row r="426" spans="2:3" x14ac:dyDescent="0.3">
      <c r="B426" t="s">
        <v>20</v>
      </c>
      <c r="C426">
        <v>1297</v>
      </c>
    </row>
    <row r="427" spans="2:3" x14ac:dyDescent="0.3">
      <c r="B427" t="s">
        <v>20</v>
      </c>
      <c r="C427">
        <v>1345</v>
      </c>
    </row>
    <row r="428" spans="2:3" x14ac:dyDescent="0.3">
      <c r="B428" t="s">
        <v>20</v>
      </c>
      <c r="C428">
        <v>1354</v>
      </c>
    </row>
    <row r="429" spans="2:3" x14ac:dyDescent="0.3">
      <c r="B429" t="s">
        <v>20</v>
      </c>
      <c r="C429">
        <v>1385</v>
      </c>
    </row>
    <row r="430" spans="2:3" x14ac:dyDescent="0.3">
      <c r="B430" t="s">
        <v>20</v>
      </c>
      <c r="C430">
        <v>1396</v>
      </c>
    </row>
    <row r="431" spans="2:3" x14ac:dyDescent="0.3">
      <c r="B431" t="s">
        <v>20</v>
      </c>
      <c r="C431">
        <v>1396</v>
      </c>
    </row>
    <row r="432" spans="2:3" x14ac:dyDescent="0.3">
      <c r="B432" t="s">
        <v>20</v>
      </c>
      <c r="C432">
        <v>1425</v>
      </c>
    </row>
    <row r="433" spans="2:3" x14ac:dyDescent="0.3">
      <c r="B433" t="s">
        <v>20</v>
      </c>
      <c r="C433">
        <v>1442</v>
      </c>
    </row>
    <row r="434" spans="2:3" x14ac:dyDescent="0.3">
      <c r="B434" t="s">
        <v>20</v>
      </c>
      <c r="C434">
        <v>1460</v>
      </c>
    </row>
    <row r="435" spans="2:3" x14ac:dyDescent="0.3">
      <c r="B435" t="s">
        <v>20</v>
      </c>
      <c r="C435">
        <v>1467</v>
      </c>
    </row>
    <row r="436" spans="2:3" x14ac:dyDescent="0.3">
      <c r="B436" t="s">
        <v>20</v>
      </c>
      <c r="C436">
        <v>1470</v>
      </c>
    </row>
    <row r="437" spans="2:3" x14ac:dyDescent="0.3">
      <c r="B437" t="s">
        <v>20</v>
      </c>
      <c r="C437">
        <v>1518</v>
      </c>
    </row>
    <row r="438" spans="2:3" x14ac:dyDescent="0.3">
      <c r="B438" t="s">
        <v>20</v>
      </c>
      <c r="C438">
        <v>1539</v>
      </c>
    </row>
    <row r="439" spans="2:3" x14ac:dyDescent="0.3">
      <c r="B439" t="s">
        <v>20</v>
      </c>
      <c r="C439">
        <v>1548</v>
      </c>
    </row>
    <row r="440" spans="2:3" x14ac:dyDescent="0.3">
      <c r="B440" t="s">
        <v>20</v>
      </c>
      <c r="C440">
        <v>1559</v>
      </c>
    </row>
    <row r="441" spans="2:3" x14ac:dyDescent="0.3">
      <c r="B441" t="s">
        <v>20</v>
      </c>
      <c r="C441">
        <v>1561</v>
      </c>
    </row>
    <row r="442" spans="2:3" x14ac:dyDescent="0.3">
      <c r="B442" t="s">
        <v>20</v>
      </c>
      <c r="C442">
        <v>1572</v>
      </c>
    </row>
    <row r="443" spans="2:3" x14ac:dyDescent="0.3">
      <c r="B443" t="s">
        <v>20</v>
      </c>
      <c r="C443">
        <v>1573</v>
      </c>
    </row>
    <row r="444" spans="2:3" x14ac:dyDescent="0.3">
      <c r="B444" t="s">
        <v>20</v>
      </c>
      <c r="C444">
        <v>1600</v>
      </c>
    </row>
    <row r="445" spans="2:3" x14ac:dyDescent="0.3">
      <c r="B445" t="s">
        <v>20</v>
      </c>
      <c r="C445">
        <v>1604</v>
      </c>
    </row>
    <row r="446" spans="2:3" x14ac:dyDescent="0.3">
      <c r="B446" t="s">
        <v>20</v>
      </c>
      <c r="C446">
        <v>1605</v>
      </c>
    </row>
    <row r="447" spans="2:3" x14ac:dyDescent="0.3">
      <c r="B447" t="s">
        <v>20</v>
      </c>
      <c r="C447">
        <v>1606</v>
      </c>
    </row>
    <row r="448" spans="2:3" x14ac:dyDescent="0.3">
      <c r="B448" t="s">
        <v>20</v>
      </c>
      <c r="C448">
        <v>1613</v>
      </c>
    </row>
    <row r="449" spans="2:3" x14ac:dyDescent="0.3">
      <c r="B449" t="s">
        <v>20</v>
      </c>
      <c r="C449">
        <v>1621</v>
      </c>
    </row>
    <row r="450" spans="2:3" x14ac:dyDescent="0.3">
      <c r="B450" t="s">
        <v>20</v>
      </c>
      <c r="C450">
        <v>1629</v>
      </c>
    </row>
    <row r="451" spans="2:3" x14ac:dyDescent="0.3">
      <c r="B451" t="s">
        <v>20</v>
      </c>
      <c r="C451">
        <v>1681</v>
      </c>
    </row>
    <row r="452" spans="2:3" x14ac:dyDescent="0.3">
      <c r="B452" t="s">
        <v>20</v>
      </c>
      <c r="C452">
        <v>1684</v>
      </c>
    </row>
    <row r="453" spans="2:3" x14ac:dyDescent="0.3">
      <c r="B453" t="s">
        <v>20</v>
      </c>
      <c r="C453">
        <v>1690</v>
      </c>
    </row>
    <row r="454" spans="2:3" x14ac:dyDescent="0.3">
      <c r="B454" t="s">
        <v>20</v>
      </c>
      <c r="C454">
        <v>1697</v>
      </c>
    </row>
    <row r="455" spans="2:3" x14ac:dyDescent="0.3">
      <c r="B455" t="s">
        <v>20</v>
      </c>
      <c r="C455">
        <v>1703</v>
      </c>
    </row>
    <row r="456" spans="2:3" x14ac:dyDescent="0.3">
      <c r="B456" t="s">
        <v>20</v>
      </c>
      <c r="C456">
        <v>1713</v>
      </c>
    </row>
    <row r="457" spans="2:3" x14ac:dyDescent="0.3">
      <c r="B457" t="s">
        <v>20</v>
      </c>
      <c r="C457">
        <v>1773</v>
      </c>
    </row>
    <row r="458" spans="2:3" x14ac:dyDescent="0.3">
      <c r="B458" t="s">
        <v>20</v>
      </c>
      <c r="C458">
        <v>1782</v>
      </c>
    </row>
    <row r="459" spans="2:3" x14ac:dyDescent="0.3">
      <c r="B459" t="s">
        <v>20</v>
      </c>
      <c r="C459">
        <v>1784</v>
      </c>
    </row>
    <row r="460" spans="2:3" x14ac:dyDescent="0.3">
      <c r="B460" t="s">
        <v>20</v>
      </c>
      <c r="C460">
        <v>1785</v>
      </c>
    </row>
    <row r="461" spans="2:3" x14ac:dyDescent="0.3">
      <c r="B461" t="s">
        <v>20</v>
      </c>
      <c r="C461">
        <v>1797</v>
      </c>
    </row>
    <row r="462" spans="2:3" x14ac:dyDescent="0.3">
      <c r="B462" t="s">
        <v>20</v>
      </c>
      <c r="C462">
        <v>1815</v>
      </c>
    </row>
    <row r="463" spans="2:3" x14ac:dyDescent="0.3">
      <c r="B463" t="s">
        <v>20</v>
      </c>
      <c r="C463">
        <v>1821</v>
      </c>
    </row>
    <row r="464" spans="2:3" x14ac:dyDescent="0.3">
      <c r="B464" t="s">
        <v>20</v>
      </c>
      <c r="C464">
        <v>1866</v>
      </c>
    </row>
    <row r="465" spans="2:3" x14ac:dyDescent="0.3">
      <c r="B465" t="s">
        <v>20</v>
      </c>
      <c r="C465">
        <v>1884</v>
      </c>
    </row>
    <row r="466" spans="2:3" x14ac:dyDescent="0.3">
      <c r="B466" t="s">
        <v>20</v>
      </c>
      <c r="C466">
        <v>1887</v>
      </c>
    </row>
    <row r="467" spans="2:3" x14ac:dyDescent="0.3">
      <c r="B467" t="s">
        <v>20</v>
      </c>
      <c r="C467">
        <v>1894</v>
      </c>
    </row>
    <row r="468" spans="2:3" x14ac:dyDescent="0.3">
      <c r="B468" t="s">
        <v>20</v>
      </c>
      <c r="C468">
        <v>1902</v>
      </c>
    </row>
    <row r="469" spans="2:3" x14ac:dyDescent="0.3">
      <c r="B469" t="s">
        <v>20</v>
      </c>
      <c r="C469">
        <v>1917</v>
      </c>
    </row>
    <row r="470" spans="2:3" x14ac:dyDescent="0.3">
      <c r="B470" t="s">
        <v>20</v>
      </c>
      <c r="C470">
        <v>1965</v>
      </c>
    </row>
    <row r="471" spans="2:3" x14ac:dyDescent="0.3">
      <c r="B471" t="s">
        <v>20</v>
      </c>
      <c r="C471">
        <v>1989</v>
      </c>
    </row>
    <row r="472" spans="2:3" x14ac:dyDescent="0.3">
      <c r="B472" t="s">
        <v>20</v>
      </c>
      <c r="C472">
        <v>1991</v>
      </c>
    </row>
    <row r="473" spans="2:3" x14ac:dyDescent="0.3">
      <c r="B473" t="s">
        <v>20</v>
      </c>
      <c r="C473">
        <v>2013</v>
      </c>
    </row>
    <row r="474" spans="2:3" x14ac:dyDescent="0.3">
      <c r="B474" t="s">
        <v>20</v>
      </c>
      <c r="C474">
        <v>2038</v>
      </c>
    </row>
    <row r="475" spans="2:3" x14ac:dyDescent="0.3">
      <c r="B475" t="s">
        <v>20</v>
      </c>
      <c r="C475">
        <v>2043</v>
      </c>
    </row>
    <row r="476" spans="2:3" x14ac:dyDescent="0.3">
      <c r="B476" t="s">
        <v>20</v>
      </c>
      <c r="C476">
        <v>2053</v>
      </c>
    </row>
    <row r="477" spans="2:3" x14ac:dyDescent="0.3">
      <c r="B477" t="s">
        <v>20</v>
      </c>
      <c r="C477">
        <v>2080</v>
      </c>
    </row>
    <row r="478" spans="2:3" x14ac:dyDescent="0.3">
      <c r="B478" t="s">
        <v>20</v>
      </c>
      <c r="C478">
        <v>2100</v>
      </c>
    </row>
    <row r="479" spans="2:3" x14ac:dyDescent="0.3">
      <c r="B479" t="s">
        <v>20</v>
      </c>
      <c r="C479">
        <v>2105</v>
      </c>
    </row>
    <row r="480" spans="2:3" x14ac:dyDescent="0.3">
      <c r="B480" t="s">
        <v>20</v>
      </c>
      <c r="C480">
        <v>2106</v>
      </c>
    </row>
    <row r="481" spans="2:3" x14ac:dyDescent="0.3">
      <c r="B481" t="s">
        <v>20</v>
      </c>
      <c r="C481">
        <v>2107</v>
      </c>
    </row>
    <row r="482" spans="2:3" x14ac:dyDescent="0.3">
      <c r="B482" t="s">
        <v>20</v>
      </c>
      <c r="C482">
        <v>2120</v>
      </c>
    </row>
    <row r="483" spans="2:3" x14ac:dyDescent="0.3">
      <c r="B483" t="s">
        <v>20</v>
      </c>
      <c r="C483">
        <v>2144</v>
      </c>
    </row>
    <row r="484" spans="2:3" x14ac:dyDescent="0.3">
      <c r="B484" t="s">
        <v>20</v>
      </c>
      <c r="C484">
        <v>2188</v>
      </c>
    </row>
    <row r="485" spans="2:3" x14ac:dyDescent="0.3">
      <c r="B485" t="s">
        <v>20</v>
      </c>
      <c r="C485">
        <v>2218</v>
      </c>
    </row>
    <row r="486" spans="2:3" x14ac:dyDescent="0.3">
      <c r="B486" t="s">
        <v>20</v>
      </c>
      <c r="C486">
        <v>2220</v>
      </c>
    </row>
    <row r="487" spans="2:3" x14ac:dyDescent="0.3">
      <c r="B487" t="s">
        <v>20</v>
      </c>
      <c r="C487">
        <v>2230</v>
      </c>
    </row>
    <row r="488" spans="2:3" x14ac:dyDescent="0.3">
      <c r="B488" t="s">
        <v>20</v>
      </c>
      <c r="C488">
        <v>2237</v>
      </c>
    </row>
    <row r="489" spans="2:3" x14ac:dyDescent="0.3">
      <c r="B489" t="s">
        <v>20</v>
      </c>
      <c r="C489">
        <v>2261</v>
      </c>
    </row>
    <row r="490" spans="2:3" x14ac:dyDescent="0.3">
      <c r="B490" t="s">
        <v>20</v>
      </c>
      <c r="C490">
        <v>2266</v>
      </c>
    </row>
    <row r="491" spans="2:3" x14ac:dyDescent="0.3">
      <c r="B491" t="s">
        <v>20</v>
      </c>
      <c r="C491">
        <v>2283</v>
      </c>
    </row>
    <row r="492" spans="2:3" x14ac:dyDescent="0.3">
      <c r="B492" t="s">
        <v>20</v>
      </c>
      <c r="C492">
        <v>2289</v>
      </c>
    </row>
    <row r="493" spans="2:3" x14ac:dyDescent="0.3">
      <c r="B493" t="s">
        <v>20</v>
      </c>
      <c r="C493">
        <v>2293</v>
      </c>
    </row>
    <row r="494" spans="2:3" x14ac:dyDescent="0.3">
      <c r="B494" t="s">
        <v>20</v>
      </c>
      <c r="C494">
        <v>2320</v>
      </c>
    </row>
    <row r="495" spans="2:3" x14ac:dyDescent="0.3">
      <c r="B495" t="s">
        <v>20</v>
      </c>
      <c r="C495">
        <v>2326</v>
      </c>
    </row>
    <row r="496" spans="2:3" x14ac:dyDescent="0.3">
      <c r="B496" t="s">
        <v>20</v>
      </c>
      <c r="C496">
        <v>2331</v>
      </c>
    </row>
    <row r="497" spans="2:3" x14ac:dyDescent="0.3">
      <c r="B497" t="s">
        <v>20</v>
      </c>
      <c r="C497">
        <v>2346</v>
      </c>
    </row>
    <row r="498" spans="2:3" x14ac:dyDescent="0.3">
      <c r="B498" t="s">
        <v>20</v>
      </c>
      <c r="C498">
        <v>2353</v>
      </c>
    </row>
    <row r="499" spans="2:3" x14ac:dyDescent="0.3">
      <c r="B499" t="s">
        <v>20</v>
      </c>
      <c r="C499">
        <v>2409</v>
      </c>
    </row>
    <row r="500" spans="2:3" x14ac:dyDescent="0.3">
      <c r="B500" t="s">
        <v>20</v>
      </c>
      <c r="C500">
        <v>2414</v>
      </c>
    </row>
    <row r="501" spans="2:3" x14ac:dyDescent="0.3">
      <c r="B501" t="s">
        <v>20</v>
      </c>
      <c r="C501">
        <v>2431</v>
      </c>
    </row>
    <row r="502" spans="2:3" x14ac:dyDescent="0.3">
      <c r="B502" t="s">
        <v>20</v>
      </c>
      <c r="C502">
        <v>2436</v>
      </c>
    </row>
    <row r="503" spans="2:3" x14ac:dyDescent="0.3">
      <c r="B503" t="s">
        <v>20</v>
      </c>
      <c r="C503">
        <v>2441</v>
      </c>
    </row>
    <row r="504" spans="2:3" x14ac:dyDescent="0.3">
      <c r="B504" t="s">
        <v>20</v>
      </c>
      <c r="C504">
        <v>2443</v>
      </c>
    </row>
    <row r="505" spans="2:3" x14ac:dyDescent="0.3">
      <c r="B505" t="s">
        <v>20</v>
      </c>
      <c r="C505">
        <v>2443</v>
      </c>
    </row>
    <row r="506" spans="2:3" x14ac:dyDescent="0.3">
      <c r="B506" t="s">
        <v>20</v>
      </c>
      <c r="C506">
        <v>2468</v>
      </c>
    </row>
    <row r="507" spans="2:3" x14ac:dyDescent="0.3">
      <c r="B507" t="s">
        <v>20</v>
      </c>
      <c r="C507">
        <v>2475</v>
      </c>
    </row>
    <row r="508" spans="2:3" x14ac:dyDescent="0.3">
      <c r="B508" t="s">
        <v>20</v>
      </c>
      <c r="C508">
        <v>2489</v>
      </c>
    </row>
    <row r="509" spans="2:3" x14ac:dyDescent="0.3">
      <c r="B509" t="s">
        <v>20</v>
      </c>
      <c r="C509">
        <v>2506</v>
      </c>
    </row>
    <row r="510" spans="2:3" x14ac:dyDescent="0.3">
      <c r="B510" t="s">
        <v>20</v>
      </c>
      <c r="C510">
        <v>2526</v>
      </c>
    </row>
    <row r="511" spans="2:3" x14ac:dyDescent="0.3">
      <c r="B511" t="s">
        <v>20</v>
      </c>
      <c r="C511">
        <v>2528</v>
      </c>
    </row>
    <row r="512" spans="2:3" x14ac:dyDescent="0.3">
      <c r="B512" t="s">
        <v>20</v>
      </c>
      <c r="C512">
        <v>2551</v>
      </c>
    </row>
    <row r="513" spans="2:3" x14ac:dyDescent="0.3">
      <c r="B513" t="s">
        <v>20</v>
      </c>
      <c r="C513">
        <v>2662</v>
      </c>
    </row>
    <row r="514" spans="2:3" x14ac:dyDescent="0.3">
      <c r="B514" t="s">
        <v>20</v>
      </c>
      <c r="C514">
        <v>2673</v>
      </c>
    </row>
    <row r="515" spans="2:3" x14ac:dyDescent="0.3">
      <c r="B515" t="s">
        <v>20</v>
      </c>
      <c r="C515">
        <v>2693</v>
      </c>
    </row>
    <row r="516" spans="2:3" x14ac:dyDescent="0.3">
      <c r="B516" t="s">
        <v>20</v>
      </c>
      <c r="C516">
        <v>2725</v>
      </c>
    </row>
    <row r="517" spans="2:3" x14ac:dyDescent="0.3">
      <c r="B517" t="s">
        <v>20</v>
      </c>
      <c r="C517">
        <v>2739</v>
      </c>
    </row>
    <row r="518" spans="2:3" x14ac:dyDescent="0.3">
      <c r="B518" t="s">
        <v>20</v>
      </c>
      <c r="C518">
        <v>2756</v>
      </c>
    </row>
    <row r="519" spans="2:3" x14ac:dyDescent="0.3">
      <c r="B519" t="s">
        <v>20</v>
      </c>
      <c r="C519">
        <v>2768</v>
      </c>
    </row>
    <row r="520" spans="2:3" x14ac:dyDescent="0.3">
      <c r="B520" t="s">
        <v>20</v>
      </c>
      <c r="C520">
        <v>2805</v>
      </c>
    </row>
    <row r="521" spans="2:3" x14ac:dyDescent="0.3">
      <c r="B521" t="s">
        <v>20</v>
      </c>
      <c r="C521">
        <v>2857</v>
      </c>
    </row>
    <row r="522" spans="2:3" x14ac:dyDescent="0.3">
      <c r="B522" t="s">
        <v>20</v>
      </c>
      <c r="C522">
        <v>2875</v>
      </c>
    </row>
    <row r="523" spans="2:3" x14ac:dyDescent="0.3">
      <c r="B523" t="s">
        <v>20</v>
      </c>
      <c r="C523">
        <v>2893</v>
      </c>
    </row>
    <row r="524" spans="2:3" x14ac:dyDescent="0.3">
      <c r="B524" t="s">
        <v>20</v>
      </c>
      <c r="C524">
        <v>2985</v>
      </c>
    </row>
    <row r="525" spans="2:3" x14ac:dyDescent="0.3">
      <c r="B525" t="s">
        <v>20</v>
      </c>
      <c r="C525">
        <v>3016</v>
      </c>
    </row>
    <row r="526" spans="2:3" x14ac:dyDescent="0.3">
      <c r="B526" t="s">
        <v>20</v>
      </c>
      <c r="C526">
        <v>3036</v>
      </c>
    </row>
    <row r="527" spans="2:3" x14ac:dyDescent="0.3">
      <c r="B527" t="s">
        <v>20</v>
      </c>
      <c r="C527">
        <v>3059</v>
      </c>
    </row>
    <row r="528" spans="2:3" x14ac:dyDescent="0.3">
      <c r="B528" t="s">
        <v>20</v>
      </c>
      <c r="C528">
        <v>3063</v>
      </c>
    </row>
    <row r="529" spans="2:3" x14ac:dyDescent="0.3">
      <c r="B529" t="s">
        <v>20</v>
      </c>
      <c r="C529">
        <v>3116</v>
      </c>
    </row>
    <row r="530" spans="2:3" x14ac:dyDescent="0.3">
      <c r="B530" t="s">
        <v>20</v>
      </c>
      <c r="C530">
        <v>3131</v>
      </c>
    </row>
    <row r="531" spans="2:3" x14ac:dyDescent="0.3">
      <c r="B531" t="s">
        <v>20</v>
      </c>
      <c r="C531">
        <v>3177</v>
      </c>
    </row>
    <row r="532" spans="2:3" x14ac:dyDescent="0.3">
      <c r="B532" t="s">
        <v>20</v>
      </c>
      <c r="C532">
        <v>3205</v>
      </c>
    </row>
    <row r="533" spans="2:3" x14ac:dyDescent="0.3">
      <c r="B533" t="s">
        <v>20</v>
      </c>
      <c r="C533">
        <v>3272</v>
      </c>
    </row>
    <row r="534" spans="2:3" x14ac:dyDescent="0.3">
      <c r="B534" t="s">
        <v>20</v>
      </c>
      <c r="C534">
        <v>3308</v>
      </c>
    </row>
    <row r="535" spans="2:3" x14ac:dyDescent="0.3">
      <c r="B535" t="s">
        <v>20</v>
      </c>
      <c r="C535">
        <v>3318</v>
      </c>
    </row>
    <row r="536" spans="2:3" x14ac:dyDescent="0.3">
      <c r="B536" t="s">
        <v>20</v>
      </c>
      <c r="C536">
        <v>3376</v>
      </c>
    </row>
    <row r="537" spans="2:3" x14ac:dyDescent="0.3">
      <c r="B537" t="s">
        <v>20</v>
      </c>
      <c r="C537">
        <v>3388</v>
      </c>
    </row>
    <row r="538" spans="2:3" x14ac:dyDescent="0.3">
      <c r="B538" t="s">
        <v>20</v>
      </c>
      <c r="C538">
        <v>3533</v>
      </c>
    </row>
    <row r="539" spans="2:3" x14ac:dyDescent="0.3">
      <c r="B539" t="s">
        <v>20</v>
      </c>
      <c r="C539">
        <v>3537</v>
      </c>
    </row>
    <row r="540" spans="2:3" x14ac:dyDescent="0.3">
      <c r="B540" t="s">
        <v>20</v>
      </c>
      <c r="C540">
        <v>3594</v>
      </c>
    </row>
    <row r="541" spans="2:3" x14ac:dyDescent="0.3">
      <c r="B541" t="s">
        <v>20</v>
      </c>
      <c r="C541">
        <v>3596</v>
      </c>
    </row>
    <row r="542" spans="2:3" x14ac:dyDescent="0.3">
      <c r="B542" t="s">
        <v>20</v>
      </c>
      <c r="C542">
        <v>3657</v>
      </c>
    </row>
    <row r="543" spans="2:3" x14ac:dyDescent="0.3">
      <c r="B543" t="s">
        <v>20</v>
      </c>
      <c r="C543">
        <v>3727</v>
      </c>
    </row>
    <row r="544" spans="2:3" x14ac:dyDescent="0.3">
      <c r="B544" t="s">
        <v>20</v>
      </c>
      <c r="C544">
        <v>3742</v>
      </c>
    </row>
    <row r="545" spans="2:3" x14ac:dyDescent="0.3">
      <c r="B545" t="s">
        <v>20</v>
      </c>
      <c r="C545">
        <v>3777</v>
      </c>
    </row>
    <row r="546" spans="2:3" x14ac:dyDescent="0.3">
      <c r="B546" t="s">
        <v>20</v>
      </c>
      <c r="C546">
        <v>3934</v>
      </c>
    </row>
    <row r="547" spans="2:3" x14ac:dyDescent="0.3">
      <c r="B547" t="s">
        <v>20</v>
      </c>
      <c r="C547">
        <v>4006</v>
      </c>
    </row>
    <row r="548" spans="2:3" x14ac:dyDescent="0.3">
      <c r="B548" t="s">
        <v>20</v>
      </c>
      <c r="C548">
        <v>4065</v>
      </c>
    </row>
    <row r="549" spans="2:3" x14ac:dyDescent="0.3">
      <c r="B549" t="s">
        <v>20</v>
      </c>
      <c r="C549">
        <v>4233</v>
      </c>
    </row>
    <row r="550" spans="2:3" x14ac:dyDescent="0.3">
      <c r="B550" t="s">
        <v>20</v>
      </c>
      <c r="C550">
        <v>4289</v>
      </c>
    </row>
    <row r="551" spans="2:3" x14ac:dyDescent="0.3">
      <c r="B551" t="s">
        <v>20</v>
      </c>
      <c r="C551">
        <v>4358</v>
      </c>
    </row>
    <row r="552" spans="2:3" x14ac:dyDescent="0.3">
      <c r="B552" t="s">
        <v>20</v>
      </c>
      <c r="C552">
        <v>4498</v>
      </c>
    </row>
    <row r="553" spans="2:3" x14ac:dyDescent="0.3">
      <c r="B553" t="s">
        <v>20</v>
      </c>
      <c r="C553">
        <v>4799</v>
      </c>
    </row>
    <row r="554" spans="2:3" x14ac:dyDescent="0.3">
      <c r="B554" t="s">
        <v>20</v>
      </c>
      <c r="C554">
        <v>5139</v>
      </c>
    </row>
    <row r="555" spans="2:3" x14ac:dyDescent="0.3">
      <c r="B555" t="s">
        <v>20</v>
      </c>
      <c r="C555">
        <v>5168</v>
      </c>
    </row>
    <row r="556" spans="2:3" x14ac:dyDescent="0.3">
      <c r="B556" t="s">
        <v>20</v>
      </c>
      <c r="C556">
        <v>5180</v>
      </c>
    </row>
    <row r="557" spans="2:3" x14ac:dyDescent="0.3">
      <c r="B557" t="s">
        <v>20</v>
      </c>
      <c r="C557">
        <v>5203</v>
      </c>
    </row>
    <row r="558" spans="2:3" x14ac:dyDescent="0.3">
      <c r="B558" t="s">
        <v>20</v>
      </c>
      <c r="C558">
        <v>5419</v>
      </c>
    </row>
    <row r="559" spans="2:3" x14ac:dyDescent="0.3">
      <c r="B559" t="s">
        <v>20</v>
      </c>
      <c r="C559">
        <v>5512</v>
      </c>
    </row>
    <row r="560" spans="2:3" x14ac:dyDescent="0.3">
      <c r="B560" t="s">
        <v>20</v>
      </c>
      <c r="C560">
        <v>5880</v>
      </c>
    </row>
    <row r="561" spans="2:3" x14ac:dyDescent="0.3">
      <c r="B561" t="s">
        <v>20</v>
      </c>
      <c r="C561">
        <v>5966</v>
      </c>
    </row>
    <row r="562" spans="2:3" x14ac:dyDescent="0.3">
      <c r="B562" t="s">
        <v>20</v>
      </c>
      <c r="C562">
        <v>6212</v>
      </c>
    </row>
    <row r="563" spans="2:3" x14ac:dyDescent="0.3">
      <c r="B563" t="s">
        <v>20</v>
      </c>
      <c r="C563">
        <v>6286</v>
      </c>
    </row>
    <row r="564" spans="2:3" x14ac:dyDescent="0.3">
      <c r="B564" t="s">
        <v>20</v>
      </c>
      <c r="C564">
        <v>6406</v>
      </c>
    </row>
    <row r="565" spans="2:3" x14ac:dyDescent="0.3">
      <c r="B565" t="s">
        <v>20</v>
      </c>
      <c r="C565">
        <v>6465</v>
      </c>
    </row>
    <row r="566" spans="2:3" x14ac:dyDescent="0.3">
      <c r="B566" t="s">
        <v>20</v>
      </c>
      <c r="C566">
        <v>7295</v>
      </c>
    </row>
  </sheetData>
  <conditionalFormatting sqref="B1:B1048141">
    <cfRule type="containsText" dxfId="13" priority="8" operator="containsText" text="canceled">
      <formula>NOT(ISERROR(SEARCH("canceled",B1)))</formula>
    </cfRule>
    <cfRule type="containsText" dxfId="12" priority="9" operator="containsText" text="successful">
      <formula>NOT(ISERROR(SEARCH("successful",B1)))</formula>
    </cfRule>
    <cfRule type="containsText" dxfId="11" priority="10" operator="containsText" text="failed">
      <formula>NOT(ISERROR(SEARCH("failed",B1)))</formula>
    </cfRule>
    <cfRule type="containsText" dxfId="10" priority="11" operator="containsText" text="canceled">
      <formula>NOT(ISERROR(SEARCH("canceled",B1)))</formula>
    </cfRule>
    <cfRule type="containsText" dxfId="9" priority="12" operator="containsText" text="live">
      <formula>NOT(ISERROR(SEARCH("live",B1)))</formula>
    </cfRule>
    <cfRule type="containsText" dxfId="8" priority="13" operator="containsText" text="successful">
      <formula>NOT(ISERROR(SEARCH("successful",B1)))</formula>
    </cfRule>
    <cfRule type="containsText" dxfId="7" priority="14" operator="containsText" text="failed">
      <formula>NOT(ISERROR(SEARCH("failed",B1)))</formula>
    </cfRule>
  </conditionalFormatting>
  <conditionalFormatting sqref="F1:F1047940">
    <cfRule type="containsText" dxfId="6" priority="1" operator="containsText" text="canceled">
      <formula>NOT(ISERROR(SEARCH("canceled",F1)))</formula>
    </cfRule>
    <cfRule type="containsText" dxfId="5" priority="2" operator="containsText" text="successful">
      <formula>NOT(ISERROR(SEARCH("successful",F1)))</formula>
    </cfRule>
    <cfRule type="containsText" dxfId="4" priority="3" operator="containsText" text="failed">
      <formula>NOT(ISERROR(SEARCH("failed",F1)))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live">
      <formula>NOT(ISERROR(SEARCH("live",F1)))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failed">
      <formula>NOT(ISERROR(SEARCH("failed",F1)))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Analysis_by_parent_category</vt:lpstr>
      <vt:lpstr>Analysis_by_sub_category</vt:lpstr>
      <vt:lpstr>Analysis_by_months</vt:lpstr>
      <vt:lpstr>Analysis_By_Projct_Goall</vt:lpstr>
      <vt:lpstr>Outcome_w.r.t_Backers_Count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neelam prasad</cp:lastModifiedBy>
  <dcterms:created xsi:type="dcterms:W3CDTF">2021-09-29T18:52:28Z</dcterms:created>
  <dcterms:modified xsi:type="dcterms:W3CDTF">2024-10-20T22:53:11Z</dcterms:modified>
</cp:coreProperties>
</file>