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neema bhushan\"/>
    </mc:Choice>
  </mc:AlternateContent>
  <xr:revisionPtr revIDLastSave="0" documentId="13_ncr:1_{619F6DFD-6CE4-422A-AA2A-312C68FFB784}" xr6:coauthVersionLast="47" xr6:coauthVersionMax="47" xr10:uidLastSave="{00000000-0000-0000-0000-000000000000}"/>
  <bookViews>
    <workbookView xWindow="-120" yWindow="-120" windowWidth="24240" windowHeight="13140" xr2:uid="{AF68A763-DF93-4958-ACEF-0622B9BF7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L5" i="1"/>
  <c r="M5" i="1"/>
  <c r="N5" i="1"/>
  <c r="O5" i="1"/>
  <c r="P5" i="1" s="1"/>
  <c r="L6" i="1"/>
  <c r="M6" i="1"/>
  <c r="N6" i="1"/>
  <c r="O6" i="1"/>
  <c r="P6" i="1" s="1"/>
  <c r="L7" i="1"/>
  <c r="M7" i="1"/>
  <c r="N7" i="1"/>
  <c r="O7" i="1"/>
  <c r="P7" i="1" s="1"/>
  <c r="L8" i="1"/>
  <c r="M8" i="1"/>
  <c r="N8" i="1"/>
  <c r="O8" i="1"/>
  <c r="P8" i="1" s="1"/>
  <c r="L9" i="1"/>
  <c r="M9" i="1"/>
  <c r="N9" i="1"/>
  <c r="O9" i="1"/>
  <c r="P9" i="1" s="1"/>
  <c r="L10" i="1"/>
  <c r="M10" i="1"/>
  <c r="N10" i="1"/>
  <c r="O10" i="1"/>
  <c r="P10" i="1" s="1"/>
  <c r="L11" i="1"/>
  <c r="M11" i="1"/>
  <c r="N11" i="1"/>
  <c r="O11" i="1"/>
  <c r="P11" i="1" s="1"/>
  <c r="L12" i="1"/>
  <c r="M12" i="1"/>
  <c r="N12" i="1"/>
  <c r="O12" i="1"/>
  <c r="P12" i="1" s="1"/>
  <c r="L13" i="1"/>
  <c r="M13" i="1"/>
  <c r="N13" i="1"/>
  <c r="O13" i="1"/>
  <c r="P13" i="1" s="1"/>
  <c r="H24" i="1"/>
  <c r="H25" i="1"/>
  <c r="H26" i="1"/>
  <c r="K29" i="1"/>
  <c r="K30" i="1"/>
  <c r="K31" i="1"/>
  <c r="K32" i="1"/>
  <c r="I36" i="1"/>
</calcChain>
</file>

<file path=xl/sharedStrings.xml><?xml version="1.0" encoding="utf-8"?>
<sst xmlns="http://schemas.openxmlformats.org/spreadsheetml/2006/main" count="92" uniqueCount="58">
  <si>
    <t>Hindi</t>
  </si>
  <si>
    <t>English</t>
  </si>
  <si>
    <t>Maths</t>
  </si>
  <si>
    <t>Science</t>
  </si>
  <si>
    <t>S.S.T</t>
  </si>
  <si>
    <t>Total</t>
  </si>
  <si>
    <t>priyanshi</t>
  </si>
  <si>
    <t>priyanka</t>
  </si>
  <si>
    <t>nidhi</t>
  </si>
  <si>
    <t>alka</t>
  </si>
  <si>
    <t>vish</t>
  </si>
  <si>
    <t>vishakha</t>
  </si>
  <si>
    <t>vanshika</t>
  </si>
  <si>
    <t>sanobar</t>
  </si>
  <si>
    <t>chitra</t>
  </si>
  <si>
    <t>archana</t>
  </si>
  <si>
    <t>Mini</t>
  </si>
  <si>
    <t>Roll no.</t>
  </si>
  <si>
    <t>Name</t>
  </si>
  <si>
    <t>Class</t>
  </si>
  <si>
    <t>10th</t>
  </si>
  <si>
    <t>Father Name</t>
  </si>
  <si>
    <t>shashi varan</t>
  </si>
  <si>
    <t>ramjeet</t>
  </si>
  <si>
    <t xml:space="preserve">rajender </t>
  </si>
  <si>
    <t>raju choudhary</t>
  </si>
  <si>
    <t>naresh</t>
  </si>
  <si>
    <t>naveen</t>
  </si>
  <si>
    <t>vinod</t>
  </si>
  <si>
    <t>Max</t>
  </si>
  <si>
    <t>Mather Name</t>
  </si>
  <si>
    <t>rani devi</t>
  </si>
  <si>
    <t>babli devi</t>
  </si>
  <si>
    <t>pushpa</t>
  </si>
  <si>
    <t>reena</t>
  </si>
  <si>
    <t>laxmi</t>
  </si>
  <si>
    <t>sofiya</t>
  </si>
  <si>
    <t>Grade</t>
  </si>
  <si>
    <t xml:space="preserve">PASS </t>
  </si>
  <si>
    <t>madhu</t>
  </si>
  <si>
    <t>S.NO.</t>
  </si>
  <si>
    <t>Result</t>
  </si>
  <si>
    <t>Parcentage</t>
  </si>
  <si>
    <t>NAME</t>
  </si>
  <si>
    <t>FATHER NAME</t>
  </si>
  <si>
    <t>MOTHER NAME</t>
  </si>
  <si>
    <t>Total Marks</t>
  </si>
  <si>
    <t>passing marks</t>
  </si>
  <si>
    <t xml:space="preserve">Obtain marks \80 </t>
  </si>
  <si>
    <t>result</t>
  </si>
  <si>
    <t>percentage</t>
  </si>
  <si>
    <t>Total marks</t>
  </si>
  <si>
    <t>obtained</t>
  </si>
  <si>
    <t>PASS</t>
  </si>
  <si>
    <t>Sub</t>
  </si>
  <si>
    <t>MARKSHEET</t>
  </si>
  <si>
    <r>
      <t xml:space="preserve">          </t>
    </r>
    <r>
      <rPr>
        <sz val="20"/>
        <color rgb="FFC00000"/>
        <rFont val="Algerian"/>
        <family val="5"/>
      </rPr>
      <t xml:space="preserve"> REPORTCARD</t>
    </r>
  </si>
  <si>
    <t>GOVT.GIRLS.SEN.SEC.SCH.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</si>
</sst>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C00000"/>
      <name val="Algerian"/>
      <family val="5"/>
    </font>
    <font>
      <b/>
      <sz val="11"/>
      <color theme="1"/>
      <name val="Calibri"/>
      <family val="2"/>
      <scheme val="minor"/>
    </font>
    <font>
      <sz val="20"/>
      <color theme="1"/>
      <name val="Algerian"/>
      <family val="5"/>
    </font>
    <font>
      <b/>
      <sz val="11"/>
      <color rgb="FF3F3F3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3F3F3F"/>
      <name val="Calibri"/>
      <family val="2"/>
      <scheme val="minor"/>
    </font>
    <font>
      <sz val="26"/>
      <color rgb="FFC00000"/>
      <name val="Algerian"/>
      <family val="5"/>
    </font>
    <font>
      <sz val="20"/>
      <color rgb="FFC00000"/>
      <name val="Algerian"/>
      <family val="5"/>
    </font>
    <font>
      <sz val="20"/>
      <color theme="7" tint="-0.249977111117893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1" applyNumberFormat="0" applyFill="0" applyAlignment="0" applyProtection="0"/>
    <xf numFmtId="0" fontId="6" fillId="4" borderId="9" applyNumberFormat="0" applyAlignment="0" applyProtection="0"/>
  </cellStyleXfs>
  <cellXfs count="21">
    <xf numFmtId="0" fontId="0" fillId="0" borderId="0" xfId="0"/>
    <xf numFmtId="0" fontId="1" fillId="3" borderId="0" xfId="1" applyFill="1"/>
    <xf numFmtId="0" fontId="1" fillId="3" borderId="0" xfId="1" applyFill="1" applyAlignment="1">
      <alignment horizontal="center"/>
    </xf>
    <xf numFmtId="0" fontId="4" fillId="3" borderId="1" xfId="2" applyFill="1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4" borderId="9" xfId="3"/>
    <xf numFmtId="0" fontId="6" fillId="0" borderId="9" xfId="3" applyFill="1"/>
    <xf numFmtId="0" fontId="7" fillId="4" borderId="9" xfId="3" applyFont="1"/>
    <xf numFmtId="0" fontId="8" fillId="0" borderId="9" xfId="3" applyFont="1" applyFill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">
    <cellStyle name="20% - Accent1" xfId="1" builtinId="30"/>
    <cellStyle name="Normal" xfId="0" builtinId="0"/>
    <cellStyle name="Output" xfId="3" builtinId="21"/>
    <cellStyle name="Total" xfId="2" builtinId="2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</dxfs>
  <tableStyles count="0" defaultTableStyle="TableStyleMedium2" defaultPivotStyle="PivotStyleLight16"/>
  <colors>
    <mruColors>
      <color rgb="FFE9E1F1"/>
      <color rgb="FF66F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32C8D-C089-4DF1-A5ED-935446741ED6}" name="Table1" displayName="Table1" ref="A3:Q13" totalsRowShown="0">
  <autoFilter ref="A3:Q13" xr:uid="{CC132C8D-C089-4DF1-A5ED-935446741E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2EA5C1-283C-4402-9703-C76BB1D11878}" name="S.NO."/>
    <tableColumn id="2" xr3:uid="{ED7E8B73-8017-4B2E-8FE8-C1A40C994616}" name="Name"/>
    <tableColumn id="3" xr3:uid="{72CC59F4-29C0-49C9-86FF-9631A96FD5B0}" name="Class"/>
    <tableColumn id="4" xr3:uid="{44AC2B33-7B9E-4649-809C-8E0BF2ACDF89}" name="Father Name"/>
    <tableColumn id="5" xr3:uid="{372F5FC5-9DCE-4A6D-8B82-BBB1E82D2880}" name="Mather Name"/>
    <tableColumn id="6" xr3:uid="{F4123E41-8D25-439D-8330-31614D15EFA6}" name="Roll no."/>
    <tableColumn id="7" xr3:uid="{D35F3BE9-21C9-4FE6-9A50-7AE4567F3E67}" name="Hindi"/>
    <tableColumn id="8" xr3:uid="{ED112B6E-709E-4ED7-A9E0-E644BCE41197}" name="English"/>
    <tableColumn id="9" xr3:uid="{E7D9DAFF-7673-4970-AB8E-D9F3846AE40F}" name="Maths"/>
    <tableColumn id="10" xr3:uid="{382069C6-2E44-4110-8726-1B33C815BA4C}" name="Science"/>
    <tableColumn id="11" xr3:uid="{FD8FCE00-D19E-4033-B207-D2773A4A0534}" name="S.S.T"/>
    <tableColumn id="12" xr3:uid="{5578129E-69ED-4805-B9D8-853A40F0FA49}" name="Total">
      <calculatedColumnFormula>SUM(G4:K4)</calculatedColumnFormula>
    </tableColumn>
    <tableColumn id="13" xr3:uid="{D6C0F11F-E4D0-498C-A4D9-C16730FE2668}" name="Mini">
      <calculatedColumnFormula>MIN(G4:K4)</calculatedColumnFormula>
    </tableColumn>
    <tableColumn id="14" xr3:uid="{9B8685CE-6383-4C7B-9F20-A4E616B9076B}" name="Max">
      <calculatedColumnFormula>MAX(G4:K4)</calculatedColumnFormula>
    </tableColumn>
    <tableColumn id="15" xr3:uid="{38719276-82E5-45A1-B1BA-6AE1AD0A80E9}" name="Parcentage"/>
    <tableColumn id="16" xr3:uid="{33E60831-F25B-47A4-986B-03BEA15FD022}" name="Grade">
      <calculatedColumnFormula>IF(O4&gt;=90,"Ä",IF(O4&gt;=80,"B",IF(O4&gt;=60,"C","F")))</calculatedColumnFormula>
    </tableColumn>
    <tableColumn id="17" xr3:uid="{E8E66085-FE8F-4171-8348-8BA57D1830A3}" name="Result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73F0B-E06C-47C6-9C3A-5C7A679E7BA1}" name="Table3" displayName="Table3" ref="G23:L36" headerRowCount="0" totalsRowShown="0" dataCellStyle="Output">
  <tableColumns count="6">
    <tableColumn id="1" xr3:uid="{54934BAE-D68C-4CA5-AB7F-9932DA731835}" name="Column1" headerRowDxfId="0" headerRowCellStyle="Output"/>
    <tableColumn id="2" xr3:uid="{650EDEF0-A1F8-41A1-99E0-C10C017D6BC1}" name="Column2" headerRowCellStyle="Output" dataCellStyle="Output"/>
    <tableColumn id="3" xr3:uid="{28AC7F1C-5137-4F41-835D-1427BFE2F714}" name="Column3" dataCellStyle="Output"/>
    <tableColumn id="4" xr3:uid="{8A23D65F-81E2-4CEB-B4BF-E04D506B9877}" name="Column4" dataCellStyle="Output"/>
    <tableColumn id="5" xr3:uid="{99369729-EBEE-476B-A1B1-5E8AE2434D69}" name="Column5" dataCellStyle="Output"/>
    <tableColumn id="6" xr3:uid="{77C209AB-2270-4618-B9FC-29D22C536CB7}" name="Column6" dataCellStyle="Outpu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92-1DB9-4DC5-BA89-6F965B25115D}">
  <dimension ref="A1:AB51"/>
  <sheetViews>
    <sheetView tabSelected="1" workbookViewId="0">
      <selection activeCell="J23" sqref="J23"/>
    </sheetView>
  </sheetViews>
  <sheetFormatPr defaultRowHeight="15" x14ac:dyDescent="0.25"/>
  <cols>
    <col min="1" max="1" width="7.85546875" customWidth="1"/>
    <col min="2" max="2" width="9" customWidth="1"/>
    <col min="3" max="3" width="8.7109375" customWidth="1"/>
    <col min="4" max="4" width="15.85546875" customWidth="1"/>
    <col min="5" max="5" width="14" customWidth="1"/>
    <col min="6" max="6" width="12" customWidth="1"/>
    <col min="7" max="7" width="11" customWidth="1"/>
    <col min="8" max="8" width="14.140625" customWidth="1"/>
    <col min="9" max="9" width="20.7109375" customWidth="1"/>
    <col min="10" max="12" width="11" customWidth="1"/>
    <col min="13" max="13" width="9.7109375" hidden="1" customWidth="1"/>
    <col min="14" max="14" width="10.85546875" customWidth="1"/>
    <col min="15" max="15" width="10" customWidth="1"/>
    <col min="16" max="16" width="9.28515625" customWidth="1"/>
    <col min="17" max="17" width="10.42578125" customWidth="1"/>
    <col min="18" max="27" width="25.42578125" customWidth="1"/>
  </cols>
  <sheetData>
    <row r="1" spans="1:28" x14ac:dyDescent="0.25">
      <c r="H1" s="17" t="s">
        <v>55</v>
      </c>
      <c r="I1" s="17"/>
      <c r="J1" s="16"/>
      <c r="K1" s="16"/>
    </row>
    <row r="2" spans="1:28" x14ac:dyDescent="0.25">
      <c r="H2" s="17"/>
      <c r="I2" s="17"/>
      <c r="J2" s="16"/>
      <c r="K2" s="16"/>
    </row>
    <row r="3" spans="1:28" ht="15.75" thickBot="1" x14ac:dyDescent="0.3">
      <c r="A3" t="s">
        <v>40</v>
      </c>
      <c r="B3" t="s">
        <v>18</v>
      </c>
      <c r="C3" t="s">
        <v>19</v>
      </c>
      <c r="D3" t="s">
        <v>21</v>
      </c>
      <c r="E3" t="s">
        <v>30</v>
      </c>
      <c r="F3" t="s">
        <v>17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16</v>
      </c>
      <c r="N3" t="s">
        <v>29</v>
      </c>
      <c r="O3" t="s">
        <v>42</v>
      </c>
      <c r="P3" t="s">
        <v>37</v>
      </c>
      <c r="Q3" t="s">
        <v>41</v>
      </c>
      <c r="R3" s="3"/>
      <c r="S3" s="3"/>
      <c r="T3" s="3"/>
      <c r="U3" s="3"/>
      <c r="V3" s="3"/>
      <c r="W3" s="3"/>
    </row>
    <row r="4" spans="1:28" ht="15.75" thickTop="1" x14ac:dyDescent="0.25">
      <c r="A4">
        <v>1</v>
      </c>
      <c r="B4" t="s">
        <v>6</v>
      </c>
      <c r="C4" t="s">
        <v>20</v>
      </c>
      <c r="D4" t="s">
        <v>22</v>
      </c>
      <c r="E4" t="s">
        <v>31</v>
      </c>
      <c r="F4">
        <v>14260350</v>
      </c>
      <c r="G4">
        <v>67</v>
      </c>
      <c r="H4">
        <v>46</v>
      </c>
      <c r="I4">
        <v>52</v>
      </c>
      <c r="J4">
        <v>50</v>
      </c>
      <c r="K4">
        <v>64</v>
      </c>
      <c r="L4">
        <v>282</v>
      </c>
      <c r="M4">
        <v>46</v>
      </c>
      <c r="N4">
        <v>67</v>
      </c>
      <c r="O4">
        <v>55.8</v>
      </c>
      <c r="P4" t="str">
        <f>IF(O4&gt;=90,"Ä",IF(O4&gt;=80,"B",IF(O4&gt;=60,"C","F")))</f>
        <v>F</v>
      </c>
      <c r="Q4" t="s">
        <v>38</v>
      </c>
      <c r="R4" s="2"/>
      <c r="S4" s="1"/>
      <c r="T4" s="1"/>
      <c r="U4" s="1"/>
      <c r="V4" s="1"/>
      <c r="W4" s="1"/>
    </row>
    <row r="5" spans="1:28" x14ac:dyDescent="0.25">
      <c r="A5">
        <v>2</v>
      </c>
      <c r="B5" t="s">
        <v>7</v>
      </c>
      <c r="C5" t="s">
        <v>20</v>
      </c>
      <c r="D5" t="s">
        <v>23</v>
      </c>
      <c r="E5" t="s">
        <v>32</v>
      </c>
      <c r="F5">
        <v>14260351</v>
      </c>
      <c r="G5">
        <v>68</v>
      </c>
      <c r="H5">
        <v>47</v>
      </c>
      <c r="I5">
        <v>53</v>
      </c>
      <c r="J5">
        <v>51</v>
      </c>
      <c r="K5">
        <v>65</v>
      </c>
      <c r="L5">
        <f t="shared" ref="L5:L13" si="0">SUM(G5:K5)</f>
        <v>284</v>
      </c>
      <c r="M5">
        <f t="shared" ref="M5:M12" si="1">MIN(G5:K5)</f>
        <v>47</v>
      </c>
      <c r="N5">
        <f t="shared" ref="N5:N13" si="2">MAX(G5:K5)</f>
        <v>68</v>
      </c>
      <c r="O5">
        <f>284/5</f>
        <v>56.8</v>
      </c>
      <c r="P5" t="str">
        <f t="shared" ref="P5:P13" si="3">IF(O5&gt;=90,"Ä",IF(O5&gt;=80,"B",IF(O5&gt;=60,"C","F")))</f>
        <v>F</v>
      </c>
      <c r="Q5" t="s">
        <v>38</v>
      </c>
    </row>
    <row r="6" spans="1:28" x14ac:dyDescent="0.25">
      <c r="A6">
        <v>3</v>
      </c>
      <c r="B6" t="s">
        <v>8</v>
      </c>
      <c r="C6" t="s">
        <v>20</v>
      </c>
      <c r="D6" t="s">
        <v>24</v>
      </c>
      <c r="E6" t="s">
        <v>33</v>
      </c>
      <c r="F6">
        <v>14260352</v>
      </c>
      <c r="G6">
        <v>69</v>
      </c>
      <c r="H6">
        <v>48</v>
      </c>
      <c r="I6">
        <v>54</v>
      </c>
      <c r="J6">
        <v>52</v>
      </c>
      <c r="K6">
        <v>66</v>
      </c>
      <c r="L6">
        <f t="shared" si="0"/>
        <v>289</v>
      </c>
      <c r="M6">
        <f t="shared" si="1"/>
        <v>48</v>
      </c>
      <c r="N6">
        <f t="shared" si="2"/>
        <v>69</v>
      </c>
      <c r="O6">
        <f>289/5</f>
        <v>57.8</v>
      </c>
      <c r="P6" t="str">
        <f t="shared" si="3"/>
        <v>F</v>
      </c>
      <c r="Q6" t="s">
        <v>38</v>
      </c>
    </row>
    <row r="7" spans="1:28" x14ac:dyDescent="0.25">
      <c r="A7">
        <v>4</v>
      </c>
      <c r="B7" t="s">
        <v>9</v>
      </c>
      <c r="C7" t="s">
        <v>20</v>
      </c>
      <c r="D7" t="s">
        <v>25</v>
      </c>
      <c r="E7" t="s">
        <v>34</v>
      </c>
      <c r="F7">
        <v>14260353</v>
      </c>
      <c r="G7">
        <v>70</v>
      </c>
      <c r="H7">
        <v>49</v>
      </c>
      <c r="I7">
        <v>55</v>
      </c>
      <c r="J7">
        <v>53</v>
      </c>
      <c r="K7">
        <v>67</v>
      </c>
      <c r="L7">
        <f t="shared" si="0"/>
        <v>294</v>
      </c>
      <c r="M7">
        <f t="shared" si="1"/>
        <v>49</v>
      </c>
      <c r="N7">
        <f t="shared" si="2"/>
        <v>70</v>
      </c>
      <c r="O7">
        <f>294/5</f>
        <v>58.8</v>
      </c>
      <c r="P7" t="str">
        <f t="shared" si="3"/>
        <v>F</v>
      </c>
      <c r="Q7" t="s">
        <v>38</v>
      </c>
    </row>
    <row r="8" spans="1:28" x14ac:dyDescent="0.25">
      <c r="A8">
        <v>5</v>
      </c>
      <c r="B8" t="s">
        <v>10</v>
      </c>
      <c r="C8" t="s">
        <v>20</v>
      </c>
      <c r="D8" t="s">
        <v>25</v>
      </c>
      <c r="E8" t="s">
        <v>34</v>
      </c>
      <c r="F8">
        <v>14260354</v>
      </c>
      <c r="G8">
        <v>71</v>
      </c>
      <c r="H8">
        <v>50</v>
      </c>
      <c r="I8">
        <v>56</v>
      </c>
      <c r="J8">
        <v>54</v>
      </c>
      <c r="K8">
        <v>68</v>
      </c>
      <c r="L8">
        <f t="shared" si="0"/>
        <v>299</v>
      </c>
      <c r="M8">
        <f t="shared" si="1"/>
        <v>50</v>
      </c>
      <c r="N8">
        <f t="shared" si="2"/>
        <v>71</v>
      </c>
      <c r="O8">
        <f>299/5</f>
        <v>59.8</v>
      </c>
      <c r="P8" t="str">
        <f t="shared" si="3"/>
        <v>F</v>
      </c>
      <c r="Q8" t="s">
        <v>38</v>
      </c>
    </row>
    <row r="9" spans="1:28" x14ac:dyDescent="0.25">
      <c r="A9">
        <v>6</v>
      </c>
      <c r="B9" t="s">
        <v>11</v>
      </c>
      <c r="C9" t="s">
        <v>20</v>
      </c>
      <c r="D9" t="s">
        <v>26</v>
      </c>
      <c r="E9" t="s">
        <v>35</v>
      </c>
      <c r="F9">
        <v>14260355</v>
      </c>
      <c r="G9">
        <v>72</v>
      </c>
      <c r="H9">
        <v>51</v>
      </c>
      <c r="I9">
        <v>57</v>
      </c>
      <c r="J9">
        <v>55</v>
      </c>
      <c r="K9">
        <v>69</v>
      </c>
      <c r="L9">
        <f t="shared" si="0"/>
        <v>304</v>
      </c>
      <c r="M9">
        <f t="shared" si="1"/>
        <v>51</v>
      </c>
      <c r="N9">
        <f t="shared" si="2"/>
        <v>72</v>
      </c>
      <c r="O9">
        <f>304/5</f>
        <v>60.8</v>
      </c>
      <c r="P9" t="str">
        <f t="shared" si="3"/>
        <v>C</v>
      </c>
      <c r="Q9" t="s">
        <v>38</v>
      </c>
    </row>
    <row r="10" spans="1:28" x14ac:dyDescent="0.25">
      <c r="A10">
        <v>7</v>
      </c>
      <c r="B10" t="s">
        <v>12</v>
      </c>
      <c r="C10" t="s">
        <v>20</v>
      </c>
      <c r="D10" t="s">
        <v>25</v>
      </c>
      <c r="E10" t="s">
        <v>34</v>
      </c>
      <c r="F10">
        <v>14260356</v>
      </c>
      <c r="G10">
        <v>73</v>
      </c>
      <c r="H10">
        <v>52</v>
      </c>
      <c r="I10">
        <v>58</v>
      </c>
      <c r="J10">
        <v>56</v>
      </c>
      <c r="K10">
        <v>70</v>
      </c>
      <c r="L10">
        <f t="shared" si="0"/>
        <v>309</v>
      </c>
      <c r="M10">
        <f t="shared" si="1"/>
        <v>52</v>
      </c>
      <c r="N10">
        <f t="shared" si="2"/>
        <v>73</v>
      </c>
      <c r="O10">
        <f>309/5</f>
        <v>61.8</v>
      </c>
      <c r="P10" t="str">
        <f t="shared" si="3"/>
        <v>C</v>
      </c>
      <c r="Q10" t="s">
        <v>38</v>
      </c>
    </row>
    <row r="11" spans="1:28" x14ac:dyDescent="0.25">
      <c r="A11">
        <v>8</v>
      </c>
      <c r="B11" t="s">
        <v>13</v>
      </c>
      <c r="C11" t="s">
        <v>20</v>
      </c>
      <c r="D11" t="s">
        <v>27</v>
      </c>
      <c r="E11" t="s">
        <v>36</v>
      </c>
      <c r="F11">
        <v>14260357</v>
      </c>
      <c r="G11">
        <v>74</v>
      </c>
      <c r="H11">
        <v>53</v>
      </c>
      <c r="I11">
        <v>59</v>
      </c>
      <c r="J11">
        <v>57</v>
      </c>
      <c r="K11">
        <v>71</v>
      </c>
      <c r="L11">
        <f t="shared" si="0"/>
        <v>314</v>
      </c>
      <c r="M11">
        <f t="shared" si="1"/>
        <v>53</v>
      </c>
      <c r="N11">
        <f t="shared" si="2"/>
        <v>74</v>
      </c>
      <c r="O11">
        <f>314/5</f>
        <v>62.8</v>
      </c>
      <c r="P11" t="str">
        <f t="shared" si="3"/>
        <v>C</v>
      </c>
      <c r="Q11" t="s">
        <v>38</v>
      </c>
    </row>
    <row r="12" spans="1:28" x14ac:dyDescent="0.25">
      <c r="A12">
        <v>9</v>
      </c>
      <c r="B12" t="s">
        <v>14</v>
      </c>
      <c r="C12" t="s">
        <v>20</v>
      </c>
      <c r="D12" t="s">
        <v>28</v>
      </c>
      <c r="E12" t="s">
        <v>39</v>
      </c>
      <c r="F12">
        <v>14260358</v>
      </c>
      <c r="G12">
        <v>75</v>
      </c>
      <c r="H12">
        <v>54</v>
      </c>
      <c r="I12">
        <v>60</v>
      </c>
      <c r="J12">
        <v>58</v>
      </c>
      <c r="K12">
        <v>72</v>
      </c>
      <c r="L12">
        <f t="shared" si="0"/>
        <v>319</v>
      </c>
      <c r="M12">
        <f t="shared" si="1"/>
        <v>54</v>
      </c>
      <c r="N12">
        <f t="shared" si="2"/>
        <v>75</v>
      </c>
      <c r="O12">
        <f>319/5</f>
        <v>63.8</v>
      </c>
      <c r="P12" t="str">
        <f t="shared" si="3"/>
        <v>C</v>
      </c>
      <c r="Q12" t="s">
        <v>38</v>
      </c>
    </row>
    <row r="13" spans="1:28" ht="15" customHeight="1" x14ac:dyDescent="0.25">
      <c r="A13">
        <v>10</v>
      </c>
      <c r="B13" t="s">
        <v>15</v>
      </c>
      <c r="C13" t="s">
        <v>20</v>
      </c>
      <c r="D13" t="s">
        <v>24</v>
      </c>
      <c r="E13" t="s">
        <v>31</v>
      </c>
      <c r="F13">
        <v>14260359</v>
      </c>
      <c r="G13">
        <v>76</v>
      </c>
      <c r="H13">
        <v>55</v>
      </c>
      <c r="I13">
        <v>61</v>
      </c>
      <c r="J13">
        <v>59</v>
      </c>
      <c r="K13">
        <v>73</v>
      </c>
      <c r="L13">
        <f t="shared" si="0"/>
        <v>324</v>
      </c>
      <c r="M13">
        <f>MIN(G13:K13)</f>
        <v>55</v>
      </c>
      <c r="N13">
        <f t="shared" si="2"/>
        <v>76</v>
      </c>
      <c r="O13">
        <f>324/5</f>
        <v>64.8</v>
      </c>
      <c r="P13" t="str">
        <f t="shared" si="3"/>
        <v>C</v>
      </c>
      <c r="Q13" t="s">
        <v>38</v>
      </c>
    </row>
    <row r="14" spans="1:28" ht="16.5" customHeight="1" x14ac:dyDescent="0.25"/>
    <row r="15" spans="1:28" ht="17.25" customHeight="1" x14ac:dyDescent="0.25">
      <c r="I15" s="18" t="s">
        <v>56</v>
      </c>
      <c r="J15" s="18"/>
      <c r="K15" s="18"/>
      <c r="L15" s="18"/>
      <c r="M15" s="18"/>
      <c r="X15" s="18"/>
      <c r="Y15" s="18"/>
      <c r="Z15" s="18"/>
      <c r="AA15" s="18"/>
      <c r="AB15" s="18"/>
    </row>
    <row r="16" spans="1:28" ht="15" customHeight="1" x14ac:dyDescent="0.25">
      <c r="F16" s="4"/>
      <c r="G16" s="4"/>
      <c r="H16" s="4"/>
      <c r="I16" s="18"/>
      <c r="J16" s="18"/>
      <c r="K16" s="18"/>
      <c r="L16" s="18"/>
      <c r="M16" s="18"/>
      <c r="U16" s="4"/>
      <c r="V16" s="4"/>
      <c r="W16" s="4"/>
      <c r="X16" s="18"/>
      <c r="Y16" s="18"/>
      <c r="Z16" s="18"/>
      <c r="AA16" s="18"/>
      <c r="AB16" s="18"/>
    </row>
    <row r="17" spans="5:28" ht="15" customHeight="1" x14ac:dyDescent="0.25">
      <c r="F17" s="4"/>
      <c r="G17" s="4"/>
      <c r="H17" s="4"/>
      <c r="I17" s="18"/>
      <c r="J17" s="18"/>
      <c r="K17" s="18"/>
      <c r="L17" s="18"/>
      <c r="M17" s="18"/>
      <c r="U17" s="4"/>
      <c r="V17" s="4"/>
      <c r="W17" s="4"/>
      <c r="X17" s="18"/>
      <c r="Y17" s="18"/>
      <c r="Z17" s="18"/>
      <c r="AA17" s="18"/>
      <c r="AB17" s="18"/>
    </row>
    <row r="18" spans="5:28" x14ac:dyDescent="0.25">
      <c r="F18" s="4"/>
      <c r="G18" s="4"/>
      <c r="H18" s="4"/>
      <c r="I18" s="18"/>
      <c r="J18" s="18"/>
      <c r="K18" s="18"/>
      <c r="L18" s="18"/>
      <c r="M18" s="18"/>
      <c r="U18" s="4"/>
      <c r="V18" s="4"/>
      <c r="W18" s="4"/>
      <c r="X18" s="18"/>
      <c r="Y18" s="18"/>
      <c r="Z18" s="18"/>
      <c r="AA18" s="18"/>
      <c r="AB18" s="18"/>
    </row>
    <row r="19" spans="5:28" ht="15" customHeight="1" x14ac:dyDescent="0.25">
      <c r="F19" s="4"/>
      <c r="G19" s="4"/>
      <c r="H19" s="20" t="s">
        <v>57</v>
      </c>
      <c r="I19" s="19"/>
      <c r="J19" s="19"/>
      <c r="K19" s="19"/>
      <c r="L19" s="19"/>
      <c r="M19" s="19"/>
      <c r="N19" s="19"/>
    </row>
    <row r="20" spans="5:28" x14ac:dyDescent="0.25">
      <c r="H20" s="19"/>
      <c r="I20" s="19"/>
      <c r="J20" s="19"/>
      <c r="K20" s="19"/>
      <c r="L20" s="19"/>
      <c r="M20" s="19"/>
      <c r="N20" s="19"/>
    </row>
    <row r="23" spans="5:28" x14ac:dyDescent="0.25">
      <c r="G23" s="14" t="s">
        <v>17</v>
      </c>
      <c r="H23" s="12">
        <v>7</v>
      </c>
    </row>
    <row r="24" spans="5:28" x14ac:dyDescent="0.25">
      <c r="G24" s="12" t="s">
        <v>43</v>
      </c>
      <c r="H24" s="12" t="str">
        <f>VLOOKUP(H23,A3:Q13,2,FALSE)</f>
        <v>vanshika</v>
      </c>
    </row>
    <row r="25" spans="5:28" x14ac:dyDescent="0.25">
      <c r="G25" s="12" t="s">
        <v>44</v>
      </c>
      <c r="H25" s="14" t="str">
        <f>VLOOKUP(H23,A3:Q14,4,FALSE)</f>
        <v>raju choudhary</v>
      </c>
    </row>
    <row r="26" spans="5:28" x14ac:dyDescent="0.25">
      <c r="G26" s="12" t="s">
        <v>45</v>
      </c>
      <c r="H26" s="12" t="str">
        <f>VLOOKUP(H23,A3:Q13,5,FALSE)</f>
        <v>reena</v>
      </c>
    </row>
    <row r="27" spans="5:28" x14ac:dyDescent="0.25">
      <c r="E27" s="6"/>
      <c r="F27" s="10"/>
      <c r="G27" s="15"/>
      <c r="H27" s="13"/>
      <c r="M27" s="12" t="s">
        <v>50</v>
      </c>
    </row>
    <row r="28" spans="5:28" x14ac:dyDescent="0.25">
      <c r="E28" s="5"/>
      <c r="F28" s="9"/>
      <c r="H28" s="12" t="s">
        <v>54</v>
      </c>
      <c r="I28" s="12" t="s">
        <v>46</v>
      </c>
      <c r="J28" s="12" t="s">
        <v>47</v>
      </c>
      <c r="K28" s="12" t="s">
        <v>48</v>
      </c>
      <c r="L28" s="12" t="s">
        <v>49</v>
      </c>
      <c r="M28" s="14">
        <v>61.8</v>
      </c>
    </row>
    <row r="29" spans="5:28" x14ac:dyDescent="0.25">
      <c r="F29" s="9"/>
      <c r="H29" s="14" t="s">
        <v>0</v>
      </c>
      <c r="I29" s="12">
        <v>100</v>
      </c>
      <c r="J29" s="14">
        <v>33</v>
      </c>
      <c r="K29" s="12">
        <f>VLOOKUP(H23,A3:Q13,7,FALSE)</f>
        <v>73</v>
      </c>
      <c r="L29" s="14" t="s">
        <v>53</v>
      </c>
      <c r="M29" s="12"/>
    </row>
    <row r="30" spans="5:28" x14ac:dyDescent="0.25">
      <c r="F30" s="9"/>
      <c r="H30" s="12" t="s">
        <v>1</v>
      </c>
      <c r="I30" s="12">
        <v>100</v>
      </c>
      <c r="J30" s="12">
        <v>33</v>
      </c>
      <c r="K30" s="12">
        <f>VLOOKUP(H23,A3:Q13,8,FALSE)</f>
        <v>52</v>
      </c>
      <c r="L30" s="12" t="s">
        <v>53</v>
      </c>
      <c r="M30" s="12"/>
    </row>
    <row r="31" spans="5:28" x14ac:dyDescent="0.25">
      <c r="F31" s="9"/>
      <c r="H31" s="12" t="s">
        <v>2</v>
      </c>
      <c r="I31" s="14">
        <v>100</v>
      </c>
      <c r="J31" s="12">
        <v>33</v>
      </c>
      <c r="K31" s="14">
        <f>VLOOKUP(H23,A3:Q13,9,FALSE)</f>
        <v>58</v>
      </c>
      <c r="L31" s="12" t="s">
        <v>53</v>
      </c>
      <c r="M31" s="12"/>
    </row>
    <row r="32" spans="5:28" x14ac:dyDescent="0.25">
      <c r="F32" s="11"/>
      <c r="H32" s="12" t="s">
        <v>3</v>
      </c>
      <c r="I32" s="12">
        <v>100</v>
      </c>
      <c r="J32" s="14">
        <v>33</v>
      </c>
      <c r="K32" s="12">
        <f>VLOOKUP(H23,A3:Q13,10,FALSE)</f>
        <v>56</v>
      </c>
      <c r="L32" s="12" t="s">
        <v>53</v>
      </c>
      <c r="M32" s="12"/>
    </row>
    <row r="33" spans="6:13" x14ac:dyDescent="0.25">
      <c r="F33" s="9"/>
      <c r="H33" s="14" t="s">
        <v>4</v>
      </c>
      <c r="I33" s="12">
        <v>100</v>
      </c>
      <c r="J33" s="12">
        <v>33</v>
      </c>
      <c r="K33" s="12">
        <v>64</v>
      </c>
      <c r="L33" s="14" t="s">
        <v>53</v>
      </c>
      <c r="M33" s="12"/>
    </row>
    <row r="34" spans="6:13" x14ac:dyDescent="0.25">
      <c r="H34" s="12"/>
      <c r="I34" s="12"/>
      <c r="J34" s="12"/>
      <c r="K34" s="12"/>
      <c r="L34" s="12"/>
      <c r="M34" s="12"/>
    </row>
    <row r="35" spans="6:13" x14ac:dyDescent="0.25">
      <c r="H35" s="12" t="s">
        <v>51</v>
      </c>
      <c r="I35" s="12">
        <v>500</v>
      </c>
      <c r="J35" s="12"/>
      <c r="K35" s="12"/>
      <c r="L35" s="12"/>
      <c r="M35" s="12"/>
    </row>
    <row r="36" spans="6:13" x14ac:dyDescent="0.25">
      <c r="H36" s="14" t="s">
        <v>52</v>
      </c>
      <c r="I36" s="12">
        <f>VLOOKUP(H23,A3:Q13,12,FALSE)</f>
        <v>309</v>
      </c>
      <c r="J36" s="12"/>
      <c r="K36" s="12"/>
      <c r="L36" s="12"/>
    </row>
    <row r="46" spans="6:13" x14ac:dyDescent="0.25">
      <c r="G46" s="7"/>
    </row>
    <row r="47" spans="6:13" x14ac:dyDescent="0.25">
      <c r="G47" s="7"/>
    </row>
    <row r="48" spans="6:13" x14ac:dyDescent="0.25">
      <c r="G48" s="7"/>
    </row>
    <row r="49" spans="7:7" x14ac:dyDescent="0.25">
      <c r="G49" s="7"/>
    </row>
    <row r="50" spans="7:7" x14ac:dyDescent="0.25">
      <c r="G50" s="7"/>
    </row>
    <row r="51" spans="7:7" x14ac:dyDescent="0.25">
      <c r="G51" s="8"/>
    </row>
  </sheetData>
  <mergeCells count="5">
    <mergeCell ref="X15:AB18"/>
    <mergeCell ref="H19:N20"/>
    <mergeCell ref="I15:M18"/>
    <mergeCell ref="J1:K2"/>
    <mergeCell ref="H1:I2"/>
  </mergeCells>
  <phoneticPr fontId="2" type="noConversion"/>
  <conditionalFormatting sqref="F22:F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H27 G28:L28 I21:M21 G37:L37 G29:G33 G34:H36 M31:M36 L29:L36 I23:M27 M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2024-05-28T09:30:50Z</dcterms:created>
  <dcterms:modified xsi:type="dcterms:W3CDTF">2024-06-10T10:20:56Z</dcterms:modified>
</cp:coreProperties>
</file>