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6bef653443096/Desktop/"/>
    </mc:Choice>
  </mc:AlternateContent>
  <xr:revisionPtr revIDLastSave="4" documentId="13_ncr:1_{27E3F4E3-925F-46FB-AD8A-8BB6826958DB}" xr6:coauthVersionLast="47" xr6:coauthVersionMax="47" xr10:uidLastSave="{19409AEC-81F3-4CFE-8882-2BDB8FBA6DD6}"/>
  <bookViews>
    <workbookView xWindow="-120" yWindow="-120" windowWidth="20730" windowHeight="11160" activeTab="1" xr2:uid="{34AE1070-2F17-47F9-8301-810655092633}"/>
  </bookViews>
  <sheets>
    <sheet name="WorkOrders" sheetId="1" r:id="rId1"/>
    <sheet name="insurance" sheetId="5" r:id="rId2"/>
    <sheet name="Sheet2" sheetId="4" r:id="rId3"/>
    <sheet name="AdminData" sheetId="2" r:id="rId4"/>
  </sheets>
  <externalReferences>
    <externalReference r:id="rId5"/>
  </externalReferences>
  <definedNames>
    <definedName name="ExternalData_1" localSheetId="1" hidden="1">insurance!$A$1:$N$1339</definedName>
    <definedName name="TechNum">tblRates[Techs]</definedName>
    <definedName name="TechRate">tblRates[LbrRate]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K1006" i="1" l="1"/>
  <c r="K1004" i="1"/>
  <c r="L1002" i="1"/>
  <c r="X1001" i="1"/>
  <c r="W1001" i="1"/>
  <c r="T1001" i="1"/>
  <c r="Q1001" i="1"/>
  <c r="R1001" i="1" s="1"/>
  <c r="P1001" i="1"/>
  <c r="N1001" i="1"/>
  <c r="I1001" i="1"/>
  <c r="X1000" i="1"/>
  <c r="W1000" i="1"/>
  <c r="T1000" i="1"/>
  <c r="Q1000" i="1"/>
  <c r="R1000" i="1" s="1"/>
  <c r="P1000" i="1"/>
  <c r="N1000" i="1"/>
  <c r="I1000" i="1"/>
  <c r="X999" i="1"/>
  <c r="W999" i="1"/>
  <c r="T999" i="1"/>
  <c r="Q999" i="1"/>
  <c r="R999" i="1" s="1"/>
  <c r="P999" i="1"/>
  <c r="N999" i="1"/>
  <c r="I999" i="1"/>
  <c r="X998" i="1"/>
  <c r="W998" i="1"/>
  <c r="T998" i="1"/>
  <c r="Q998" i="1"/>
  <c r="R998" i="1" s="1"/>
  <c r="S998" i="1" s="1"/>
  <c r="P998" i="1"/>
  <c r="N998" i="1"/>
  <c r="I998" i="1"/>
  <c r="X997" i="1"/>
  <c r="W997" i="1"/>
  <c r="T997" i="1"/>
  <c r="Q997" i="1"/>
  <c r="R997" i="1" s="1"/>
  <c r="P997" i="1"/>
  <c r="N997" i="1"/>
  <c r="I997" i="1"/>
  <c r="X996" i="1"/>
  <c r="W996" i="1"/>
  <c r="T996" i="1"/>
  <c r="Q996" i="1"/>
  <c r="R996" i="1" s="1"/>
  <c r="P996" i="1"/>
  <c r="N996" i="1"/>
  <c r="I996" i="1"/>
  <c r="X995" i="1"/>
  <c r="W995" i="1"/>
  <c r="T995" i="1"/>
  <c r="Q995" i="1"/>
  <c r="R995" i="1" s="1"/>
  <c r="U995" i="1" s="1"/>
  <c r="P995" i="1"/>
  <c r="N995" i="1"/>
  <c r="I995" i="1"/>
  <c r="X994" i="1"/>
  <c r="W994" i="1"/>
  <c r="T994" i="1"/>
  <c r="Q994" i="1"/>
  <c r="R994" i="1" s="1"/>
  <c r="P994" i="1"/>
  <c r="N994" i="1"/>
  <c r="I994" i="1"/>
  <c r="X993" i="1"/>
  <c r="W993" i="1"/>
  <c r="T993" i="1"/>
  <c r="Q993" i="1"/>
  <c r="R993" i="1" s="1"/>
  <c r="S993" i="1" s="1"/>
  <c r="V993" i="1" s="1"/>
  <c r="P993" i="1"/>
  <c r="N993" i="1"/>
  <c r="I993" i="1"/>
  <c r="X992" i="1"/>
  <c r="W992" i="1"/>
  <c r="T992" i="1"/>
  <c r="Q992" i="1"/>
  <c r="R992" i="1" s="1"/>
  <c r="P992" i="1"/>
  <c r="N992" i="1"/>
  <c r="I992" i="1"/>
  <c r="X991" i="1"/>
  <c r="W991" i="1"/>
  <c r="T991" i="1"/>
  <c r="Q991" i="1"/>
  <c r="R991" i="1" s="1"/>
  <c r="U991" i="1" s="1"/>
  <c r="P991" i="1"/>
  <c r="N991" i="1"/>
  <c r="I991" i="1"/>
  <c r="X990" i="1"/>
  <c r="W990" i="1"/>
  <c r="T990" i="1"/>
  <c r="Q990" i="1"/>
  <c r="R990" i="1" s="1"/>
  <c r="S990" i="1" s="1"/>
  <c r="P990" i="1"/>
  <c r="N990" i="1"/>
  <c r="I990" i="1"/>
  <c r="X989" i="1"/>
  <c r="W989" i="1"/>
  <c r="T989" i="1"/>
  <c r="Q989" i="1"/>
  <c r="R989" i="1" s="1"/>
  <c r="P989" i="1"/>
  <c r="N989" i="1"/>
  <c r="I989" i="1"/>
  <c r="X988" i="1"/>
  <c r="W988" i="1"/>
  <c r="T988" i="1"/>
  <c r="Q988" i="1"/>
  <c r="R988" i="1" s="1"/>
  <c r="P988" i="1"/>
  <c r="N988" i="1"/>
  <c r="I988" i="1"/>
  <c r="X987" i="1"/>
  <c r="W987" i="1"/>
  <c r="T987" i="1"/>
  <c r="Q987" i="1"/>
  <c r="R987" i="1" s="1"/>
  <c r="P987" i="1"/>
  <c r="N987" i="1"/>
  <c r="I987" i="1"/>
  <c r="X986" i="1"/>
  <c r="W986" i="1"/>
  <c r="T986" i="1"/>
  <c r="Q986" i="1"/>
  <c r="R986" i="1" s="1"/>
  <c r="S986" i="1" s="1"/>
  <c r="P986" i="1"/>
  <c r="N986" i="1"/>
  <c r="I986" i="1"/>
  <c r="X985" i="1"/>
  <c r="W985" i="1"/>
  <c r="T985" i="1"/>
  <c r="Q985" i="1"/>
  <c r="R985" i="1" s="1"/>
  <c r="P985" i="1"/>
  <c r="N985" i="1"/>
  <c r="I985" i="1"/>
  <c r="X984" i="1"/>
  <c r="W984" i="1"/>
  <c r="T984" i="1"/>
  <c r="Q984" i="1"/>
  <c r="R984" i="1" s="1"/>
  <c r="P984" i="1"/>
  <c r="N984" i="1"/>
  <c r="I984" i="1"/>
  <c r="X983" i="1"/>
  <c r="W983" i="1"/>
  <c r="T983" i="1"/>
  <c r="Q983" i="1"/>
  <c r="R983" i="1" s="1"/>
  <c r="P983" i="1"/>
  <c r="N983" i="1"/>
  <c r="I983" i="1"/>
  <c r="X982" i="1"/>
  <c r="W982" i="1"/>
  <c r="T982" i="1"/>
  <c r="Q982" i="1"/>
  <c r="R982" i="1" s="1"/>
  <c r="S982" i="1" s="1"/>
  <c r="P982" i="1"/>
  <c r="N982" i="1"/>
  <c r="I982" i="1"/>
  <c r="X981" i="1"/>
  <c r="W981" i="1"/>
  <c r="T981" i="1"/>
  <c r="Q981" i="1"/>
  <c r="R981" i="1" s="1"/>
  <c r="P981" i="1"/>
  <c r="N981" i="1"/>
  <c r="I981" i="1"/>
  <c r="X980" i="1"/>
  <c r="W980" i="1"/>
  <c r="T980" i="1"/>
  <c r="Q980" i="1"/>
  <c r="R980" i="1" s="1"/>
  <c r="P980" i="1"/>
  <c r="N980" i="1"/>
  <c r="I980" i="1"/>
  <c r="X979" i="1"/>
  <c r="W979" i="1"/>
  <c r="T979" i="1"/>
  <c r="Q979" i="1"/>
  <c r="R979" i="1" s="1"/>
  <c r="U979" i="1" s="1"/>
  <c r="P979" i="1"/>
  <c r="N979" i="1"/>
  <c r="I979" i="1"/>
  <c r="X978" i="1"/>
  <c r="W978" i="1"/>
  <c r="T978" i="1"/>
  <c r="Q978" i="1"/>
  <c r="R978" i="1" s="1"/>
  <c r="S978" i="1" s="1"/>
  <c r="P978" i="1"/>
  <c r="N978" i="1"/>
  <c r="I978" i="1"/>
  <c r="X977" i="1"/>
  <c r="W977" i="1"/>
  <c r="T977" i="1"/>
  <c r="S977" i="1"/>
  <c r="Q977" i="1"/>
  <c r="R977" i="1" s="1"/>
  <c r="U977" i="1" s="1"/>
  <c r="P977" i="1"/>
  <c r="N977" i="1"/>
  <c r="I977" i="1"/>
  <c r="X976" i="1"/>
  <c r="W976" i="1"/>
  <c r="T976" i="1"/>
  <c r="Q976" i="1"/>
  <c r="R976" i="1" s="1"/>
  <c r="U976" i="1" s="1"/>
  <c r="P976" i="1"/>
  <c r="N976" i="1"/>
  <c r="I976" i="1"/>
  <c r="X975" i="1"/>
  <c r="W975" i="1"/>
  <c r="T975" i="1"/>
  <c r="Q975" i="1"/>
  <c r="R975" i="1" s="1"/>
  <c r="P975" i="1"/>
  <c r="N975" i="1"/>
  <c r="I975" i="1"/>
  <c r="X974" i="1"/>
  <c r="W974" i="1"/>
  <c r="T974" i="1"/>
  <c r="Q974" i="1"/>
  <c r="R974" i="1" s="1"/>
  <c r="S974" i="1" s="1"/>
  <c r="P974" i="1"/>
  <c r="N974" i="1"/>
  <c r="I974" i="1"/>
  <c r="X973" i="1"/>
  <c r="W973" i="1"/>
  <c r="T973" i="1"/>
  <c r="Q973" i="1"/>
  <c r="R973" i="1" s="1"/>
  <c r="P973" i="1"/>
  <c r="N973" i="1"/>
  <c r="I973" i="1"/>
  <c r="X972" i="1"/>
  <c r="W972" i="1"/>
  <c r="T972" i="1"/>
  <c r="Q972" i="1"/>
  <c r="R972" i="1" s="1"/>
  <c r="U972" i="1" s="1"/>
  <c r="P972" i="1"/>
  <c r="N972" i="1"/>
  <c r="I972" i="1"/>
  <c r="X971" i="1"/>
  <c r="W971" i="1"/>
  <c r="T971" i="1"/>
  <c r="Q971" i="1"/>
  <c r="R971" i="1" s="1"/>
  <c r="P971" i="1"/>
  <c r="N971" i="1"/>
  <c r="I971" i="1"/>
  <c r="X970" i="1"/>
  <c r="W970" i="1"/>
  <c r="T970" i="1"/>
  <c r="Q970" i="1"/>
  <c r="R970" i="1" s="1"/>
  <c r="S970" i="1" s="1"/>
  <c r="P970" i="1"/>
  <c r="N970" i="1"/>
  <c r="I970" i="1"/>
  <c r="X969" i="1"/>
  <c r="W969" i="1"/>
  <c r="T969" i="1"/>
  <c r="Q969" i="1"/>
  <c r="R969" i="1" s="1"/>
  <c r="P969" i="1"/>
  <c r="N969" i="1"/>
  <c r="I969" i="1"/>
  <c r="X968" i="1"/>
  <c r="W968" i="1"/>
  <c r="T968" i="1"/>
  <c r="Q968" i="1"/>
  <c r="R968" i="1" s="1"/>
  <c r="U968" i="1" s="1"/>
  <c r="P968" i="1"/>
  <c r="N968" i="1"/>
  <c r="I968" i="1"/>
  <c r="X967" i="1"/>
  <c r="W967" i="1"/>
  <c r="T967" i="1"/>
  <c r="Q967" i="1"/>
  <c r="R967" i="1" s="1"/>
  <c r="P967" i="1"/>
  <c r="N967" i="1"/>
  <c r="I967" i="1"/>
  <c r="X966" i="1"/>
  <c r="W966" i="1"/>
  <c r="T966" i="1"/>
  <c r="Q966" i="1"/>
  <c r="R966" i="1" s="1"/>
  <c r="S966" i="1" s="1"/>
  <c r="P966" i="1"/>
  <c r="N966" i="1"/>
  <c r="I966" i="1"/>
  <c r="X965" i="1"/>
  <c r="W965" i="1"/>
  <c r="T965" i="1"/>
  <c r="Q965" i="1"/>
  <c r="R965" i="1" s="1"/>
  <c r="P965" i="1"/>
  <c r="N965" i="1"/>
  <c r="I965" i="1"/>
  <c r="X964" i="1"/>
  <c r="W964" i="1"/>
  <c r="T964" i="1"/>
  <c r="R964" i="1"/>
  <c r="U964" i="1" s="1"/>
  <c r="Q964" i="1"/>
  <c r="P964" i="1"/>
  <c r="N964" i="1"/>
  <c r="I964" i="1"/>
  <c r="X963" i="1"/>
  <c r="W963" i="1"/>
  <c r="T963" i="1"/>
  <c r="Q963" i="1"/>
  <c r="R963" i="1" s="1"/>
  <c r="P963" i="1"/>
  <c r="N963" i="1"/>
  <c r="I963" i="1"/>
  <c r="X962" i="1"/>
  <c r="W962" i="1"/>
  <c r="T962" i="1"/>
  <c r="Q962" i="1"/>
  <c r="R962" i="1" s="1"/>
  <c r="S962" i="1" s="1"/>
  <c r="P962" i="1"/>
  <c r="N962" i="1"/>
  <c r="I962" i="1"/>
  <c r="X961" i="1"/>
  <c r="W961" i="1"/>
  <c r="T961" i="1"/>
  <c r="Q961" i="1"/>
  <c r="R961" i="1" s="1"/>
  <c r="P961" i="1"/>
  <c r="N961" i="1"/>
  <c r="I961" i="1"/>
  <c r="X960" i="1"/>
  <c r="W960" i="1"/>
  <c r="T960" i="1"/>
  <c r="Q960" i="1"/>
  <c r="R960" i="1" s="1"/>
  <c r="U960" i="1" s="1"/>
  <c r="P960" i="1"/>
  <c r="N960" i="1"/>
  <c r="I960" i="1"/>
  <c r="X959" i="1"/>
  <c r="W959" i="1"/>
  <c r="T959" i="1"/>
  <c r="Q959" i="1"/>
  <c r="R959" i="1" s="1"/>
  <c r="P959" i="1"/>
  <c r="N959" i="1"/>
  <c r="I959" i="1"/>
  <c r="X958" i="1"/>
  <c r="W958" i="1"/>
  <c r="T958" i="1"/>
  <c r="Q958" i="1"/>
  <c r="R958" i="1" s="1"/>
  <c r="P958" i="1"/>
  <c r="N958" i="1"/>
  <c r="I958" i="1"/>
  <c r="X957" i="1"/>
  <c r="W957" i="1"/>
  <c r="T957" i="1"/>
  <c r="Q957" i="1"/>
  <c r="R957" i="1" s="1"/>
  <c r="P957" i="1"/>
  <c r="N957" i="1"/>
  <c r="I957" i="1"/>
  <c r="X956" i="1"/>
  <c r="W956" i="1"/>
  <c r="T956" i="1"/>
  <c r="Q956" i="1"/>
  <c r="R956" i="1" s="1"/>
  <c r="U956" i="1" s="1"/>
  <c r="P956" i="1"/>
  <c r="N956" i="1"/>
  <c r="I956" i="1"/>
  <c r="X955" i="1"/>
  <c r="W955" i="1"/>
  <c r="T955" i="1"/>
  <c r="Q955" i="1"/>
  <c r="R955" i="1" s="1"/>
  <c r="U955" i="1" s="1"/>
  <c r="P955" i="1"/>
  <c r="N955" i="1"/>
  <c r="I955" i="1"/>
  <c r="X954" i="1"/>
  <c r="W954" i="1"/>
  <c r="T954" i="1"/>
  <c r="Q954" i="1"/>
  <c r="R954" i="1" s="1"/>
  <c r="P954" i="1"/>
  <c r="N954" i="1"/>
  <c r="I954" i="1"/>
  <c r="X953" i="1"/>
  <c r="W953" i="1"/>
  <c r="T953" i="1"/>
  <c r="Q953" i="1"/>
  <c r="R953" i="1" s="1"/>
  <c r="S953" i="1" s="1"/>
  <c r="P953" i="1"/>
  <c r="N953" i="1"/>
  <c r="I953" i="1"/>
  <c r="X952" i="1"/>
  <c r="W952" i="1"/>
  <c r="T952" i="1"/>
  <c r="Q952" i="1"/>
  <c r="R952" i="1" s="1"/>
  <c r="U952" i="1" s="1"/>
  <c r="P952" i="1"/>
  <c r="N952" i="1"/>
  <c r="I952" i="1"/>
  <c r="X951" i="1"/>
  <c r="W951" i="1"/>
  <c r="T951" i="1"/>
  <c r="Q951" i="1"/>
  <c r="R951" i="1" s="1"/>
  <c r="U951" i="1" s="1"/>
  <c r="P951" i="1"/>
  <c r="N951" i="1"/>
  <c r="I951" i="1"/>
  <c r="X950" i="1"/>
  <c r="W950" i="1"/>
  <c r="T950" i="1"/>
  <c r="S950" i="1"/>
  <c r="Q950" i="1"/>
  <c r="R950" i="1" s="1"/>
  <c r="U950" i="1" s="1"/>
  <c r="P950" i="1"/>
  <c r="N950" i="1"/>
  <c r="I950" i="1"/>
  <c r="X949" i="1"/>
  <c r="W949" i="1"/>
  <c r="T949" i="1"/>
  <c r="Q949" i="1"/>
  <c r="R949" i="1" s="1"/>
  <c r="P949" i="1"/>
  <c r="N949" i="1"/>
  <c r="I949" i="1"/>
  <c r="X948" i="1"/>
  <c r="W948" i="1"/>
  <c r="T948" i="1"/>
  <c r="Q948" i="1"/>
  <c r="R948" i="1" s="1"/>
  <c r="U948" i="1" s="1"/>
  <c r="P948" i="1"/>
  <c r="N948" i="1"/>
  <c r="I948" i="1"/>
  <c r="X947" i="1"/>
  <c r="W947" i="1"/>
  <c r="T947" i="1"/>
  <c r="Q947" i="1"/>
  <c r="R947" i="1" s="1"/>
  <c r="P947" i="1"/>
  <c r="N947" i="1"/>
  <c r="I947" i="1"/>
  <c r="X946" i="1"/>
  <c r="W946" i="1"/>
  <c r="T946" i="1"/>
  <c r="Q946" i="1"/>
  <c r="R946" i="1" s="1"/>
  <c r="P946" i="1"/>
  <c r="N946" i="1"/>
  <c r="I946" i="1"/>
  <c r="X945" i="1"/>
  <c r="W945" i="1"/>
  <c r="T945" i="1"/>
  <c r="Q945" i="1"/>
  <c r="R945" i="1" s="1"/>
  <c r="S945" i="1" s="1"/>
  <c r="P945" i="1"/>
  <c r="N945" i="1"/>
  <c r="I945" i="1"/>
  <c r="X944" i="1"/>
  <c r="W944" i="1"/>
  <c r="T944" i="1"/>
  <c r="Q944" i="1"/>
  <c r="R944" i="1" s="1"/>
  <c r="U944" i="1" s="1"/>
  <c r="P944" i="1"/>
  <c r="N944" i="1"/>
  <c r="I944" i="1"/>
  <c r="X943" i="1"/>
  <c r="W943" i="1"/>
  <c r="T943" i="1"/>
  <c r="Q943" i="1"/>
  <c r="R943" i="1" s="1"/>
  <c r="U943" i="1" s="1"/>
  <c r="P943" i="1"/>
  <c r="N943" i="1"/>
  <c r="I943" i="1"/>
  <c r="X942" i="1"/>
  <c r="W942" i="1"/>
  <c r="T942" i="1"/>
  <c r="Q942" i="1"/>
  <c r="R942" i="1" s="1"/>
  <c r="P942" i="1"/>
  <c r="N942" i="1"/>
  <c r="I942" i="1"/>
  <c r="X941" i="1"/>
  <c r="W941" i="1"/>
  <c r="T941" i="1"/>
  <c r="Q941" i="1"/>
  <c r="R941" i="1" s="1"/>
  <c r="S941" i="1" s="1"/>
  <c r="P941" i="1"/>
  <c r="N941" i="1"/>
  <c r="I941" i="1"/>
  <c r="X940" i="1"/>
  <c r="W940" i="1"/>
  <c r="T940" i="1"/>
  <c r="Q940" i="1"/>
  <c r="R940" i="1" s="1"/>
  <c r="P940" i="1"/>
  <c r="N940" i="1"/>
  <c r="I940" i="1"/>
  <c r="X939" i="1"/>
  <c r="W939" i="1"/>
  <c r="T939" i="1"/>
  <c r="Q939" i="1"/>
  <c r="R939" i="1" s="1"/>
  <c r="U939" i="1" s="1"/>
  <c r="P939" i="1"/>
  <c r="N939" i="1"/>
  <c r="I939" i="1"/>
  <c r="X938" i="1"/>
  <c r="W938" i="1"/>
  <c r="T938" i="1"/>
  <c r="Q938" i="1"/>
  <c r="R938" i="1" s="1"/>
  <c r="P938" i="1"/>
  <c r="N938" i="1"/>
  <c r="I938" i="1"/>
  <c r="X937" i="1"/>
  <c r="W937" i="1"/>
  <c r="T937" i="1"/>
  <c r="Q937" i="1"/>
  <c r="R937" i="1" s="1"/>
  <c r="S937" i="1" s="1"/>
  <c r="P937" i="1"/>
  <c r="N937" i="1"/>
  <c r="I937" i="1"/>
  <c r="X936" i="1"/>
  <c r="W936" i="1"/>
  <c r="T936" i="1"/>
  <c r="Q936" i="1"/>
  <c r="R936" i="1" s="1"/>
  <c r="P936" i="1"/>
  <c r="N936" i="1"/>
  <c r="I936" i="1"/>
  <c r="X935" i="1"/>
  <c r="W935" i="1"/>
  <c r="T935" i="1"/>
  <c r="Q935" i="1"/>
  <c r="R935" i="1" s="1"/>
  <c r="U935" i="1" s="1"/>
  <c r="P935" i="1"/>
  <c r="N935" i="1"/>
  <c r="I935" i="1"/>
  <c r="X934" i="1"/>
  <c r="W934" i="1"/>
  <c r="T934" i="1"/>
  <c r="Q934" i="1"/>
  <c r="R934" i="1" s="1"/>
  <c r="P934" i="1"/>
  <c r="N934" i="1"/>
  <c r="I934" i="1"/>
  <c r="X933" i="1"/>
  <c r="W933" i="1"/>
  <c r="T933" i="1"/>
  <c r="Q933" i="1"/>
  <c r="R933" i="1" s="1"/>
  <c r="S933" i="1" s="1"/>
  <c r="P933" i="1"/>
  <c r="N933" i="1"/>
  <c r="I933" i="1"/>
  <c r="X932" i="1"/>
  <c r="W932" i="1"/>
  <c r="T932" i="1"/>
  <c r="Q932" i="1"/>
  <c r="R932" i="1" s="1"/>
  <c r="P932" i="1"/>
  <c r="N932" i="1"/>
  <c r="I932" i="1"/>
  <c r="X931" i="1"/>
  <c r="W931" i="1"/>
  <c r="T931" i="1"/>
  <c r="Q931" i="1"/>
  <c r="R931" i="1" s="1"/>
  <c r="P931" i="1"/>
  <c r="N931" i="1"/>
  <c r="I931" i="1"/>
  <c r="X930" i="1"/>
  <c r="W930" i="1"/>
  <c r="T930" i="1"/>
  <c r="Q930" i="1"/>
  <c r="R930" i="1" s="1"/>
  <c r="P930" i="1"/>
  <c r="N930" i="1"/>
  <c r="I930" i="1"/>
  <c r="X929" i="1"/>
  <c r="W929" i="1"/>
  <c r="T929" i="1"/>
  <c r="Q929" i="1"/>
  <c r="R929" i="1" s="1"/>
  <c r="S929" i="1" s="1"/>
  <c r="P929" i="1"/>
  <c r="N929" i="1"/>
  <c r="I929" i="1"/>
  <c r="X928" i="1"/>
  <c r="W928" i="1"/>
  <c r="T928" i="1"/>
  <c r="Q928" i="1"/>
  <c r="R928" i="1" s="1"/>
  <c r="P928" i="1"/>
  <c r="N928" i="1"/>
  <c r="I928" i="1"/>
  <c r="X927" i="1"/>
  <c r="W927" i="1"/>
  <c r="T927" i="1"/>
  <c r="Q927" i="1"/>
  <c r="R927" i="1" s="1"/>
  <c r="U927" i="1" s="1"/>
  <c r="P927" i="1"/>
  <c r="N927" i="1"/>
  <c r="I927" i="1"/>
  <c r="X926" i="1"/>
  <c r="W926" i="1"/>
  <c r="T926" i="1"/>
  <c r="Q926" i="1"/>
  <c r="R926" i="1" s="1"/>
  <c r="P926" i="1"/>
  <c r="N926" i="1"/>
  <c r="I926" i="1"/>
  <c r="X925" i="1"/>
  <c r="W925" i="1"/>
  <c r="T925" i="1"/>
  <c r="Q925" i="1"/>
  <c r="R925" i="1" s="1"/>
  <c r="S925" i="1" s="1"/>
  <c r="P925" i="1"/>
  <c r="N925" i="1"/>
  <c r="I925" i="1"/>
  <c r="X924" i="1"/>
  <c r="W924" i="1"/>
  <c r="T924" i="1"/>
  <c r="Q924" i="1"/>
  <c r="R924" i="1" s="1"/>
  <c r="P924" i="1"/>
  <c r="N924" i="1"/>
  <c r="I924" i="1"/>
  <c r="X923" i="1"/>
  <c r="W923" i="1"/>
  <c r="T923" i="1"/>
  <c r="Q923" i="1"/>
  <c r="R923" i="1" s="1"/>
  <c r="U923" i="1" s="1"/>
  <c r="P923" i="1"/>
  <c r="N923" i="1"/>
  <c r="I923" i="1"/>
  <c r="X922" i="1"/>
  <c r="W922" i="1"/>
  <c r="T922" i="1"/>
  <c r="Q922" i="1"/>
  <c r="R922" i="1" s="1"/>
  <c r="P922" i="1"/>
  <c r="N922" i="1"/>
  <c r="I922" i="1"/>
  <c r="X921" i="1"/>
  <c r="W921" i="1"/>
  <c r="T921" i="1"/>
  <c r="Q921" i="1"/>
  <c r="R921" i="1" s="1"/>
  <c r="S921" i="1" s="1"/>
  <c r="P921" i="1"/>
  <c r="N921" i="1"/>
  <c r="I921" i="1"/>
  <c r="X920" i="1"/>
  <c r="W920" i="1"/>
  <c r="T920" i="1"/>
  <c r="Q920" i="1"/>
  <c r="R920" i="1" s="1"/>
  <c r="P920" i="1"/>
  <c r="N920" i="1"/>
  <c r="I920" i="1"/>
  <c r="X919" i="1"/>
  <c r="W919" i="1"/>
  <c r="T919" i="1"/>
  <c r="Q919" i="1"/>
  <c r="R919" i="1" s="1"/>
  <c r="U919" i="1" s="1"/>
  <c r="P919" i="1"/>
  <c r="N919" i="1"/>
  <c r="I919" i="1"/>
  <c r="X918" i="1"/>
  <c r="W918" i="1"/>
  <c r="T918" i="1"/>
  <c r="Q918" i="1"/>
  <c r="R918" i="1" s="1"/>
  <c r="P918" i="1"/>
  <c r="N918" i="1"/>
  <c r="I918" i="1"/>
  <c r="X917" i="1"/>
  <c r="W917" i="1"/>
  <c r="T917" i="1"/>
  <c r="Q917" i="1"/>
  <c r="R917" i="1" s="1"/>
  <c r="S917" i="1" s="1"/>
  <c r="P917" i="1"/>
  <c r="N917" i="1"/>
  <c r="I917" i="1"/>
  <c r="X916" i="1"/>
  <c r="W916" i="1"/>
  <c r="T916" i="1"/>
  <c r="Q916" i="1"/>
  <c r="R916" i="1" s="1"/>
  <c r="P916" i="1"/>
  <c r="N916" i="1"/>
  <c r="I916" i="1"/>
  <c r="X915" i="1"/>
  <c r="W915" i="1"/>
  <c r="T915" i="1"/>
  <c r="Q915" i="1"/>
  <c r="R915" i="1" s="1"/>
  <c r="S915" i="1" s="1"/>
  <c r="P915" i="1"/>
  <c r="N915" i="1"/>
  <c r="I915" i="1"/>
  <c r="X914" i="1"/>
  <c r="W914" i="1"/>
  <c r="T914" i="1"/>
  <c r="Q914" i="1"/>
  <c r="R914" i="1" s="1"/>
  <c r="P914" i="1"/>
  <c r="N914" i="1"/>
  <c r="I914" i="1"/>
  <c r="X913" i="1"/>
  <c r="W913" i="1"/>
  <c r="T913" i="1"/>
  <c r="Q913" i="1"/>
  <c r="R913" i="1" s="1"/>
  <c r="P913" i="1"/>
  <c r="N913" i="1"/>
  <c r="I913" i="1"/>
  <c r="X912" i="1"/>
  <c r="W912" i="1"/>
  <c r="T912" i="1"/>
  <c r="Q912" i="1"/>
  <c r="R912" i="1" s="1"/>
  <c r="P912" i="1"/>
  <c r="N912" i="1"/>
  <c r="I912" i="1"/>
  <c r="X911" i="1"/>
  <c r="W911" i="1"/>
  <c r="T911" i="1"/>
  <c r="Q911" i="1"/>
  <c r="R911" i="1" s="1"/>
  <c r="P911" i="1"/>
  <c r="N911" i="1"/>
  <c r="I911" i="1"/>
  <c r="X910" i="1"/>
  <c r="W910" i="1"/>
  <c r="T910" i="1"/>
  <c r="Q910" i="1"/>
  <c r="R910" i="1" s="1"/>
  <c r="P910" i="1"/>
  <c r="N910" i="1"/>
  <c r="I910" i="1"/>
  <c r="X909" i="1"/>
  <c r="W909" i="1"/>
  <c r="T909" i="1"/>
  <c r="Q909" i="1"/>
  <c r="R909" i="1" s="1"/>
  <c r="P909" i="1"/>
  <c r="N909" i="1"/>
  <c r="I909" i="1"/>
  <c r="X908" i="1"/>
  <c r="W908" i="1"/>
  <c r="T908" i="1"/>
  <c r="Q908" i="1"/>
  <c r="R908" i="1" s="1"/>
  <c r="P908" i="1"/>
  <c r="N908" i="1"/>
  <c r="I908" i="1"/>
  <c r="X907" i="1"/>
  <c r="W907" i="1"/>
  <c r="T907" i="1"/>
  <c r="Q907" i="1"/>
  <c r="R907" i="1" s="1"/>
  <c r="P907" i="1"/>
  <c r="N907" i="1"/>
  <c r="I907" i="1"/>
  <c r="X906" i="1"/>
  <c r="W906" i="1"/>
  <c r="T906" i="1"/>
  <c r="Q906" i="1"/>
  <c r="R906" i="1" s="1"/>
  <c r="P906" i="1"/>
  <c r="N906" i="1"/>
  <c r="I906" i="1"/>
  <c r="X905" i="1"/>
  <c r="W905" i="1"/>
  <c r="T905" i="1"/>
  <c r="Q905" i="1"/>
  <c r="R905" i="1" s="1"/>
  <c r="P905" i="1"/>
  <c r="N905" i="1"/>
  <c r="I905" i="1"/>
  <c r="X904" i="1"/>
  <c r="W904" i="1"/>
  <c r="T904" i="1"/>
  <c r="Q904" i="1"/>
  <c r="R904" i="1" s="1"/>
  <c r="P904" i="1"/>
  <c r="N904" i="1"/>
  <c r="I904" i="1"/>
  <c r="X903" i="1"/>
  <c r="W903" i="1"/>
  <c r="T903" i="1"/>
  <c r="Q903" i="1"/>
  <c r="R903" i="1" s="1"/>
  <c r="P903" i="1"/>
  <c r="N903" i="1"/>
  <c r="I903" i="1"/>
  <c r="X902" i="1"/>
  <c r="W902" i="1"/>
  <c r="T902" i="1"/>
  <c r="Q902" i="1"/>
  <c r="R902" i="1" s="1"/>
  <c r="P902" i="1"/>
  <c r="N902" i="1"/>
  <c r="I902" i="1"/>
  <c r="X901" i="1"/>
  <c r="W901" i="1"/>
  <c r="T901" i="1"/>
  <c r="Q901" i="1"/>
  <c r="R901" i="1" s="1"/>
  <c r="U901" i="1" s="1"/>
  <c r="P901" i="1"/>
  <c r="N901" i="1"/>
  <c r="I901" i="1"/>
  <c r="X900" i="1"/>
  <c r="W900" i="1"/>
  <c r="T900" i="1"/>
  <c r="Q900" i="1"/>
  <c r="R900" i="1" s="1"/>
  <c r="P900" i="1"/>
  <c r="N900" i="1"/>
  <c r="I900" i="1"/>
  <c r="X899" i="1"/>
  <c r="W899" i="1"/>
  <c r="T899" i="1"/>
  <c r="Q899" i="1"/>
  <c r="R899" i="1" s="1"/>
  <c r="S899" i="1" s="1"/>
  <c r="P899" i="1"/>
  <c r="N899" i="1"/>
  <c r="I899" i="1"/>
  <c r="X898" i="1"/>
  <c r="W898" i="1"/>
  <c r="T898" i="1"/>
  <c r="Q898" i="1"/>
  <c r="R898" i="1" s="1"/>
  <c r="P898" i="1"/>
  <c r="N898" i="1"/>
  <c r="I898" i="1"/>
  <c r="X897" i="1"/>
  <c r="W897" i="1"/>
  <c r="T897" i="1"/>
  <c r="Q897" i="1"/>
  <c r="R897" i="1" s="1"/>
  <c r="U897" i="1" s="1"/>
  <c r="P897" i="1"/>
  <c r="N897" i="1"/>
  <c r="I897" i="1"/>
  <c r="X896" i="1"/>
  <c r="W896" i="1"/>
  <c r="T896" i="1"/>
  <c r="Q896" i="1"/>
  <c r="R896" i="1" s="1"/>
  <c r="P896" i="1"/>
  <c r="N896" i="1"/>
  <c r="I896" i="1"/>
  <c r="X895" i="1"/>
  <c r="W895" i="1"/>
  <c r="T895" i="1"/>
  <c r="Q895" i="1"/>
  <c r="R895" i="1" s="1"/>
  <c r="S895" i="1" s="1"/>
  <c r="P895" i="1"/>
  <c r="N895" i="1"/>
  <c r="I895" i="1"/>
  <c r="X894" i="1"/>
  <c r="W894" i="1"/>
  <c r="T894" i="1"/>
  <c r="Q894" i="1"/>
  <c r="R894" i="1" s="1"/>
  <c r="P894" i="1"/>
  <c r="N894" i="1"/>
  <c r="I894" i="1"/>
  <c r="X893" i="1"/>
  <c r="W893" i="1"/>
  <c r="T893" i="1"/>
  <c r="Q893" i="1"/>
  <c r="R893" i="1" s="1"/>
  <c r="U893" i="1" s="1"/>
  <c r="P893" i="1"/>
  <c r="N893" i="1"/>
  <c r="I893" i="1"/>
  <c r="X892" i="1"/>
  <c r="W892" i="1"/>
  <c r="T892" i="1"/>
  <c r="Q892" i="1"/>
  <c r="R892" i="1" s="1"/>
  <c r="P892" i="1"/>
  <c r="N892" i="1"/>
  <c r="I892" i="1"/>
  <c r="X891" i="1"/>
  <c r="W891" i="1"/>
  <c r="U891" i="1"/>
  <c r="T891" i="1"/>
  <c r="Q891" i="1"/>
  <c r="R891" i="1" s="1"/>
  <c r="S891" i="1" s="1"/>
  <c r="P891" i="1"/>
  <c r="N891" i="1"/>
  <c r="I891" i="1"/>
  <c r="X890" i="1"/>
  <c r="W890" i="1"/>
  <c r="T890" i="1"/>
  <c r="Q890" i="1"/>
  <c r="R890" i="1" s="1"/>
  <c r="P890" i="1"/>
  <c r="N890" i="1"/>
  <c r="I890" i="1"/>
  <c r="X889" i="1"/>
  <c r="W889" i="1"/>
  <c r="T889" i="1"/>
  <c r="Q889" i="1"/>
  <c r="R889" i="1" s="1"/>
  <c r="U889" i="1" s="1"/>
  <c r="P889" i="1"/>
  <c r="N889" i="1"/>
  <c r="I889" i="1"/>
  <c r="X888" i="1"/>
  <c r="W888" i="1"/>
  <c r="T888" i="1"/>
  <c r="Q888" i="1"/>
  <c r="R888" i="1" s="1"/>
  <c r="P888" i="1"/>
  <c r="N888" i="1"/>
  <c r="I888" i="1"/>
  <c r="X887" i="1"/>
  <c r="W887" i="1"/>
  <c r="T887" i="1"/>
  <c r="Q887" i="1"/>
  <c r="R887" i="1" s="1"/>
  <c r="P887" i="1"/>
  <c r="N887" i="1"/>
  <c r="I887" i="1"/>
  <c r="X886" i="1"/>
  <c r="W886" i="1"/>
  <c r="T886" i="1"/>
  <c r="Q886" i="1"/>
  <c r="R886" i="1" s="1"/>
  <c r="P886" i="1"/>
  <c r="N886" i="1"/>
  <c r="I886" i="1"/>
  <c r="X885" i="1"/>
  <c r="W885" i="1"/>
  <c r="T885" i="1"/>
  <c r="Q885" i="1"/>
  <c r="R885" i="1" s="1"/>
  <c r="P885" i="1"/>
  <c r="N885" i="1"/>
  <c r="I885" i="1"/>
  <c r="X884" i="1"/>
  <c r="W884" i="1"/>
  <c r="T884" i="1"/>
  <c r="Q884" i="1"/>
  <c r="R884" i="1" s="1"/>
  <c r="P884" i="1"/>
  <c r="N884" i="1"/>
  <c r="I884" i="1"/>
  <c r="X883" i="1"/>
  <c r="W883" i="1"/>
  <c r="T883" i="1"/>
  <c r="Q883" i="1"/>
  <c r="R883" i="1" s="1"/>
  <c r="P883" i="1"/>
  <c r="N883" i="1"/>
  <c r="I883" i="1"/>
  <c r="X882" i="1"/>
  <c r="W882" i="1"/>
  <c r="T882" i="1"/>
  <c r="Q882" i="1"/>
  <c r="R882" i="1" s="1"/>
  <c r="P882" i="1"/>
  <c r="N882" i="1"/>
  <c r="I882" i="1"/>
  <c r="X881" i="1"/>
  <c r="W881" i="1"/>
  <c r="T881" i="1"/>
  <c r="Q881" i="1"/>
  <c r="R881" i="1" s="1"/>
  <c r="P881" i="1"/>
  <c r="N881" i="1"/>
  <c r="I881" i="1"/>
  <c r="X880" i="1"/>
  <c r="W880" i="1"/>
  <c r="T880" i="1"/>
  <c r="Q880" i="1"/>
  <c r="R880" i="1" s="1"/>
  <c r="P880" i="1"/>
  <c r="N880" i="1"/>
  <c r="I880" i="1"/>
  <c r="X879" i="1"/>
  <c r="W879" i="1"/>
  <c r="T879" i="1"/>
  <c r="Q879" i="1"/>
  <c r="R879" i="1" s="1"/>
  <c r="P879" i="1"/>
  <c r="N879" i="1"/>
  <c r="I879" i="1"/>
  <c r="X878" i="1"/>
  <c r="W878" i="1"/>
  <c r="T878" i="1"/>
  <c r="S878" i="1"/>
  <c r="Q878" i="1"/>
  <c r="R878" i="1" s="1"/>
  <c r="U878" i="1" s="1"/>
  <c r="P878" i="1"/>
  <c r="N878" i="1"/>
  <c r="I878" i="1"/>
  <c r="X877" i="1"/>
  <c r="W877" i="1"/>
  <c r="T877" i="1"/>
  <c r="Q877" i="1"/>
  <c r="R877" i="1" s="1"/>
  <c r="P877" i="1"/>
  <c r="N877" i="1"/>
  <c r="I877" i="1"/>
  <c r="X876" i="1"/>
  <c r="W876" i="1"/>
  <c r="T876" i="1"/>
  <c r="Q876" i="1"/>
  <c r="R876" i="1" s="1"/>
  <c r="U876" i="1" s="1"/>
  <c r="P876" i="1"/>
  <c r="N876" i="1"/>
  <c r="I876" i="1"/>
  <c r="X875" i="1"/>
  <c r="W875" i="1"/>
  <c r="T875" i="1"/>
  <c r="Q875" i="1"/>
  <c r="R875" i="1" s="1"/>
  <c r="S875" i="1" s="1"/>
  <c r="P875" i="1"/>
  <c r="N875" i="1"/>
  <c r="I875" i="1"/>
  <c r="X874" i="1"/>
  <c r="W874" i="1"/>
  <c r="T874" i="1"/>
  <c r="Q874" i="1"/>
  <c r="R874" i="1" s="1"/>
  <c r="P874" i="1"/>
  <c r="N874" i="1"/>
  <c r="I874" i="1"/>
  <c r="X873" i="1"/>
  <c r="W873" i="1"/>
  <c r="T873" i="1"/>
  <c r="Q873" i="1"/>
  <c r="R873" i="1" s="1"/>
  <c r="U873" i="1" s="1"/>
  <c r="P873" i="1"/>
  <c r="N873" i="1"/>
  <c r="I873" i="1"/>
  <c r="X872" i="1"/>
  <c r="W872" i="1"/>
  <c r="T872" i="1"/>
  <c r="Q872" i="1"/>
  <c r="R872" i="1" s="1"/>
  <c r="P872" i="1"/>
  <c r="N872" i="1"/>
  <c r="I872" i="1"/>
  <c r="X871" i="1"/>
  <c r="W871" i="1"/>
  <c r="T871" i="1"/>
  <c r="Q871" i="1"/>
  <c r="R871" i="1" s="1"/>
  <c r="S871" i="1" s="1"/>
  <c r="P871" i="1"/>
  <c r="N871" i="1"/>
  <c r="I871" i="1"/>
  <c r="X870" i="1"/>
  <c r="W870" i="1"/>
  <c r="T870" i="1"/>
  <c r="Q870" i="1"/>
  <c r="R870" i="1" s="1"/>
  <c r="S870" i="1" s="1"/>
  <c r="P870" i="1"/>
  <c r="N870" i="1"/>
  <c r="I870" i="1"/>
  <c r="X869" i="1"/>
  <c r="W869" i="1"/>
  <c r="T869" i="1"/>
  <c r="Q869" i="1"/>
  <c r="R869" i="1" s="1"/>
  <c r="P869" i="1"/>
  <c r="N869" i="1"/>
  <c r="I869" i="1"/>
  <c r="X868" i="1"/>
  <c r="W868" i="1"/>
  <c r="T868" i="1"/>
  <c r="Q868" i="1"/>
  <c r="R868" i="1" s="1"/>
  <c r="U868" i="1" s="1"/>
  <c r="P868" i="1"/>
  <c r="N868" i="1"/>
  <c r="I868" i="1"/>
  <c r="X867" i="1"/>
  <c r="W867" i="1"/>
  <c r="T867" i="1"/>
  <c r="Q867" i="1"/>
  <c r="R867" i="1" s="1"/>
  <c r="P867" i="1"/>
  <c r="N867" i="1"/>
  <c r="I867" i="1"/>
  <c r="X866" i="1"/>
  <c r="W866" i="1"/>
  <c r="T866" i="1"/>
  <c r="Q866" i="1"/>
  <c r="R866" i="1" s="1"/>
  <c r="U866" i="1" s="1"/>
  <c r="P866" i="1"/>
  <c r="N866" i="1"/>
  <c r="I866" i="1"/>
  <c r="X865" i="1"/>
  <c r="W865" i="1"/>
  <c r="T865" i="1"/>
  <c r="Q865" i="1"/>
  <c r="R865" i="1" s="1"/>
  <c r="U865" i="1" s="1"/>
  <c r="P865" i="1"/>
  <c r="N865" i="1"/>
  <c r="I865" i="1"/>
  <c r="X864" i="1"/>
  <c r="W864" i="1"/>
  <c r="T864" i="1"/>
  <c r="Q864" i="1"/>
  <c r="R864" i="1" s="1"/>
  <c r="P864" i="1"/>
  <c r="N864" i="1"/>
  <c r="I864" i="1"/>
  <c r="X863" i="1"/>
  <c r="W863" i="1"/>
  <c r="T863" i="1"/>
  <c r="Q863" i="1"/>
  <c r="R863" i="1" s="1"/>
  <c r="P863" i="1"/>
  <c r="N863" i="1"/>
  <c r="I863" i="1"/>
  <c r="X862" i="1"/>
  <c r="W862" i="1"/>
  <c r="T862" i="1"/>
  <c r="Q862" i="1"/>
  <c r="R862" i="1" s="1"/>
  <c r="P862" i="1"/>
  <c r="N862" i="1"/>
  <c r="I862" i="1"/>
  <c r="X861" i="1"/>
  <c r="W861" i="1"/>
  <c r="T861" i="1"/>
  <c r="Q861" i="1"/>
  <c r="R861" i="1" s="1"/>
  <c r="P861" i="1"/>
  <c r="N861" i="1"/>
  <c r="I861" i="1"/>
  <c r="X860" i="1"/>
  <c r="W860" i="1"/>
  <c r="T860" i="1"/>
  <c r="Q860" i="1"/>
  <c r="R860" i="1" s="1"/>
  <c r="P860" i="1"/>
  <c r="N860" i="1"/>
  <c r="I860" i="1"/>
  <c r="X859" i="1"/>
  <c r="W859" i="1"/>
  <c r="T859" i="1"/>
  <c r="Q859" i="1"/>
  <c r="R859" i="1" s="1"/>
  <c r="P859" i="1"/>
  <c r="N859" i="1"/>
  <c r="I859" i="1"/>
  <c r="X858" i="1"/>
  <c r="W858" i="1"/>
  <c r="T858" i="1"/>
  <c r="Q858" i="1"/>
  <c r="R858" i="1" s="1"/>
  <c r="P858" i="1"/>
  <c r="N858" i="1"/>
  <c r="I858" i="1"/>
  <c r="X857" i="1"/>
  <c r="W857" i="1"/>
  <c r="T857" i="1"/>
  <c r="Q857" i="1"/>
  <c r="R857" i="1" s="1"/>
  <c r="P857" i="1"/>
  <c r="N857" i="1"/>
  <c r="I857" i="1"/>
  <c r="X856" i="1"/>
  <c r="W856" i="1"/>
  <c r="T856" i="1"/>
  <c r="Q856" i="1"/>
  <c r="R856" i="1" s="1"/>
  <c r="U856" i="1" s="1"/>
  <c r="P856" i="1"/>
  <c r="N856" i="1"/>
  <c r="I856" i="1"/>
  <c r="X855" i="1"/>
  <c r="W855" i="1"/>
  <c r="T855" i="1"/>
  <c r="Q855" i="1"/>
  <c r="R855" i="1" s="1"/>
  <c r="P855" i="1"/>
  <c r="N855" i="1"/>
  <c r="I855" i="1"/>
  <c r="X854" i="1"/>
  <c r="W854" i="1"/>
  <c r="T854" i="1"/>
  <c r="Q854" i="1"/>
  <c r="R854" i="1" s="1"/>
  <c r="U854" i="1" s="1"/>
  <c r="P854" i="1"/>
  <c r="N854" i="1"/>
  <c r="I854" i="1"/>
  <c r="X853" i="1"/>
  <c r="W853" i="1"/>
  <c r="T853" i="1"/>
  <c r="Q853" i="1"/>
  <c r="R853" i="1" s="1"/>
  <c r="U853" i="1" s="1"/>
  <c r="P853" i="1"/>
  <c r="N853" i="1"/>
  <c r="I853" i="1"/>
  <c r="X852" i="1"/>
  <c r="W852" i="1"/>
  <c r="T852" i="1"/>
  <c r="Q852" i="1"/>
  <c r="R852" i="1" s="1"/>
  <c r="P852" i="1"/>
  <c r="N852" i="1"/>
  <c r="I852" i="1"/>
  <c r="X851" i="1"/>
  <c r="W851" i="1"/>
  <c r="T851" i="1"/>
  <c r="Q851" i="1"/>
  <c r="R851" i="1" s="1"/>
  <c r="P851" i="1"/>
  <c r="N851" i="1"/>
  <c r="I851" i="1"/>
  <c r="X850" i="1"/>
  <c r="W850" i="1"/>
  <c r="T850" i="1"/>
  <c r="Q850" i="1"/>
  <c r="R850" i="1" s="1"/>
  <c r="U850" i="1" s="1"/>
  <c r="P850" i="1"/>
  <c r="N850" i="1"/>
  <c r="I850" i="1"/>
  <c r="X849" i="1"/>
  <c r="W849" i="1"/>
  <c r="T849" i="1"/>
  <c r="Q849" i="1"/>
  <c r="R849" i="1" s="1"/>
  <c r="P849" i="1"/>
  <c r="N849" i="1"/>
  <c r="I849" i="1"/>
  <c r="X848" i="1"/>
  <c r="W848" i="1"/>
  <c r="T848" i="1"/>
  <c r="Q848" i="1"/>
  <c r="R848" i="1" s="1"/>
  <c r="U848" i="1" s="1"/>
  <c r="P848" i="1"/>
  <c r="N848" i="1"/>
  <c r="I848" i="1"/>
  <c r="X847" i="1"/>
  <c r="W847" i="1"/>
  <c r="T847" i="1"/>
  <c r="Q847" i="1"/>
  <c r="R847" i="1" s="1"/>
  <c r="U847" i="1" s="1"/>
  <c r="P847" i="1"/>
  <c r="N847" i="1"/>
  <c r="I847" i="1"/>
  <c r="X846" i="1"/>
  <c r="W846" i="1"/>
  <c r="T846" i="1"/>
  <c r="Q846" i="1"/>
  <c r="R846" i="1" s="1"/>
  <c r="P846" i="1"/>
  <c r="N846" i="1"/>
  <c r="I846" i="1"/>
  <c r="X845" i="1"/>
  <c r="W845" i="1"/>
  <c r="T845" i="1"/>
  <c r="Q845" i="1"/>
  <c r="R845" i="1" s="1"/>
  <c r="S845" i="1" s="1"/>
  <c r="P845" i="1"/>
  <c r="N845" i="1"/>
  <c r="I845" i="1"/>
  <c r="X844" i="1"/>
  <c r="W844" i="1"/>
  <c r="T844" i="1"/>
  <c r="Q844" i="1"/>
  <c r="R844" i="1" s="1"/>
  <c r="U844" i="1" s="1"/>
  <c r="P844" i="1"/>
  <c r="N844" i="1"/>
  <c r="I844" i="1"/>
  <c r="X843" i="1"/>
  <c r="W843" i="1"/>
  <c r="T843" i="1"/>
  <c r="Q843" i="1"/>
  <c r="R843" i="1" s="1"/>
  <c r="P843" i="1"/>
  <c r="N843" i="1"/>
  <c r="I843" i="1"/>
  <c r="X842" i="1"/>
  <c r="W842" i="1"/>
  <c r="T842" i="1"/>
  <c r="Q842" i="1"/>
  <c r="R842" i="1" s="1"/>
  <c r="P842" i="1"/>
  <c r="N842" i="1"/>
  <c r="I842" i="1"/>
  <c r="X841" i="1"/>
  <c r="W841" i="1"/>
  <c r="T841" i="1"/>
  <c r="Q841" i="1"/>
  <c r="R841" i="1" s="1"/>
  <c r="P841" i="1"/>
  <c r="N841" i="1"/>
  <c r="I841" i="1"/>
  <c r="X840" i="1"/>
  <c r="W840" i="1"/>
  <c r="T840" i="1"/>
  <c r="Q840" i="1"/>
  <c r="R840" i="1" s="1"/>
  <c r="P840" i="1"/>
  <c r="N840" i="1"/>
  <c r="I840" i="1"/>
  <c r="X839" i="1"/>
  <c r="W839" i="1"/>
  <c r="T839" i="1"/>
  <c r="Q839" i="1"/>
  <c r="R839" i="1" s="1"/>
  <c r="P839" i="1"/>
  <c r="N839" i="1"/>
  <c r="I839" i="1"/>
  <c r="X838" i="1"/>
  <c r="W838" i="1"/>
  <c r="T838" i="1"/>
  <c r="Q838" i="1"/>
  <c r="R838" i="1" s="1"/>
  <c r="P838" i="1"/>
  <c r="N838" i="1"/>
  <c r="I838" i="1"/>
  <c r="X837" i="1"/>
  <c r="W837" i="1"/>
  <c r="T837" i="1"/>
  <c r="Q837" i="1"/>
  <c r="R837" i="1" s="1"/>
  <c r="S837" i="1" s="1"/>
  <c r="P837" i="1"/>
  <c r="N837" i="1"/>
  <c r="I837" i="1"/>
  <c r="X836" i="1"/>
  <c r="W836" i="1"/>
  <c r="T836" i="1"/>
  <c r="Q836" i="1"/>
  <c r="R836" i="1" s="1"/>
  <c r="P836" i="1"/>
  <c r="N836" i="1"/>
  <c r="I836" i="1"/>
  <c r="X835" i="1"/>
  <c r="W835" i="1"/>
  <c r="T835" i="1"/>
  <c r="Q835" i="1"/>
  <c r="R835" i="1" s="1"/>
  <c r="P835" i="1"/>
  <c r="N835" i="1"/>
  <c r="I835" i="1"/>
  <c r="X834" i="1"/>
  <c r="W834" i="1"/>
  <c r="T834" i="1"/>
  <c r="Q834" i="1"/>
  <c r="R834" i="1" s="1"/>
  <c r="P834" i="1"/>
  <c r="N834" i="1"/>
  <c r="I834" i="1"/>
  <c r="X833" i="1"/>
  <c r="W833" i="1"/>
  <c r="T833" i="1"/>
  <c r="Q833" i="1"/>
  <c r="R833" i="1" s="1"/>
  <c r="P833" i="1"/>
  <c r="N833" i="1"/>
  <c r="I833" i="1"/>
  <c r="X832" i="1"/>
  <c r="W832" i="1"/>
  <c r="T832" i="1"/>
  <c r="S832" i="1"/>
  <c r="Q832" i="1"/>
  <c r="R832" i="1" s="1"/>
  <c r="U832" i="1" s="1"/>
  <c r="P832" i="1"/>
  <c r="N832" i="1"/>
  <c r="I832" i="1"/>
  <c r="X831" i="1"/>
  <c r="W831" i="1"/>
  <c r="T831" i="1"/>
  <c r="Q831" i="1"/>
  <c r="R831" i="1" s="1"/>
  <c r="P831" i="1"/>
  <c r="N831" i="1"/>
  <c r="I831" i="1"/>
  <c r="X830" i="1"/>
  <c r="W830" i="1"/>
  <c r="T830" i="1"/>
  <c r="Q830" i="1"/>
  <c r="R830" i="1" s="1"/>
  <c r="P830" i="1"/>
  <c r="N830" i="1"/>
  <c r="I830" i="1"/>
  <c r="X829" i="1"/>
  <c r="W829" i="1"/>
  <c r="T829" i="1"/>
  <c r="S829" i="1"/>
  <c r="Q829" i="1"/>
  <c r="R829" i="1" s="1"/>
  <c r="U829" i="1" s="1"/>
  <c r="P829" i="1"/>
  <c r="N829" i="1"/>
  <c r="I829" i="1"/>
  <c r="X828" i="1"/>
  <c r="W828" i="1"/>
  <c r="T828" i="1"/>
  <c r="Q828" i="1"/>
  <c r="R828" i="1" s="1"/>
  <c r="P828" i="1"/>
  <c r="N828" i="1"/>
  <c r="I828" i="1"/>
  <c r="X827" i="1"/>
  <c r="W827" i="1"/>
  <c r="T827" i="1"/>
  <c r="Q827" i="1"/>
  <c r="R827" i="1" s="1"/>
  <c r="P827" i="1"/>
  <c r="N827" i="1"/>
  <c r="I827" i="1"/>
  <c r="X826" i="1"/>
  <c r="W826" i="1"/>
  <c r="T826" i="1"/>
  <c r="Q826" i="1"/>
  <c r="R826" i="1" s="1"/>
  <c r="P826" i="1"/>
  <c r="N826" i="1"/>
  <c r="I826" i="1"/>
  <c r="X825" i="1"/>
  <c r="W825" i="1"/>
  <c r="T825" i="1"/>
  <c r="Q825" i="1"/>
  <c r="R825" i="1" s="1"/>
  <c r="P825" i="1"/>
  <c r="N825" i="1"/>
  <c r="I825" i="1"/>
  <c r="X824" i="1"/>
  <c r="W824" i="1"/>
  <c r="T824" i="1"/>
  <c r="Q824" i="1"/>
  <c r="R824" i="1" s="1"/>
  <c r="P824" i="1"/>
  <c r="N824" i="1"/>
  <c r="I824" i="1"/>
  <c r="X823" i="1"/>
  <c r="W823" i="1"/>
  <c r="T823" i="1"/>
  <c r="Q823" i="1"/>
  <c r="R823" i="1" s="1"/>
  <c r="P823" i="1"/>
  <c r="N823" i="1"/>
  <c r="I823" i="1"/>
  <c r="X822" i="1"/>
  <c r="W822" i="1"/>
  <c r="T822" i="1"/>
  <c r="Q822" i="1"/>
  <c r="R822" i="1" s="1"/>
  <c r="P822" i="1"/>
  <c r="N822" i="1"/>
  <c r="I822" i="1"/>
  <c r="X821" i="1"/>
  <c r="W821" i="1"/>
  <c r="T821" i="1"/>
  <c r="Q821" i="1"/>
  <c r="R821" i="1" s="1"/>
  <c r="P821" i="1"/>
  <c r="N821" i="1"/>
  <c r="I821" i="1"/>
  <c r="X820" i="1"/>
  <c r="W820" i="1"/>
  <c r="T820" i="1"/>
  <c r="Q820" i="1"/>
  <c r="R820" i="1" s="1"/>
  <c r="P820" i="1"/>
  <c r="N820" i="1"/>
  <c r="I820" i="1"/>
  <c r="X819" i="1"/>
  <c r="W819" i="1"/>
  <c r="T819" i="1"/>
  <c r="S819" i="1"/>
  <c r="Q819" i="1"/>
  <c r="R819" i="1" s="1"/>
  <c r="U819" i="1" s="1"/>
  <c r="P819" i="1"/>
  <c r="N819" i="1"/>
  <c r="I819" i="1"/>
  <c r="X818" i="1"/>
  <c r="W818" i="1"/>
  <c r="T818" i="1"/>
  <c r="Q818" i="1"/>
  <c r="R818" i="1" s="1"/>
  <c r="P818" i="1"/>
  <c r="N818" i="1"/>
  <c r="I818" i="1"/>
  <c r="X817" i="1"/>
  <c r="W817" i="1"/>
  <c r="T817" i="1"/>
  <c r="Q817" i="1"/>
  <c r="R817" i="1" s="1"/>
  <c r="S817" i="1" s="1"/>
  <c r="P817" i="1"/>
  <c r="N817" i="1"/>
  <c r="I817" i="1"/>
  <c r="X816" i="1"/>
  <c r="W816" i="1"/>
  <c r="T816" i="1"/>
  <c r="Q816" i="1"/>
  <c r="R816" i="1" s="1"/>
  <c r="P816" i="1"/>
  <c r="N816" i="1"/>
  <c r="I816" i="1"/>
  <c r="X815" i="1"/>
  <c r="W815" i="1"/>
  <c r="T815" i="1"/>
  <c r="Q815" i="1"/>
  <c r="R815" i="1" s="1"/>
  <c r="P815" i="1"/>
  <c r="N815" i="1"/>
  <c r="I815" i="1"/>
  <c r="X814" i="1"/>
  <c r="W814" i="1"/>
  <c r="T814" i="1"/>
  <c r="Q814" i="1"/>
  <c r="R814" i="1" s="1"/>
  <c r="P814" i="1"/>
  <c r="N814" i="1"/>
  <c r="I814" i="1"/>
  <c r="X813" i="1"/>
  <c r="W813" i="1"/>
  <c r="T813" i="1"/>
  <c r="Q813" i="1"/>
  <c r="R813" i="1" s="1"/>
  <c r="P813" i="1"/>
  <c r="N813" i="1"/>
  <c r="I813" i="1"/>
  <c r="X812" i="1"/>
  <c r="W812" i="1"/>
  <c r="T812" i="1"/>
  <c r="Q812" i="1"/>
  <c r="R812" i="1" s="1"/>
  <c r="P812" i="1"/>
  <c r="N812" i="1"/>
  <c r="I812" i="1"/>
  <c r="X811" i="1"/>
  <c r="W811" i="1"/>
  <c r="T811" i="1"/>
  <c r="Q811" i="1"/>
  <c r="R811" i="1" s="1"/>
  <c r="P811" i="1"/>
  <c r="N811" i="1"/>
  <c r="I811" i="1"/>
  <c r="X810" i="1"/>
  <c r="W810" i="1"/>
  <c r="T810" i="1"/>
  <c r="Q810" i="1"/>
  <c r="R810" i="1" s="1"/>
  <c r="P810" i="1"/>
  <c r="N810" i="1"/>
  <c r="I810" i="1"/>
  <c r="X809" i="1"/>
  <c r="W809" i="1"/>
  <c r="T809" i="1"/>
  <c r="Q809" i="1"/>
  <c r="R809" i="1" s="1"/>
  <c r="P809" i="1"/>
  <c r="N809" i="1"/>
  <c r="I809" i="1"/>
  <c r="X808" i="1"/>
  <c r="W808" i="1"/>
  <c r="T808" i="1"/>
  <c r="Q808" i="1"/>
  <c r="R808" i="1" s="1"/>
  <c r="P808" i="1"/>
  <c r="N808" i="1"/>
  <c r="I808" i="1"/>
  <c r="X807" i="1"/>
  <c r="W807" i="1"/>
  <c r="T807" i="1"/>
  <c r="Q807" i="1"/>
  <c r="R807" i="1" s="1"/>
  <c r="U807" i="1" s="1"/>
  <c r="P807" i="1"/>
  <c r="N807" i="1"/>
  <c r="I807" i="1"/>
  <c r="X806" i="1"/>
  <c r="W806" i="1"/>
  <c r="T806" i="1"/>
  <c r="Q806" i="1"/>
  <c r="R806" i="1" s="1"/>
  <c r="P806" i="1"/>
  <c r="N806" i="1"/>
  <c r="I806" i="1"/>
  <c r="X805" i="1"/>
  <c r="W805" i="1"/>
  <c r="T805" i="1"/>
  <c r="Q805" i="1"/>
  <c r="R805" i="1" s="1"/>
  <c r="S805" i="1" s="1"/>
  <c r="P805" i="1"/>
  <c r="N805" i="1"/>
  <c r="I805" i="1"/>
  <c r="X804" i="1"/>
  <c r="W804" i="1"/>
  <c r="T804" i="1"/>
  <c r="Q804" i="1"/>
  <c r="R804" i="1" s="1"/>
  <c r="P804" i="1"/>
  <c r="N804" i="1"/>
  <c r="I804" i="1"/>
  <c r="X803" i="1"/>
  <c r="W803" i="1"/>
  <c r="T803" i="1"/>
  <c r="Q803" i="1"/>
  <c r="R803" i="1" s="1"/>
  <c r="P803" i="1"/>
  <c r="N803" i="1"/>
  <c r="I803" i="1"/>
  <c r="X802" i="1"/>
  <c r="W802" i="1"/>
  <c r="T802" i="1"/>
  <c r="Q802" i="1"/>
  <c r="R802" i="1" s="1"/>
  <c r="P802" i="1"/>
  <c r="N802" i="1"/>
  <c r="I802" i="1"/>
  <c r="X801" i="1"/>
  <c r="W801" i="1"/>
  <c r="T801" i="1"/>
  <c r="Q801" i="1"/>
  <c r="R801" i="1" s="1"/>
  <c r="S801" i="1" s="1"/>
  <c r="P801" i="1"/>
  <c r="N801" i="1"/>
  <c r="I801" i="1"/>
  <c r="X800" i="1"/>
  <c r="W800" i="1"/>
  <c r="T800" i="1"/>
  <c r="Q800" i="1"/>
  <c r="R800" i="1" s="1"/>
  <c r="P800" i="1"/>
  <c r="N800" i="1"/>
  <c r="I800" i="1"/>
  <c r="X799" i="1"/>
  <c r="W799" i="1"/>
  <c r="T799" i="1"/>
  <c r="Q799" i="1"/>
  <c r="R799" i="1" s="1"/>
  <c r="P799" i="1"/>
  <c r="N799" i="1"/>
  <c r="I799" i="1"/>
  <c r="X798" i="1"/>
  <c r="W798" i="1"/>
  <c r="T798" i="1"/>
  <c r="Q798" i="1"/>
  <c r="R798" i="1" s="1"/>
  <c r="P798" i="1"/>
  <c r="N798" i="1"/>
  <c r="I798" i="1"/>
  <c r="X797" i="1"/>
  <c r="W797" i="1"/>
  <c r="T797" i="1"/>
  <c r="Q797" i="1"/>
  <c r="R797" i="1" s="1"/>
  <c r="P797" i="1"/>
  <c r="N797" i="1"/>
  <c r="I797" i="1"/>
  <c r="X796" i="1"/>
  <c r="W796" i="1"/>
  <c r="T796" i="1"/>
  <c r="Q796" i="1"/>
  <c r="R796" i="1" s="1"/>
  <c r="P796" i="1"/>
  <c r="N796" i="1"/>
  <c r="I796" i="1"/>
  <c r="X795" i="1"/>
  <c r="W795" i="1"/>
  <c r="T795" i="1"/>
  <c r="Q795" i="1"/>
  <c r="R795" i="1" s="1"/>
  <c r="P795" i="1"/>
  <c r="N795" i="1"/>
  <c r="I795" i="1"/>
  <c r="X794" i="1"/>
  <c r="W794" i="1"/>
  <c r="T794" i="1"/>
  <c r="Q794" i="1"/>
  <c r="R794" i="1" s="1"/>
  <c r="P794" i="1"/>
  <c r="N794" i="1"/>
  <c r="I794" i="1"/>
  <c r="X793" i="1"/>
  <c r="W793" i="1"/>
  <c r="T793" i="1"/>
  <c r="Q793" i="1"/>
  <c r="R793" i="1" s="1"/>
  <c r="P793" i="1"/>
  <c r="N793" i="1"/>
  <c r="I793" i="1"/>
  <c r="X792" i="1"/>
  <c r="W792" i="1"/>
  <c r="T792" i="1"/>
  <c r="Q792" i="1"/>
  <c r="R792" i="1" s="1"/>
  <c r="P792" i="1"/>
  <c r="N792" i="1"/>
  <c r="I792" i="1"/>
  <c r="X791" i="1"/>
  <c r="W791" i="1"/>
  <c r="T791" i="1"/>
  <c r="Q791" i="1"/>
  <c r="R791" i="1" s="1"/>
  <c r="P791" i="1"/>
  <c r="N791" i="1"/>
  <c r="I791" i="1"/>
  <c r="X790" i="1"/>
  <c r="W790" i="1"/>
  <c r="T790" i="1"/>
  <c r="Q790" i="1"/>
  <c r="R790" i="1" s="1"/>
  <c r="P790" i="1"/>
  <c r="N790" i="1"/>
  <c r="I790" i="1"/>
  <c r="X789" i="1"/>
  <c r="W789" i="1"/>
  <c r="T789" i="1"/>
  <c r="Q789" i="1"/>
  <c r="R789" i="1" s="1"/>
  <c r="P789" i="1"/>
  <c r="N789" i="1"/>
  <c r="I789" i="1"/>
  <c r="X788" i="1"/>
  <c r="W788" i="1"/>
  <c r="T788" i="1"/>
  <c r="Q788" i="1"/>
  <c r="R788" i="1" s="1"/>
  <c r="P788" i="1"/>
  <c r="N788" i="1"/>
  <c r="I788" i="1"/>
  <c r="X787" i="1"/>
  <c r="W787" i="1"/>
  <c r="T787" i="1"/>
  <c r="Q787" i="1"/>
  <c r="R787" i="1" s="1"/>
  <c r="P787" i="1"/>
  <c r="N787" i="1"/>
  <c r="I787" i="1"/>
  <c r="X786" i="1"/>
  <c r="W786" i="1"/>
  <c r="T786" i="1"/>
  <c r="Q786" i="1"/>
  <c r="R786" i="1" s="1"/>
  <c r="P786" i="1"/>
  <c r="N786" i="1"/>
  <c r="I786" i="1"/>
  <c r="X785" i="1"/>
  <c r="W785" i="1"/>
  <c r="T785" i="1"/>
  <c r="Q785" i="1"/>
  <c r="R785" i="1" s="1"/>
  <c r="P785" i="1"/>
  <c r="N785" i="1"/>
  <c r="I785" i="1"/>
  <c r="X784" i="1"/>
  <c r="W784" i="1"/>
  <c r="T784" i="1"/>
  <c r="Q784" i="1"/>
  <c r="R784" i="1" s="1"/>
  <c r="P784" i="1"/>
  <c r="N784" i="1"/>
  <c r="I784" i="1"/>
  <c r="X783" i="1"/>
  <c r="W783" i="1"/>
  <c r="T783" i="1"/>
  <c r="Q783" i="1"/>
  <c r="R783" i="1" s="1"/>
  <c r="P783" i="1"/>
  <c r="N783" i="1"/>
  <c r="I783" i="1"/>
  <c r="X782" i="1"/>
  <c r="W782" i="1"/>
  <c r="T782" i="1"/>
  <c r="Q782" i="1"/>
  <c r="R782" i="1" s="1"/>
  <c r="P782" i="1"/>
  <c r="N782" i="1"/>
  <c r="I782" i="1"/>
  <c r="X781" i="1"/>
  <c r="W781" i="1"/>
  <c r="T781" i="1"/>
  <c r="Q781" i="1"/>
  <c r="R781" i="1" s="1"/>
  <c r="P781" i="1"/>
  <c r="N781" i="1"/>
  <c r="I781" i="1"/>
  <c r="X780" i="1"/>
  <c r="W780" i="1"/>
  <c r="T780" i="1"/>
  <c r="Q780" i="1"/>
  <c r="R780" i="1" s="1"/>
  <c r="P780" i="1"/>
  <c r="N780" i="1"/>
  <c r="I780" i="1"/>
  <c r="X779" i="1"/>
  <c r="W779" i="1"/>
  <c r="T779" i="1"/>
  <c r="Q779" i="1"/>
  <c r="R779" i="1" s="1"/>
  <c r="S779" i="1" s="1"/>
  <c r="P779" i="1"/>
  <c r="N779" i="1"/>
  <c r="I779" i="1"/>
  <c r="X778" i="1"/>
  <c r="W778" i="1"/>
  <c r="T778" i="1"/>
  <c r="Q778" i="1"/>
  <c r="R778" i="1" s="1"/>
  <c r="P778" i="1"/>
  <c r="N778" i="1"/>
  <c r="I778" i="1"/>
  <c r="X777" i="1"/>
  <c r="W777" i="1"/>
  <c r="T777" i="1"/>
  <c r="Q777" i="1"/>
  <c r="R777" i="1" s="1"/>
  <c r="P777" i="1"/>
  <c r="N777" i="1"/>
  <c r="I777" i="1"/>
  <c r="X776" i="1"/>
  <c r="W776" i="1"/>
  <c r="T776" i="1"/>
  <c r="Q776" i="1"/>
  <c r="R776" i="1" s="1"/>
  <c r="P776" i="1"/>
  <c r="N776" i="1"/>
  <c r="I776" i="1"/>
  <c r="X775" i="1"/>
  <c r="W775" i="1"/>
  <c r="T775" i="1"/>
  <c r="Q775" i="1"/>
  <c r="R775" i="1" s="1"/>
  <c r="P775" i="1"/>
  <c r="N775" i="1"/>
  <c r="I775" i="1"/>
  <c r="X774" i="1"/>
  <c r="W774" i="1"/>
  <c r="T774" i="1"/>
  <c r="Q774" i="1"/>
  <c r="R774" i="1" s="1"/>
  <c r="P774" i="1"/>
  <c r="N774" i="1"/>
  <c r="I774" i="1"/>
  <c r="X773" i="1"/>
  <c r="W773" i="1"/>
  <c r="T773" i="1"/>
  <c r="Q773" i="1"/>
  <c r="R773" i="1" s="1"/>
  <c r="P773" i="1"/>
  <c r="N773" i="1"/>
  <c r="I773" i="1"/>
  <c r="X772" i="1"/>
  <c r="W772" i="1"/>
  <c r="T772" i="1"/>
  <c r="Q772" i="1"/>
  <c r="R772" i="1" s="1"/>
  <c r="P772" i="1"/>
  <c r="N772" i="1"/>
  <c r="I772" i="1"/>
  <c r="X771" i="1"/>
  <c r="W771" i="1"/>
  <c r="T771" i="1"/>
  <c r="Q771" i="1"/>
  <c r="R771" i="1" s="1"/>
  <c r="S771" i="1" s="1"/>
  <c r="P771" i="1"/>
  <c r="N771" i="1"/>
  <c r="I771" i="1"/>
  <c r="X770" i="1"/>
  <c r="W770" i="1"/>
  <c r="T770" i="1"/>
  <c r="Q770" i="1"/>
  <c r="R770" i="1" s="1"/>
  <c r="P770" i="1"/>
  <c r="N770" i="1"/>
  <c r="I770" i="1"/>
  <c r="X769" i="1"/>
  <c r="W769" i="1"/>
  <c r="T769" i="1"/>
  <c r="Q769" i="1"/>
  <c r="R769" i="1" s="1"/>
  <c r="P769" i="1"/>
  <c r="N769" i="1"/>
  <c r="I769" i="1"/>
  <c r="X768" i="1"/>
  <c r="W768" i="1"/>
  <c r="T768" i="1"/>
  <c r="S768" i="1"/>
  <c r="Q768" i="1"/>
  <c r="R768" i="1" s="1"/>
  <c r="U768" i="1" s="1"/>
  <c r="P768" i="1"/>
  <c r="N768" i="1"/>
  <c r="I768" i="1"/>
  <c r="X767" i="1"/>
  <c r="W767" i="1"/>
  <c r="T767" i="1"/>
  <c r="S767" i="1"/>
  <c r="Q767" i="1"/>
  <c r="R767" i="1" s="1"/>
  <c r="U767" i="1" s="1"/>
  <c r="P767" i="1"/>
  <c r="N767" i="1"/>
  <c r="I767" i="1"/>
  <c r="X766" i="1"/>
  <c r="W766" i="1"/>
  <c r="T766" i="1"/>
  <c r="S766" i="1"/>
  <c r="Q766" i="1"/>
  <c r="R766" i="1" s="1"/>
  <c r="U766" i="1" s="1"/>
  <c r="P766" i="1"/>
  <c r="N766" i="1"/>
  <c r="I766" i="1"/>
  <c r="X765" i="1"/>
  <c r="W765" i="1"/>
  <c r="T765" i="1"/>
  <c r="S765" i="1"/>
  <c r="Q765" i="1"/>
  <c r="R765" i="1" s="1"/>
  <c r="U765" i="1" s="1"/>
  <c r="P765" i="1"/>
  <c r="N765" i="1"/>
  <c r="I765" i="1"/>
  <c r="X764" i="1"/>
  <c r="W764" i="1"/>
  <c r="T764" i="1"/>
  <c r="Q764" i="1"/>
  <c r="R764" i="1" s="1"/>
  <c r="P764" i="1"/>
  <c r="N764" i="1"/>
  <c r="I764" i="1"/>
  <c r="X763" i="1"/>
  <c r="W763" i="1"/>
  <c r="T763" i="1"/>
  <c r="Q763" i="1"/>
  <c r="R763" i="1" s="1"/>
  <c r="S763" i="1" s="1"/>
  <c r="P763" i="1"/>
  <c r="N763" i="1"/>
  <c r="I763" i="1"/>
  <c r="X762" i="1"/>
  <c r="W762" i="1"/>
  <c r="T762" i="1"/>
  <c r="Q762" i="1"/>
  <c r="R762" i="1" s="1"/>
  <c r="P762" i="1"/>
  <c r="N762" i="1"/>
  <c r="I762" i="1"/>
  <c r="X761" i="1"/>
  <c r="W761" i="1"/>
  <c r="T761" i="1"/>
  <c r="R761" i="1"/>
  <c r="U761" i="1" s="1"/>
  <c r="Q761" i="1"/>
  <c r="P761" i="1"/>
  <c r="N761" i="1"/>
  <c r="I761" i="1"/>
  <c r="X760" i="1"/>
  <c r="W760" i="1"/>
  <c r="T760" i="1"/>
  <c r="Q760" i="1"/>
  <c r="R760" i="1" s="1"/>
  <c r="P760" i="1"/>
  <c r="N760" i="1"/>
  <c r="I760" i="1"/>
  <c r="X759" i="1"/>
  <c r="W759" i="1"/>
  <c r="T759" i="1"/>
  <c r="Q759" i="1"/>
  <c r="R759" i="1" s="1"/>
  <c r="S759" i="1" s="1"/>
  <c r="P759" i="1"/>
  <c r="N759" i="1"/>
  <c r="I759" i="1"/>
  <c r="X758" i="1"/>
  <c r="W758" i="1"/>
  <c r="T758" i="1"/>
  <c r="Q758" i="1"/>
  <c r="R758" i="1" s="1"/>
  <c r="U758" i="1" s="1"/>
  <c r="P758" i="1"/>
  <c r="N758" i="1"/>
  <c r="I758" i="1"/>
  <c r="X757" i="1"/>
  <c r="W757" i="1"/>
  <c r="T757" i="1"/>
  <c r="Q757" i="1"/>
  <c r="R757" i="1" s="1"/>
  <c r="P757" i="1"/>
  <c r="N757" i="1"/>
  <c r="I757" i="1"/>
  <c r="X756" i="1"/>
  <c r="W756" i="1"/>
  <c r="T756" i="1"/>
  <c r="Q756" i="1"/>
  <c r="R756" i="1" s="1"/>
  <c r="P756" i="1"/>
  <c r="N756" i="1"/>
  <c r="I756" i="1"/>
  <c r="X755" i="1"/>
  <c r="W755" i="1"/>
  <c r="T755" i="1"/>
  <c r="S755" i="1"/>
  <c r="Q755" i="1"/>
  <c r="R755" i="1" s="1"/>
  <c r="U755" i="1" s="1"/>
  <c r="P755" i="1"/>
  <c r="N755" i="1"/>
  <c r="I755" i="1"/>
  <c r="X754" i="1"/>
  <c r="W754" i="1"/>
  <c r="T754" i="1"/>
  <c r="Q754" i="1"/>
  <c r="R754" i="1" s="1"/>
  <c r="P754" i="1"/>
  <c r="N754" i="1"/>
  <c r="I754" i="1"/>
  <c r="X753" i="1"/>
  <c r="W753" i="1"/>
  <c r="T753" i="1"/>
  <c r="Q753" i="1"/>
  <c r="R753" i="1" s="1"/>
  <c r="P753" i="1"/>
  <c r="N753" i="1"/>
  <c r="I753" i="1"/>
  <c r="X752" i="1"/>
  <c r="W752" i="1"/>
  <c r="T752" i="1"/>
  <c r="Q752" i="1"/>
  <c r="R752" i="1" s="1"/>
  <c r="P752" i="1"/>
  <c r="N752" i="1"/>
  <c r="I752" i="1"/>
  <c r="X751" i="1"/>
  <c r="W751" i="1"/>
  <c r="T751" i="1"/>
  <c r="Q751" i="1"/>
  <c r="R751" i="1" s="1"/>
  <c r="S751" i="1" s="1"/>
  <c r="P751" i="1"/>
  <c r="N751" i="1"/>
  <c r="I751" i="1"/>
  <c r="X750" i="1"/>
  <c r="W750" i="1"/>
  <c r="T750" i="1"/>
  <c r="Q750" i="1"/>
  <c r="R750" i="1" s="1"/>
  <c r="U750" i="1" s="1"/>
  <c r="P750" i="1"/>
  <c r="N750" i="1"/>
  <c r="I750" i="1"/>
  <c r="X749" i="1"/>
  <c r="W749" i="1"/>
  <c r="T749" i="1"/>
  <c r="Q749" i="1"/>
  <c r="R749" i="1" s="1"/>
  <c r="U749" i="1" s="1"/>
  <c r="P749" i="1"/>
  <c r="N749" i="1"/>
  <c r="I749" i="1"/>
  <c r="X748" i="1"/>
  <c r="W748" i="1"/>
  <c r="T748" i="1"/>
  <c r="Q748" i="1"/>
  <c r="R748" i="1" s="1"/>
  <c r="P748" i="1"/>
  <c r="N748" i="1"/>
  <c r="I748" i="1"/>
  <c r="X747" i="1"/>
  <c r="W747" i="1"/>
  <c r="T747" i="1"/>
  <c r="Q747" i="1"/>
  <c r="R747" i="1" s="1"/>
  <c r="S747" i="1" s="1"/>
  <c r="P747" i="1"/>
  <c r="N747" i="1"/>
  <c r="I747" i="1"/>
  <c r="X746" i="1"/>
  <c r="W746" i="1"/>
  <c r="T746" i="1"/>
  <c r="Q746" i="1"/>
  <c r="R746" i="1" s="1"/>
  <c r="P746" i="1"/>
  <c r="N746" i="1"/>
  <c r="I746" i="1"/>
  <c r="X745" i="1"/>
  <c r="W745" i="1"/>
  <c r="T745" i="1"/>
  <c r="Q745" i="1"/>
  <c r="R745" i="1" s="1"/>
  <c r="P745" i="1"/>
  <c r="N745" i="1"/>
  <c r="I745" i="1"/>
  <c r="X744" i="1"/>
  <c r="W744" i="1"/>
  <c r="T744" i="1"/>
  <c r="S744" i="1"/>
  <c r="Q744" i="1"/>
  <c r="R744" i="1" s="1"/>
  <c r="U744" i="1" s="1"/>
  <c r="P744" i="1"/>
  <c r="N744" i="1"/>
  <c r="I744" i="1"/>
  <c r="X743" i="1"/>
  <c r="W743" i="1"/>
  <c r="T743" i="1"/>
  <c r="Q743" i="1"/>
  <c r="R743" i="1" s="1"/>
  <c r="P743" i="1"/>
  <c r="N743" i="1"/>
  <c r="I743" i="1"/>
  <c r="X742" i="1"/>
  <c r="W742" i="1"/>
  <c r="T742" i="1"/>
  <c r="Q742" i="1"/>
  <c r="R742" i="1" s="1"/>
  <c r="P742" i="1"/>
  <c r="N742" i="1"/>
  <c r="I742" i="1"/>
  <c r="X741" i="1"/>
  <c r="W741" i="1"/>
  <c r="T741" i="1"/>
  <c r="Q741" i="1"/>
  <c r="R741" i="1" s="1"/>
  <c r="P741" i="1"/>
  <c r="N741" i="1"/>
  <c r="I741" i="1"/>
  <c r="X740" i="1"/>
  <c r="W740" i="1"/>
  <c r="T740" i="1"/>
  <c r="Q740" i="1"/>
  <c r="R740" i="1" s="1"/>
  <c r="P740" i="1"/>
  <c r="N740" i="1"/>
  <c r="I740" i="1"/>
  <c r="X739" i="1"/>
  <c r="W739" i="1"/>
  <c r="T739" i="1"/>
  <c r="Q739" i="1"/>
  <c r="R739" i="1" s="1"/>
  <c r="S739" i="1" s="1"/>
  <c r="P739" i="1"/>
  <c r="N739" i="1"/>
  <c r="I739" i="1"/>
  <c r="X738" i="1"/>
  <c r="W738" i="1"/>
  <c r="T738" i="1"/>
  <c r="Q738" i="1"/>
  <c r="R738" i="1" s="1"/>
  <c r="P738" i="1"/>
  <c r="N738" i="1"/>
  <c r="I738" i="1"/>
  <c r="X737" i="1"/>
  <c r="W737" i="1"/>
  <c r="T737" i="1"/>
  <c r="Q737" i="1"/>
  <c r="R737" i="1" s="1"/>
  <c r="U737" i="1" s="1"/>
  <c r="P737" i="1"/>
  <c r="N737" i="1"/>
  <c r="I737" i="1"/>
  <c r="X736" i="1"/>
  <c r="W736" i="1"/>
  <c r="T736" i="1"/>
  <c r="Q736" i="1"/>
  <c r="R736" i="1" s="1"/>
  <c r="S736" i="1" s="1"/>
  <c r="P736" i="1"/>
  <c r="N736" i="1"/>
  <c r="I736" i="1"/>
  <c r="X735" i="1"/>
  <c r="W735" i="1"/>
  <c r="T735" i="1"/>
  <c r="Q735" i="1"/>
  <c r="R735" i="1" s="1"/>
  <c r="P735" i="1"/>
  <c r="N735" i="1"/>
  <c r="I735" i="1"/>
  <c r="X734" i="1"/>
  <c r="W734" i="1"/>
  <c r="T734" i="1"/>
  <c r="Q734" i="1"/>
  <c r="R734" i="1" s="1"/>
  <c r="P734" i="1"/>
  <c r="N734" i="1"/>
  <c r="I734" i="1"/>
  <c r="X733" i="1"/>
  <c r="W733" i="1"/>
  <c r="T733" i="1"/>
  <c r="Q733" i="1"/>
  <c r="R733" i="1" s="1"/>
  <c r="U733" i="1" s="1"/>
  <c r="P733" i="1"/>
  <c r="N733" i="1"/>
  <c r="I733" i="1"/>
  <c r="X732" i="1"/>
  <c r="W732" i="1"/>
  <c r="T732" i="1"/>
  <c r="Q732" i="1"/>
  <c r="R732" i="1" s="1"/>
  <c r="P732" i="1"/>
  <c r="N732" i="1"/>
  <c r="I732" i="1"/>
  <c r="X731" i="1"/>
  <c r="W731" i="1"/>
  <c r="T731" i="1"/>
  <c r="Q731" i="1"/>
  <c r="R731" i="1" s="1"/>
  <c r="P731" i="1"/>
  <c r="N731" i="1"/>
  <c r="I731" i="1"/>
  <c r="X730" i="1"/>
  <c r="W730" i="1"/>
  <c r="T730" i="1"/>
  <c r="Q730" i="1"/>
  <c r="R730" i="1" s="1"/>
  <c r="P730" i="1"/>
  <c r="N730" i="1"/>
  <c r="I730" i="1"/>
  <c r="X729" i="1"/>
  <c r="W729" i="1"/>
  <c r="T729" i="1"/>
  <c r="Q729" i="1"/>
  <c r="R729" i="1" s="1"/>
  <c r="U729" i="1" s="1"/>
  <c r="P729" i="1"/>
  <c r="N729" i="1"/>
  <c r="I729" i="1"/>
  <c r="X728" i="1"/>
  <c r="W728" i="1"/>
  <c r="T728" i="1"/>
  <c r="Q728" i="1"/>
  <c r="R728" i="1" s="1"/>
  <c r="S728" i="1" s="1"/>
  <c r="P728" i="1"/>
  <c r="N728" i="1"/>
  <c r="I728" i="1"/>
  <c r="X727" i="1"/>
  <c r="W727" i="1"/>
  <c r="T727" i="1"/>
  <c r="Q727" i="1"/>
  <c r="R727" i="1" s="1"/>
  <c r="S727" i="1" s="1"/>
  <c r="P727" i="1"/>
  <c r="N727" i="1"/>
  <c r="I727" i="1"/>
  <c r="X726" i="1"/>
  <c r="W726" i="1"/>
  <c r="T726" i="1"/>
  <c r="Q726" i="1"/>
  <c r="R726" i="1" s="1"/>
  <c r="U726" i="1" s="1"/>
  <c r="P726" i="1"/>
  <c r="N726" i="1"/>
  <c r="I726" i="1"/>
  <c r="X725" i="1"/>
  <c r="W725" i="1"/>
  <c r="T725" i="1"/>
  <c r="Q725" i="1"/>
  <c r="R725" i="1" s="1"/>
  <c r="U725" i="1" s="1"/>
  <c r="P725" i="1"/>
  <c r="N725" i="1"/>
  <c r="I725" i="1"/>
  <c r="X724" i="1"/>
  <c r="W724" i="1"/>
  <c r="T724" i="1"/>
  <c r="Q724" i="1"/>
  <c r="R724" i="1" s="1"/>
  <c r="P724" i="1"/>
  <c r="N724" i="1"/>
  <c r="I724" i="1"/>
  <c r="X723" i="1"/>
  <c r="W723" i="1"/>
  <c r="T723" i="1"/>
  <c r="Q723" i="1"/>
  <c r="R723" i="1" s="1"/>
  <c r="S723" i="1" s="1"/>
  <c r="P723" i="1"/>
  <c r="N723" i="1"/>
  <c r="I723" i="1"/>
  <c r="X722" i="1"/>
  <c r="W722" i="1"/>
  <c r="T722" i="1"/>
  <c r="Q722" i="1"/>
  <c r="R722" i="1" s="1"/>
  <c r="U722" i="1" s="1"/>
  <c r="P722" i="1"/>
  <c r="N722" i="1"/>
  <c r="I722" i="1"/>
  <c r="X721" i="1"/>
  <c r="W721" i="1"/>
  <c r="T721" i="1"/>
  <c r="Q721" i="1"/>
  <c r="R721" i="1" s="1"/>
  <c r="U721" i="1" s="1"/>
  <c r="P721" i="1"/>
  <c r="N721" i="1"/>
  <c r="I721" i="1"/>
  <c r="X720" i="1"/>
  <c r="W720" i="1"/>
  <c r="T720" i="1"/>
  <c r="Q720" i="1"/>
  <c r="R720" i="1" s="1"/>
  <c r="S720" i="1" s="1"/>
  <c r="P720" i="1"/>
  <c r="N720" i="1"/>
  <c r="I720" i="1"/>
  <c r="X719" i="1"/>
  <c r="W719" i="1"/>
  <c r="T719" i="1"/>
  <c r="Q719" i="1"/>
  <c r="R719" i="1" s="1"/>
  <c r="S719" i="1" s="1"/>
  <c r="P719" i="1"/>
  <c r="N719" i="1"/>
  <c r="I719" i="1"/>
  <c r="X718" i="1"/>
  <c r="W718" i="1"/>
  <c r="T718" i="1"/>
  <c r="Q718" i="1"/>
  <c r="R718" i="1" s="1"/>
  <c r="U718" i="1" s="1"/>
  <c r="P718" i="1"/>
  <c r="N718" i="1"/>
  <c r="I718" i="1"/>
  <c r="X717" i="1"/>
  <c r="W717" i="1"/>
  <c r="T717" i="1"/>
  <c r="Q717" i="1"/>
  <c r="R717" i="1" s="1"/>
  <c r="U717" i="1" s="1"/>
  <c r="P717" i="1"/>
  <c r="N717" i="1"/>
  <c r="I717" i="1"/>
  <c r="X716" i="1"/>
  <c r="W716" i="1"/>
  <c r="T716" i="1"/>
  <c r="Q716" i="1"/>
  <c r="R716" i="1" s="1"/>
  <c r="P716" i="1"/>
  <c r="N716" i="1"/>
  <c r="I716" i="1"/>
  <c r="X715" i="1"/>
  <c r="W715" i="1"/>
  <c r="T715" i="1"/>
  <c r="Q715" i="1"/>
  <c r="R715" i="1" s="1"/>
  <c r="S715" i="1" s="1"/>
  <c r="P715" i="1"/>
  <c r="N715" i="1"/>
  <c r="I715" i="1"/>
  <c r="X714" i="1"/>
  <c r="W714" i="1"/>
  <c r="T714" i="1"/>
  <c r="Q714" i="1"/>
  <c r="R714" i="1" s="1"/>
  <c r="P714" i="1"/>
  <c r="N714" i="1"/>
  <c r="I714" i="1"/>
  <c r="X713" i="1"/>
  <c r="W713" i="1"/>
  <c r="T713" i="1"/>
  <c r="Q713" i="1"/>
  <c r="R713" i="1" s="1"/>
  <c r="U713" i="1" s="1"/>
  <c r="P713" i="1"/>
  <c r="N713" i="1"/>
  <c r="I713" i="1"/>
  <c r="X712" i="1"/>
  <c r="W712" i="1"/>
  <c r="T712" i="1"/>
  <c r="Q712" i="1"/>
  <c r="R712" i="1" s="1"/>
  <c r="P712" i="1"/>
  <c r="N712" i="1"/>
  <c r="I712" i="1"/>
  <c r="X711" i="1"/>
  <c r="W711" i="1"/>
  <c r="T711" i="1"/>
  <c r="S711" i="1"/>
  <c r="Q711" i="1"/>
  <c r="R711" i="1" s="1"/>
  <c r="U711" i="1" s="1"/>
  <c r="P711" i="1"/>
  <c r="N711" i="1"/>
  <c r="I711" i="1"/>
  <c r="X710" i="1"/>
  <c r="W710" i="1"/>
  <c r="T710" i="1"/>
  <c r="Q710" i="1"/>
  <c r="R710" i="1" s="1"/>
  <c r="U710" i="1" s="1"/>
  <c r="P710" i="1"/>
  <c r="N710" i="1"/>
  <c r="I710" i="1"/>
  <c r="X709" i="1"/>
  <c r="W709" i="1"/>
  <c r="T709" i="1"/>
  <c r="Q709" i="1"/>
  <c r="R709" i="1" s="1"/>
  <c r="U709" i="1" s="1"/>
  <c r="P709" i="1"/>
  <c r="N709" i="1"/>
  <c r="I709" i="1"/>
  <c r="X708" i="1"/>
  <c r="W708" i="1"/>
  <c r="T708" i="1"/>
  <c r="Q708" i="1"/>
  <c r="R708" i="1" s="1"/>
  <c r="S708" i="1" s="1"/>
  <c r="P708" i="1"/>
  <c r="N708" i="1"/>
  <c r="I708" i="1"/>
  <c r="X707" i="1"/>
  <c r="W707" i="1"/>
  <c r="T707" i="1"/>
  <c r="Q707" i="1"/>
  <c r="R707" i="1" s="1"/>
  <c r="P707" i="1"/>
  <c r="N707" i="1"/>
  <c r="I707" i="1"/>
  <c r="X706" i="1"/>
  <c r="W706" i="1"/>
  <c r="T706" i="1"/>
  <c r="Q706" i="1"/>
  <c r="R706" i="1" s="1"/>
  <c r="P706" i="1"/>
  <c r="N706" i="1"/>
  <c r="I706" i="1"/>
  <c r="X705" i="1"/>
  <c r="W705" i="1"/>
  <c r="T705" i="1"/>
  <c r="S705" i="1"/>
  <c r="Q705" i="1"/>
  <c r="R705" i="1" s="1"/>
  <c r="U705" i="1" s="1"/>
  <c r="P705" i="1"/>
  <c r="N705" i="1"/>
  <c r="I705" i="1"/>
  <c r="X704" i="1"/>
  <c r="W704" i="1"/>
  <c r="T704" i="1"/>
  <c r="Q704" i="1"/>
  <c r="R704" i="1" s="1"/>
  <c r="P704" i="1"/>
  <c r="N704" i="1"/>
  <c r="I704" i="1"/>
  <c r="X703" i="1"/>
  <c r="W703" i="1"/>
  <c r="T703" i="1"/>
  <c r="Q703" i="1"/>
  <c r="R703" i="1" s="1"/>
  <c r="S703" i="1" s="1"/>
  <c r="P703" i="1"/>
  <c r="N703" i="1"/>
  <c r="I703" i="1"/>
  <c r="X702" i="1"/>
  <c r="W702" i="1"/>
  <c r="T702" i="1"/>
  <c r="Q702" i="1"/>
  <c r="R702" i="1" s="1"/>
  <c r="P702" i="1"/>
  <c r="N702" i="1"/>
  <c r="I702" i="1"/>
  <c r="X701" i="1"/>
  <c r="W701" i="1"/>
  <c r="T701" i="1"/>
  <c r="Q701" i="1"/>
  <c r="R701" i="1" s="1"/>
  <c r="U701" i="1" s="1"/>
  <c r="P701" i="1"/>
  <c r="N701" i="1"/>
  <c r="I701" i="1"/>
  <c r="X700" i="1"/>
  <c r="W700" i="1"/>
  <c r="T700" i="1"/>
  <c r="Q700" i="1"/>
  <c r="R700" i="1" s="1"/>
  <c r="S700" i="1" s="1"/>
  <c r="P700" i="1"/>
  <c r="N700" i="1"/>
  <c r="I700" i="1"/>
  <c r="X699" i="1"/>
  <c r="W699" i="1"/>
  <c r="T699" i="1"/>
  <c r="Q699" i="1"/>
  <c r="R699" i="1" s="1"/>
  <c r="S699" i="1" s="1"/>
  <c r="P699" i="1"/>
  <c r="N699" i="1"/>
  <c r="I699" i="1"/>
  <c r="X698" i="1"/>
  <c r="W698" i="1"/>
  <c r="T698" i="1"/>
  <c r="Q698" i="1"/>
  <c r="R698" i="1" s="1"/>
  <c r="P698" i="1"/>
  <c r="N698" i="1"/>
  <c r="I698" i="1"/>
  <c r="X697" i="1"/>
  <c r="W697" i="1"/>
  <c r="T697" i="1"/>
  <c r="Q697" i="1"/>
  <c r="R697" i="1" s="1"/>
  <c r="P697" i="1"/>
  <c r="N697" i="1"/>
  <c r="I697" i="1"/>
  <c r="X696" i="1"/>
  <c r="W696" i="1"/>
  <c r="T696" i="1"/>
  <c r="Q696" i="1"/>
  <c r="R696" i="1" s="1"/>
  <c r="S696" i="1" s="1"/>
  <c r="P696" i="1"/>
  <c r="N696" i="1"/>
  <c r="I696" i="1"/>
  <c r="X695" i="1"/>
  <c r="W695" i="1"/>
  <c r="T695" i="1"/>
  <c r="Q695" i="1"/>
  <c r="R695" i="1" s="1"/>
  <c r="P695" i="1"/>
  <c r="N695" i="1"/>
  <c r="I695" i="1"/>
  <c r="X694" i="1"/>
  <c r="W694" i="1"/>
  <c r="T694" i="1"/>
  <c r="Q694" i="1"/>
  <c r="R694" i="1" s="1"/>
  <c r="P694" i="1"/>
  <c r="N694" i="1"/>
  <c r="I694" i="1"/>
  <c r="X693" i="1"/>
  <c r="W693" i="1"/>
  <c r="T693" i="1"/>
  <c r="Q693" i="1"/>
  <c r="R693" i="1" s="1"/>
  <c r="U693" i="1" s="1"/>
  <c r="P693" i="1"/>
  <c r="N693" i="1"/>
  <c r="I693" i="1"/>
  <c r="X692" i="1"/>
  <c r="W692" i="1"/>
  <c r="T692" i="1"/>
  <c r="Q692" i="1"/>
  <c r="R692" i="1" s="1"/>
  <c r="P692" i="1"/>
  <c r="N692" i="1"/>
  <c r="I692" i="1"/>
  <c r="X691" i="1"/>
  <c r="W691" i="1"/>
  <c r="T691" i="1"/>
  <c r="Q691" i="1"/>
  <c r="R691" i="1" s="1"/>
  <c r="S691" i="1" s="1"/>
  <c r="P691" i="1"/>
  <c r="N691" i="1"/>
  <c r="I691" i="1"/>
  <c r="X690" i="1"/>
  <c r="W690" i="1"/>
  <c r="T690" i="1"/>
  <c r="Q690" i="1"/>
  <c r="R690" i="1" s="1"/>
  <c r="U690" i="1" s="1"/>
  <c r="P690" i="1"/>
  <c r="N690" i="1"/>
  <c r="I690" i="1"/>
  <c r="X689" i="1"/>
  <c r="W689" i="1"/>
  <c r="T689" i="1"/>
  <c r="Q689" i="1"/>
  <c r="R689" i="1" s="1"/>
  <c r="P689" i="1"/>
  <c r="N689" i="1"/>
  <c r="I689" i="1"/>
  <c r="X688" i="1"/>
  <c r="W688" i="1"/>
  <c r="T688" i="1"/>
  <c r="Q688" i="1"/>
  <c r="R688" i="1" s="1"/>
  <c r="P688" i="1"/>
  <c r="N688" i="1"/>
  <c r="I688" i="1"/>
  <c r="X687" i="1"/>
  <c r="W687" i="1"/>
  <c r="T687" i="1"/>
  <c r="Q687" i="1"/>
  <c r="R687" i="1" s="1"/>
  <c r="S687" i="1" s="1"/>
  <c r="P687" i="1"/>
  <c r="N687" i="1"/>
  <c r="I687" i="1"/>
  <c r="X686" i="1"/>
  <c r="W686" i="1"/>
  <c r="T686" i="1"/>
  <c r="Q686" i="1"/>
  <c r="R686" i="1" s="1"/>
  <c r="P686" i="1"/>
  <c r="N686" i="1"/>
  <c r="I686" i="1"/>
  <c r="X685" i="1"/>
  <c r="W685" i="1"/>
  <c r="T685" i="1"/>
  <c r="Q685" i="1"/>
  <c r="R685" i="1" s="1"/>
  <c r="U685" i="1" s="1"/>
  <c r="P685" i="1"/>
  <c r="N685" i="1"/>
  <c r="I685" i="1"/>
  <c r="X684" i="1"/>
  <c r="W684" i="1"/>
  <c r="T684" i="1"/>
  <c r="Q684" i="1"/>
  <c r="R684" i="1" s="1"/>
  <c r="S684" i="1" s="1"/>
  <c r="P684" i="1"/>
  <c r="N684" i="1"/>
  <c r="I684" i="1"/>
  <c r="X683" i="1"/>
  <c r="W683" i="1"/>
  <c r="T683" i="1"/>
  <c r="Q683" i="1"/>
  <c r="R683" i="1" s="1"/>
  <c r="S683" i="1" s="1"/>
  <c r="P683" i="1"/>
  <c r="N683" i="1"/>
  <c r="I683" i="1"/>
  <c r="X682" i="1"/>
  <c r="W682" i="1"/>
  <c r="T682" i="1"/>
  <c r="Q682" i="1"/>
  <c r="R682" i="1" s="1"/>
  <c r="P682" i="1"/>
  <c r="N682" i="1"/>
  <c r="I682" i="1"/>
  <c r="X681" i="1"/>
  <c r="W681" i="1"/>
  <c r="T681" i="1"/>
  <c r="Q681" i="1"/>
  <c r="R681" i="1" s="1"/>
  <c r="P681" i="1"/>
  <c r="N681" i="1"/>
  <c r="I681" i="1"/>
  <c r="X680" i="1"/>
  <c r="W680" i="1"/>
  <c r="T680" i="1"/>
  <c r="Q680" i="1"/>
  <c r="R680" i="1" s="1"/>
  <c r="S680" i="1" s="1"/>
  <c r="P680" i="1"/>
  <c r="N680" i="1"/>
  <c r="I680" i="1"/>
  <c r="X679" i="1"/>
  <c r="W679" i="1"/>
  <c r="T679" i="1"/>
  <c r="Q679" i="1"/>
  <c r="R679" i="1" s="1"/>
  <c r="P679" i="1"/>
  <c r="N679" i="1"/>
  <c r="I679" i="1"/>
  <c r="X678" i="1"/>
  <c r="W678" i="1"/>
  <c r="T678" i="1"/>
  <c r="Q678" i="1"/>
  <c r="R678" i="1" s="1"/>
  <c r="P678" i="1"/>
  <c r="N678" i="1"/>
  <c r="I678" i="1"/>
  <c r="X677" i="1"/>
  <c r="W677" i="1"/>
  <c r="T677" i="1"/>
  <c r="Q677" i="1"/>
  <c r="R677" i="1" s="1"/>
  <c r="U677" i="1" s="1"/>
  <c r="P677" i="1"/>
  <c r="N677" i="1"/>
  <c r="I677" i="1"/>
  <c r="X676" i="1"/>
  <c r="W676" i="1"/>
  <c r="T676" i="1"/>
  <c r="Q676" i="1"/>
  <c r="R676" i="1" s="1"/>
  <c r="S676" i="1" s="1"/>
  <c r="P676" i="1"/>
  <c r="N676" i="1"/>
  <c r="I676" i="1"/>
  <c r="X675" i="1"/>
  <c r="W675" i="1"/>
  <c r="T675" i="1"/>
  <c r="Q675" i="1"/>
  <c r="R675" i="1" s="1"/>
  <c r="S675" i="1" s="1"/>
  <c r="P675" i="1"/>
  <c r="N675" i="1"/>
  <c r="I675" i="1"/>
  <c r="X674" i="1"/>
  <c r="W674" i="1"/>
  <c r="T674" i="1"/>
  <c r="Q674" i="1"/>
  <c r="R674" i="1" s="1"/>
  <c r="P674" i="1"/>
  <c r="N674" i="1"/>
  <c r="I674" i="1"/>
  <c r="X673" i="1"/>
  <c r="W673" i="1"/>
  <c r="T673" i="1"/>
  <c r="Q673" i="1"/>
  <c r="R673" i="1" s="1"/>
  <c r="P673" i="1"/>
  <c r="N673" i="1"/>
  <c r="I673" i="1"/>
  <c r="X672" i="1"/>
  <c r="W672" i="1"/>
  <c r="T672" i="1"/>
  <c r="Q672" i="1"/>
  <c r="R672" i="1" s="1"/>
  <c r="P672" i="1"/>
  <c r="N672" i="1"/>
  <c r="I672" i="1"/>
  <c r="X671" i="1"/>
  <c r="W671" i="1"/>
  <c r="T671" i="1"/>
  <c r="Q671" i="1"/>
  <c r="R671" i="1" s="1"/>
  <c r="S671" i="1" s="1"/>
  <c r="P671" i="1"/>
  <c r="N671" i="1"/>
  <c r="I671" i="1"/>
  <c r="X670" i="1"/>
  <c r="W670" i="1"/>
  <c r="T670" i="1"/>
  <c r="Q670" i="1"/>
  <c r="R670" i="1" s="1"/>
  <c r="U670" i="1" s="1"/>
  <c r="P670" i="1"/>
  <c r="N670" i="1"/>
  <c r="I670" i="1"/>
  <c r="X669" i="1"/>
  <c r="W669" i="1"/>
  <c r="T669" i="1"/>
  <c r="Q669" i="1"/>
  <c r="R669" i="1" s="1"/>
  <c r="U669" i="1" s="1"/>
  <c r="P669" i="1"/>
  <c r="N669" i="1"/>
  <c r="I669" i="1"/>
  <c r="X668" i="1"/>
  <c r="W668" i="1"/>
  <c r="T668" i="1"/>
  <c r="Q668" i="1"/>
  <c r="R668" i="1" s="1"/>
  <c r="S668" i="1" s="1"/>
  <c r="P668" i="1"/>
  <c r="N668" i="1"/>
  <c r="I668" i="1"/>
  <c r="X667" i="1"/>
  <c r="W667" i="1"/>
  <c r="T667" i="1"/>
  <c r="Q667" i="1"/>
  <c r="R667" i="1" s="1"/>
  <c r="S667" i="1" s="1"/>
  <c r="P667" i="1"/>
  <c r="N667" i="1"/>
  <c r="I667" i="1"/>
  <c r="X666" i="1"/>
  <c r="W666" i="1"/>
  <c r="T666" i="1"/>
  <c r="Q666" i="1"/>
  <c r="R666" i="1" s="1"/>
  <c r="U666" i="1" s="1"/>
  <c r="P666" i="1"/>
  <c r="N666" i="1"/>
  <c r="I666" i="1"/>
  <c r="X665" i="1"/>
  <c r="W665" i="1"/>
  <c r="T665" i="1"/>
  <c r="Q665" i="1"/>
  <c r="R665" i="1" s="1"/>
  <c r="U665" i="1" s="1"/>
  <c r="P665" i="1"/>
  <c r="N665" i="1"/>
  <c r="I665" i="1"/>
  <c r="X664" i="1"/>
  <c r="W664" i="1"/>
  <c r="T664" i="1"/>
  <c r="Q664" i="1"/>
  <c r="R664" i="1" s="1"/>
  <c r="P664" i="1"/>
  <c r="N664" i="1"/>
  <c r="I664" i="1"/>
  <c r="X663" i="1"/>
  <c r="W663" i="1"/>
  <c r="T663" i="1"/>
  <c r="Q663" i="1"/>
  <c r="R663" i="1" s="1"/>
  <c r="P663" i="1"/>
  <c r="N663" i="1"/>
  <c r="I663" i="1"/>
  <c r="X662" i="1"/>
  <c r="W662" i="1"/>
  <c r="T662" i="1"/>
  <c r="Q662" i="1"/>
  <c r="R662" i="1" s="1"/>
  <c r="P662" i="1"/>
  <c r="N662" i="1"/>
  <c r="I662" i="1"/>
  <c r="X661" i="1"/>
  <c r="W661" i="1"/>
  <c r="T661" i="1"/>
  <c r="Q661" i="1"/>
  <c r="R661" i="1" s="1"/>
  <c r="U661" i="1" s="1"/>
  <c r="P661" i="1"/>
  <c r="N661" i="1"/>
  <c r="I661" i="1"/>
  <c r="X660" i="1"/>
  <c r="W660" i="1"/>
  <c r="T660" i="1"/>
  <c r="Q660" i="1"/>
  <c r="R660" i="1" s="1"/>
  <c r="S660" i="1" s="1"/>
  <c r="P660" i="1"/>
  <c r="N660" i="1"/>
  <c r="I660" i="1"/>
  <c r="X659" i="1"/>
  <c r="W659" i="1"/>
  <c r="T659" i="1"/>
  <c r="Q659" i="1"/>
  <c r="R659" i="1" s="1"/>
  <c r="S659" i="1" s="1"/>
  <c r="P659" i="1"/>
  <c r="N659" i="1"/>
  <c r="I659" i="1"/>
  <c r="X658" i="1"/>
  <c r="W658" i="1"/>
  <c r="T658" i="1"/>
  <c r="Q658" i="1"/>
  <c r="R658" i="1" s="1"/>
  <c r="U658" i="1" s="1"/>
  <c r="P658" i="1"/>
  <c r="N658" i="1"/>
  <c r="I658" i="1"/>
  <c r="X657" i="1"/>
  <c r="W657" i="1"/>
  <c r="T657" i="1"/>
  <c r="Q657" i="1"/>
  <c r="R657" i="1" s="1"/>
  <c r="U657" i="1" s="1"/>
  <c r="P657" i="1"/>
  <c r="N657" i="1"/>
  <c r="I657" i="1"/>
  <c r="X656" i="1"/>
  <c r="W656" i="1"/>
  <c r="T656" i="1"/>
  <c r="Q656" i="1"/>
  <c r="R656" i="1" s="1"/>
  <c r="P656" i="1"/>
  <c r="N656" i="1"/>
  <c r="I656" i="1"/>
  <c r="X655" i="1"/>
  <c r="W655" i="1"/>
  <c r="T655" i="1"/>
  <c r="Q655" i="1"/>
  <c r="R655" i="1" s="1"/>
  <c r="S655" i="1" s="1"/>
  <c r="P655" i="1"/>
  <c r="N655" i="1"/>
  <c r="I655" i="1"/>
  <c r="X654" i="1"/>
  <c r="W654" i="1"/>
  <c r="T654" i="1"/>
  <c r="Q654" i="1"/>
  <c r="R654" i="1" s="1"/>
  <c r="P654" i="1"/>
  <c r="N654" i="1"/>
  <c r="I654" i="1"/>
  <c r="X653" i="1"/>
  <c r="W653" i="1"/>
  <c r="T653" i="1"/>
  <c r="Q653" i="1"/>
  <c r="R653" i="1" s="1"/>
  <c r="U653" i="1" s="1"/>
  <c r="P653" i="1"/>
  <c r="N653" i="1"/>
  <c r="I653" i="1"/>
  <c r="X652" i="1"/>
  <c r="W652" i="1"/>
  <c r="T652" i="1"/>
  <c r="Q652" i="1"/>
  <c r="R652" i="1" s="1"/>
  <c r="S652" i="1" s="1"/>
  <c r="P652" i="1"/>
  <c r="N652" i="1"/>
  <c r="I652" i="1"/>
  <c r="X651" i="1"/>
  <c r="W651" i="1"/>
  <c r="T651" i="1"/>
  <c r="Q651" i="1"/>
  <c r="R651" i="1" s="1"/>
  <c r="S651" i="1" s="1"/>
  <c r="P651" i="1"/>
  <c r="N651" i="1"/>
  <c r="I651" i="1"/>
  <c r="X650" i="1"/>
  <c r="W650" i="1"/>
  <c r="T650" i="1"/>
  <c r="Q650" i="1"/>
  <c r="R650" i="1" s="1"/>
  <c r="P650" i="1"/>
  <c r="N650" i="1"/>
  <c r="I650" i="1"/>
  <c r="X649" i="1"/>
  <c r="W649" i="1"/>
  <c r="T649" i="1"/>
  <c r="Q649" i="1"/>
  <c r="R649" i="1" s="1"/>
  <c r="U649" i="1" s="1"/>
  <c r="P649" i="1"/>
  <c r="N649" i="1"/>
  <c r="I649" i="1"/>
  <c r="X648" i="1"/>
  <c r="W648" i="1"/>
  <c r="T648" i="1"/>
  <c r="Q648" i="1"/>
  <c r="R648" i="1" s="1"/>
  <c r="P648" i="1"/>
  <c r="N648" i="1"/>
  <c r="I648" i="1"/>
  <c r="X647" i="1"/>
  <c r="W647" i="1"/>
  <c r="T647" i="1"/>
  <c r="Q647" i="1"/>
  <c r="R647" i="1" s="1"/>
  <c r="S647" i="1" s="1"/>
  <c r="P647" i="1"/>
  <c r="N647" i="1"/>
  <c r="I647" i="1"/>
  <c r="X646" i="1"/>
  <c r="W646" i="1"/>
  <c r="T646" i="1"/>
  <c r="Q646" i="1"/>
  <c r="R646" i="1" s="1"/>
  <c r="P646" i="1"/>
  <c r="N646" i="1"/>
  <c r="I646" i="1"/>
  <c r="X645" i="1"/>
  <c r="W645" i="1"/>
  <c r="T645" i="1"/>
  <c r="Q645" i="1"/>
  <c r="R645" i="1" s="1"/>
  <c r="U645" i="1" s="1"/>
  <c r="P645" i="1"/>
  <c r="N645" i="1"/>
  <c r="I645" i="1"/>
  <c r="X644" i="1"/>
  <c r="W644" i="1"/>
  <c r="T644" i="1"/>
  <c r="Q644" i="1"/>
  <c r="R644" i="1" s="1"/>
  <c r="P644" i="1"/>
  <c r="N644" i="1"/>
  <c r="I644" i="1"/>
  <c r="X643" i="1"/>
  <c r="W643" i="1"/>
  <c r="T643" i="1"/>
  <c r="Q643" i="1"/>
  <c r="R643" i="1" s="1"/>
  <c r="S643" i="1" s="1"/>
  <c r="P643" i="1"/>
  <c r="N643" i="1"/>
  <c r="I643" i="1"/>
  <c r="X642" i="1"/>
  <c r="W642" i="1"/>
  <c r="T642" i="1"/>
  <c r="Q642" i="1"/>
  <c r="R642" i="1" s="1"/>
  <c r="P642" i="1"/>
  <c r="N642" i="1"/>
  <c r="I642" i="1"/>
  <c r="X641" i="1"/>
  <c r="W641" i="1"/>
  <c r="T641" i="1"/>
  <c r="Q641" i="1"/>
  <c r="R641" i="1" s="1"/>
  <c r="P641" i="1"/>
  <c r="N641" i="1"/>
  <c r="I641" i="1"/>
  <c r="X640" i="1"/>
  <c r="W640" i="1"/>
  <c r="T640" i="1"/>
  <c r="Q640" i="1"/>
  <c r="R640" i="1" s="1"/>
  <c r="P640" i="1"/>
  <c r="N640" i="1"/>
  <c r="I640" i="1"/>
  <c r="X639" i="1"/>
  <c r="W639" i="1"/>
  <c r="T639" i="1"/>
  <c r="S639" i="1"/>
  <c r="Q639" i="1"/>
  <c r="R639" i="1" s="1"/>
  <c r="U639" i="1" s="1"/>
  <c r="P639" i="1"/>
  <c r="N639" i="1"/>
  <c r="I639" i="1"/>
  <c r="X638" i="1"/>
  <c r="W638" i="1"/>
  <c r="T638" i="1"/>
  <c r="Q638" i="1"/>
  <c r="R638" i="1" s="1"/>
  <c r="U638" i="1" s="1"/>
  <c r="P638" i="1"/>
  <c r="N638" i="1"/>
  <c r="I638" i="1"/>
  <c r="X637" i="1"/>
  <c r="W637" i="1"/>
  <c r="T637" i="1"/>
  <c r="Q637" i="1"/>
  <c r="R637" i="1" s="1"/>
  <c r="U637" i="1" s="1"/>
  <c r="P637" i="1"/>
  <c r="N637" i="1"/>
  <c r="I637" i="1"/>
  <c r="X636" i="1"/>
  <c r="W636" i="1"/>
  <c r="T636" i="1"/>
  <c r="Q636" i="1"/>
  <c r="R636" i="1" s="1"/>
  <c r="P636" i="1"/>
  <c r="N636" i="1"/>
  <c r="I636" i="1"/>
  <c r="X635" i="1"/>
  <c r="W635" i="1"/>
  <c r="T635" i="1"/>
  <c r="Q635" i="1"/>
  <c r="R635" i="1" s="1"/>
  <c r="P635" i="1"/>
  <c r="N635" i="1"/>
  <c r="I635" i="1"/>
  <c r="X634" i="1"/>
  <c r="W634" i="1"/>
  <c r="T634" i="1"/>
  <c r="Q634" i="1"/>
  <c r="R634" i="1" s="1"/>
  <c r="P634" i="1"/>
  <c r="N634" i="1"/>
  <c r="I634" i="1"/>
  <c r="X633" i="1"/>
  <c r="W633" i="1"/>
  <c r="T633" i="1"/>
  <c r="Q633" i="1"/>
  <c r="R633" i="1" s="1"/>
  <c r="U633" i="1" s="1"/>
  <c r="P633" i="1"/>
  <c r="N633" i="1"/>
  <c r="I633" i="1"/>
  <c r="X632" i="1"/>
  <c r="W632" i="1"/>
  <c r="T632" i="1"/>
  <c r="Q632" i="1"/>
  <c r="R632" i="1" s="1"/>
  <c r="S632" i="1" s="1"/>
  <c r="P632" i="1"/>
  <c r="N632" i="1"/>
  <c r="I632" i="1"/>
  <c r="X631" i="1"/>
  <c r="W631" i="1"/>
  <c r="T631" i="1"/>
  <c r="Q631" i="1"/>
  <c r="R631" i="1" s="1"/>
  <c r="S631" i="1" s="1"/>
  <c r="P631" i="1"/>
  <c r="N631" i="1"/>
  <c r="I631" i="1"/>
  <c r="X630" i="1"/>
  <c r="W630" i="1"/>
  <c r="T630" i="1"/>
  <c r="Q630" i="1"/>
  <c r="R630" i="1" s="1"/>
  <c r="U630" i="1" s="1"/>
  <c r="P630" i="1"/>
  <c r="N630" i="1"/>
  <c r="I630" i="1"/>
  <c r="X629" i="1"/>
  <c r="W629" i="1"/>
  <c r="T629" i="1"/>
  <c r="Q629" i="1"/>
  <c r="R629" i="1" s="1"/>
  <c r="P629" i="1"/>
  <c r="N629" i="1"/>
  <c r="I629" i="1"/>
  <c r="X628" i="1"/>
  <c r="W628" i="1"/>
  <c r="T628" i="1"/>
  <c r="Q628" i="1"/>
  <c r="R628" i="1" s="1"/>
  <c r="P628" i="1"/>
  <c r="N628" i="1"/>
  <c r="I628" i="1"/>
  <c r="X627" i="1"/>
  <c r="W627" i="1"/>
  <c r="T627" i="1"/>
  <c r="Q627" i="1"/>
  <c r="R627" i="1" s="1"/>
  <c r="U627" i="1" s="1"/>
  <c r="P627" i="1"/>
  <c r="N627" i="1"/>
  <c r="I627" i="1"/>
  <c r="X626" i="1"/>
  <c r="W626" i="1"/>
  <c r="T626" i="1"/>
  <c r="Q626" i="1"/>
  <c r="R626" i="1" s="1"/>
  <c r="P626" i="1"/>
  <c r="N626" i="1"/>
  <c r="I626" i="1"/>
  <c r="X625" i="1"/>
  <c r="W625" i="1"/>
  <c r="T625" i="1"/>
  <c r="Q625" i="1"/>
  <c r="R625" i="1" s="1"/>
  <c r="P625" i="1"/>
  <c r="N625" i="1"/>
  <c r="I625" i="1"/>
  <c r="X624" i="1"/>
  <c r="W624" i="1"/>
  <c r="T624" i="1"/>
  <c r="Q624" i="1"/>
  <c r="R624" i="1" s="1"/>
  <c r="P624" i="1"/>
  <c r="N624" i="1"/>
  <c r="I624" i="1"/>
  <c r="X623" i="1"/>
  <c r="W623" i="1"/>
  <c r="T623" i="1"/>
  <c r="S623" i="1"/>
  <c r="Q623" i="1"/>
  <c r="R623" i="1" s="1"/>
  <c r="U623" i="1" s="1"/>
  <c r="P623" i="1"/>
  <c r="N623" i="1"/>
  <c r="I623" i="1"/>
  <c r="X622" i="1"/>
  <c r="W622" i="1"/>
  <c r="T622" i="1"/>
  <c r="Q622" i="1"/>
  <c r="R622" i="1" s="1"/>
  <c r="P622" i="1"/>
  <c r="N622" i="1"/>
  <c r="I622" i="1"/>
  <c r="X621" i="1"/>
  <c r="W621" i="1"/>
  <c r="T621" i="1"/>
  <c r="Q621" i="1"/>
  <c r="R621" i="1" s="1"/>
  <c r="P621" i="1"/>
  <c r="N621" i="1"/>
  <c r="I621" i="1"/>
  <c r="X620" i="1"/>
  <c r="W620" i="1"/>
  <c r="T620" i="1"/>
  <c r="Q620" i="1"/>
  <c r="R620" i="1" s="1"/>
  <c r="P620" i="1"/>
  <c r="N620" i="1"/>
  <c r="I620" i="1"/>
  <c r="X619" i="1"/>
  <c r="W619" i="1"/>
  <c r="T619" i="1"/>
  <c r="Q619" i="1"/>
  <c r="R619" i="1" s="1"/>
  <c r="U619" i="1" s="1"/>
  <c r="P619" i="1"/>
  <c r="N619" i="1"/>
  <c r="I619" i="1"/>
  <c r="X618" i="1"/>
  <c r="W618" i="1"/>
  <c r="T618" i="1"/>
  <c r="Q618" i="1"/>
  <c r="R618" i="1" s="1"/>
  <c r="P618" i="1"/>
  <c r="N618" i="1"/>
  <c r="I618" i="1"/>
  <c r="X617" i="1"/>
  <c r="W617" i="1"/>
  <c r="T617" i="1"/>
  <c r="Q617" i="1"/>
  <c r="R617" i="1" s="1"/>
  <c r="P617" i="1"/>
  <c r="N617" i="1"/>
  <c r="I617" i="1"/>
  <c r="X616" i="1"/>
  <c r="W616" i="1"/>
  <c r="T616" i="1"/>
  <c r="Q616" i="1"/>
  <c r="R616" i="1" s="1"/>
  <c r="U616" i="1" s="1"/>
  <c r="P616" i="1"/>
  <c r="N616" i="1"/>
  <c r="I616" i="1"/>
  <c r="X615" i="1"/>
  <c r="W615" i="1"/>
  <c r="T615" i="1"/>
  <c r="Q615" i="1"/>
  <c r="R615" i="1" s="1"/>
  <c r="P615" i="1"/>
  <c r="N615" i="1"/>
  <c r="I615" i="1"/>
  <c r="X614" i="1"/>
  <c r="W614" i="1"/>
  <c r="T614" i="1"/>
  <c r="Q614" i="1"/>
  <c r="R614" i="1" s="1"/>
  <c r="S614" i="1" s="1"/>
  <c r="P614" i="1"/>
  <c r="N614" i="1"/>
  <c r="I614" i="1"/>
  <c r="X613" i="1"/>
  <c r="W613" i="1"/>
  <c r="T613" i="1"/>
  <c r="Q613" i="1"/>
  <c r="R613" i="1" s="1"/>
  <c r="S613" i="1" s="1"/>
  <c r="P613" i="1"/>
  <c r="N613" i="1"/>
  <c r="I613" i="1"/>
  <c r="X612" i="1"/>
  <c r="W612" i="1"/>
  <c r="T612" i="1"/>
  <c r="Q612" i="1"/>
  <c r="R612" i="1" s="1"/>
  <c r="U612" i="1" s="1"/>
  <c r="P612" i="1"/>
  <c r="N612" i="1"/>
  <c r="I612" i="1"/>
  <c r="X611" i="1"/>
  <c r="W611" i="1"/>
  <c r="T611" i="1"/>
  <c r="Q611" i="1"/>
  <c r="R611" i="1" s="1"/>
  <c r="P611" i="1"/>
  <c r="N611" i="1"/>
  <c r="I611" i="1"/>
  <c r="X610" i="1"/>
  <c r="W610" i="1"/>
  <c r="T610" i="1"/>
  <c r="Q610" i="1"/>
  <c r="R610" i="1" s="1"/>
  <c r="S610" i="1" s="1"/>
  <c r="P610" i="1"/>
  <c r="N610" i="1"/>
  <c r="I610" i="1"/>
  <c r="X609" i="1"/>
  <c r="W609" i="1"/>
  <c r="T609" i="1"/>
  <c r="S609" i="1"/>
  <c r="Q609" i="1"/>
  <c r="R609" i="1" s="1"/>
  <c r="U609" i="1" s="1"/>
  <c r="P609" i="1"/>
  <c r="N609" i="1"/>
  <c r="I609" i="1"/>
  <c r="X608" i="1"/>
  <c r="W608" i="1"/>
  <c r="T608" i="1"/>
  <c r="Q608" i="1"/>
  <c r="R608" i="1" s="1"/>
  <c r="U608" i="1" s="1"/>
  <c r="P608" i="1"/>
  <c r="N608" i="1"/>
  <c r="I608" i="1"/>
  <c r="X607" i="1"/>
  <c r="W607" i="1"/>
  <c r="T607" i="1"/>
  <c r="Q607" i="1"/>
  <c r="R607" i="1" s="1"/>
  <c r="P607" i="1"/>
  <c r="N607" i="1"/>
  <c r="I607" i="1"/>
  <c r="X606" i="1"/>
  <c r="W606" i="1"/>
  <c r="T606" i="1"/>
  <c r="Q606" i="1"/>
  <c r="R606" i="1" s="1"/>
  <c r="U606" i="1" s="1"/>
  <c r="P606" i="1"/>
  <c r="N606" i="1"/>
  <c r="I606" i="1"/>
  <c r="X605" i="1"/>
  <c r="W605" i="1"/>
  <c r="T605" i="1"/>
  <c r="Q605" i="1"/>
  <c r="R605" i="1" s="1"/>
  <c r="P605" i="1"/>
  <c r="N605" i="1"/>
  <c r="I605" i="1"/>
  <c r="X604" i="1"/>
  <c r="W604" i="1"/>
  <c r="T604" i="1"/>
  <c r="Q604" i="1"/>
  <c r="R604" i="1" s="1"/>
  <c r="U604" i="1" s="1"/>
  <c r="P604" i="1"/>
  <c r="N604" i="1"/>
  <c r="I604" i="1"/>
  <c r="X603" i="1"/>
  <c r="W603" i="1"/>
  <c r="T603" i="1"/>
  <c r="Q603" i="1"/>
  <c r="R603" i="1" s="1"/>
  <c r="U603" i="1" s="1"/>
  <c r="P603" i="1"/>
  <c r="N603" i="1"/>
  <c r="I603" i="1"/>
  <c r="X602" i="1"/>
  <c r="W602" i="1"/>
  <c r="T602" i="1"/>
  <c r="Q602" i="1"/>
  <c r="R602" i="1" s="1"/>
  <c r="P602" i="1"/>
  <c r="N602" i="1"/>
  <c r="I602" i="1"/>
  <c r="X601" i="1"/>
  <c r="W601" i="1"/>
  <c r="T601" i="1"/>
  <c r="Q601" i="1"/>
  <c r="R601" i="1" s="1"/>
  <c r="P601" i="1"/>
  <c r="N601" i="1"/>
  <c r="I601" i="1"/>
  <c r="X600" i="1"/>
  <c r="W600" i="1"/>
  <c r="T600" i="1"/>
  <c r="Q600" i="1"/>
  <c r="R600" i="1" s="1"/>
  <c r="U600" i="1" s="1"/>
  <c r="P600" i="1"/>
  <c r="N600" i="1"/>
  <c r="I600" i="1"/>
  <c r="X599" i="1"/>
  <c r="W599" i="1"/>
  <c r="T599" i="1"/>
  <c r="Q599" i="1"/>
  <c r="R599" i="1" s="1"/>
  <c r="P599" i="1"/>
  <c r="N599" i="1"/>
  <c r="I599" i="1"/>
  <c r="X598" i="1"/>
  <c r="W598" i="1"/>
  <c r="T598" i="1"/>
  <c r="Q598" i="1"/>
  <c r="R598" i="1" s="1"/>
  <c r="P598" i="1"/>
  <c r="N598" i="1"/>
  <c r="I598" i="1"/>
  <c r="X597" i="1"/>
  <c r="W597" i="1"/>
  <c r="T597" i="1"/>
  <c r="Q597" i="1"/>
  <c r="R597" i="1" s="1"/>
  <c r="P597" i="1"/>
  <c r="N597" i="1"/>
  <c r="I597" i="1"/>
  <c r="X596" i="1"/>
  <c r="W596" i="1"/>
  <c r="T596" i="1"/>
  <c r="Q596" i="1"/>
  <c r="R596" i="1" s="1"/>
  <c r="P596" i="1"/>
  <c r="N596" i="1"/>
  <c r="I596" i="1"/>
  <c r="X595" i="1"/>
  <c r="W595" i="1"/>
  <c r="T595" i="1"/>
  <c r="Q595" i="1"/>
  <c r="R595" i="1" s="1"/>
  <c r="U595" i="1" s="1"/>
  <c r="P595" i="1"/>
  <c r="N595" i="1"/>
  <c r="I595" i="1"/>
  <c r="X594" i="1"/>
  <c r="W594" i="1"/>
  <c r="T594" i="1"/>
  <c r="Q594" i="1"/>
  <c r="R594" i="1" s="1"/>
  <c r="P594" i="1"/>
  <c r="N594" i="1"/>
  <c r="I594" i="1"/>
  <c r="X593" i="1"/>
  <c r="W593" i="1"/>
  <c r="T593" i="1"/>
  <c r="Q593" i="1"/>
  <c r="R593" i="1" s="1"/>
  <c r="P593" i="1"/>
  <c r="N593" i="1"/>
  <c r="I593" i="1"/>
  <c r="X592" i="1"/>
  <c r="W592" i="1"/>
  <c r="T592" i="1"/>
  <c r="Q592" i="1"/>
  <c r="R592" i="1" s="1"/>
  <c r="P592" i="1"/>
  <c r="N592" i="1"/>
  <c r="I592" i="1"/>
  <c r="X591" i="1"/>
  <c r="W591" i="1"/>
  <c r="T591" i="1"/>
  <c r="Q591" i="1"/>
  <c r="R591" i="1" s="1"/>
  <c r="P591" i="1"/>
  <c r="N591" i="1"/>
  <c r="I591" i="1"/>
  <c r="X590" i="1"/>
  <c r="W590" i="1"/>
  <c r="T590" i="1"/>
  <c r="Q590" i="1"/>
  <c r="R590" i="1" s="1"/>
  <c r="P590" i="1"/>
  <c r="N590" i="1"/>
  <c r="I590" i="1"/>
  <c r="X589" i="1"/>
  <c r="W589" i="1"/>
  <c r="T589" i="1"/>
  <c r="Q589" i="1"/>
  <c r="R589" i="1" s="1"/>
  <c r="P589" i="1"/>
  <c r="N589" i="1"/>
  <c r="I589" i="1"/>
  <c r="X588" i="1"/>
  <c r="W588" i="1"/>
  <c r="T588" i="1"/>
  <c r="Q588" i="1"/>
  <c r="R588" i="1" s="1"/>
  <c r="P588" i="1"/>
  <c r="N588" i="1"/>
  <c r="I588" i="1"/>
  <c r="X587" i="1"/>
  <c r="W587" i="1"/>
  <c r="T587" i="1"/>
  <c r="Q587" i="1"/>
  <c r="R587" i="1" s="1"/>
  <c r="U587" i="1" s="1"/>
  <c r="P587" i="1"/>
  <c r="N587" i="1"/>
  <c r="I587" i="1"/>
  <c r="X586" i="1"/>
  <c r="W586" i="1"/>
  <c r="T586" i="1"/>
  <c r="Q586" i="1"/>
  <c r="R586" i="1" s="1"/>
  <c r="P586" i="1"/>
  <c r="N586" i="1"/>
  <c r="I586" i="1"/>
  <c r="X585" i="1"/>
  <c r="W585" i="1"/>
  <c r="T585" i="1"/>
  <c r="Q585" i="1"/>
  <c r="R585" i="1" s="1"/>
  <c r="P585" i="1"/>
  <c r="N585" i="1"/>
  <c r="I585" i="1"/>
  <c r="X584" i="1"/>
  <c r="W584" i="1"/>
  <c r="T584" i="1"/>
  <c r="Q584" i="1"/>
  <c r="R584" i="1" s="1"/>
  <c r="P584" i="1"/>
  <c r="N584" i="1"/>
  <c r="I584" i="1"/>
  <c r="X583" i="1"/>
  <c r="W583" i="1"/>
  <c r="T583" i="1"/>
  <c r="Q583" i="1"/>
  <c r="R583" i="1" s="1"/>
  <c r="P583" i="1"/>
  <c r="N583" i="1"/>
  <c r="I583" i="1"/>
  <c r="X582" i="1"/>
  <c r="W582" i="1"/>
  <c r="T582" i="1"/>
  <c r="Q582" i="1"/>
  <c r="R582" i="1" s="1"/>
  <c r="P582" i="1"/>
  <c r="N582" i="1"/>
  <c r="I582" i="1"/>
  <c r="X581" i="1"/>
  <c r="W581" i="1"/>
  <c r="T581" i="1"/>
  <c r="Q581" i="1"/>
  <c r="R581" i="1" s="1"/>
  <c r="P581" i="1"/>
  <c r="N581" i="1"/>
  <c r="I581" i="1"/>
  <c r="X580" i="1"/>
  <c r="W580" i="1"/>
  <c r="T580" i="1"/>
  <c r="Q580" i="1"/>
  <c r="R580" i="1" s="1"/>
  <c r="P580" i="1"/>
  <c r="N580" i="1"/>
  <c r="I580" i="1"/>
  <c r="X579" i="1"/>
  <c r="W579" i="1"/>
  <c r="T579" i="1"/>
  <c r="Q579" i="1"/>
  <c r="R579" i="1" s="1"/>
  <c r="U579" i="1" s="1"/>
  <c r="P579" i="1"/>
  <c r="N579" i="1"/>
  <c r="I579" i="1"/>
  <c r="X578" i="1"/>
  <c r="W578" i="1"/>
  <c r="T578" i="1"/>
  <c r="Q578" i="1"/>
  <c r="R578" i="1" s="1"/>
  <c r="U578" i="1" s="1"/>
  <c r="P578" i="1"/>
  <c r="N578" i="1"/>
  <c r="I578" i="1"/>
  <c r="X577" i="1"/>
  <c r="W577" i="1"/>
  <c r="T577" i="1"/>
  <c r="Q577" i="1"/>
  <c r="R577" i="1" s="1"/>
  <c r="P577" i="1"/>
  <c r="N577" i="1"/>
  <c r="I577" i="1"/>
  <c r="X576" i="1"/>
  <c r="W576" i="1"/>
  <c r="T576" i="1"/>
  <c r="Q576" i="1"/>
  <c r="R576" i="1" s="1"/>
  <c r="P576" i="1"/>
  <c r="N576" i="1"/>
  <c r="I576" i="1"/>
  <c r="X575" i="1"/>
  <c r="W575" i="1"/>
  <c r="T575" i="1"/>
  <c r="Q575" i="1"/>
  <c r="R575" i="1" s="1"/>
  <c r="U575" i="1" s="1"/>
  <c r="P575" i="1"/>
  <c r="N575" i="1"/>
  <c r="I575" i="1"/>
  <c r="X574" i="1"/>
  <c r="W574" i="1"/>
  <c r="T574" i="1"/>
  <c r="Q574" i="1"/>
  <c r="R574" i="1" s="1"/>
  <c r="U574" i="1" s="1"/>
  <c r="P574" i="1"/>
  <c r="N574" i="1"/>
  <c r="I574" i="1"/>
  <c r="X573" i="1"/>
  <c r="W573" i="1"/>
  <c r="T573" i="1"/>
  <c r="Q573" i="1"/>
  <c r="R573" i="1" s="1"/>
  <c r="P573" i="1"/>
  <c r="N573" i="1"/>
  <c r="I573" i="1"/>
  <c r="X572" i="1"/>
  <c r="W572" i="1"/>
  <c r="T572" i="1"/>
  <c r="S572" i="1"/>
  <c r="Q572" i="1"/>
  <c r="R572" i="1" s="1"/>
  <c r="U572" i="1" s="1"/>
  <c r="P572" i="1"/>
  <c r="N572" i="1"/>
  <c r="I572" i="1"/>
  <c r="X571" i="1"/>
  <c r="W571" i="1"/>
  <c r="T571" i="1"/>
  <c r="Q571" i="1"/>
  <c r="R571" i="1" s="1"/>
  <c r="P571" i="1"/>
  <c r="N571" i="1"/>
  <c r="I571" i="1"/>
  <c r="X570" i="1"/>
  <c r="W570" i="1"/>
  <c r="T570" i="1"/>
  <c r="Q570" i="1"/>
  <c r="R570" i="1" s="1"/>
  <c r="U570" i="1" s="1"/>
  <c r="P570" i="1"/>
  <c r="N570" i="1"/>
  <c r="I570" i="1"/>
  <c r="X569" i="1"/>
  <c r="W569" i="1"/>
  <c r="T569" i="1"/>
  <c r="Q569" i="1"/>
  <c r="R569" i="1" s="1"/>
  <c r="P569" i="1"/>
  <c r="N569" i="1"/>
  <c r="I569" i="1"/>
  <c r="X568" i="1"/>
  <c r="W568" i="1"/>
  <c r="T568" i="1"/>
  <c r="Q568" i="1"/>
  <c r="R568" i="1" s="1"/>
  <c r="P568" i="1"/>
  <c r="N568" i="1"/>
  <c r="I568" i="1"/>
  <c r="X567" i="1"/>
  <c r="W567" i="1"/>
  <c r="T567" i="1"/>
  <c r="S567" i="1"/>
  <c r="Q567" i="1"/>
  <c r="R567" i="1" s="1"/>
  <c r="U567" i="1" s="1"/>
  <c r="P567" i="1"/>
  <c r="N567" i="1"/>
  <c r="I567" i="1"/>
  <c r="X566" i="1"/>
  <c r="W566" i="1"/>
  <c r="T566" i="1"/>
  <c r="Q566" i="1"/>
  <c r="R566" i="1" s="1"/>
  <c r="U566" i="1" s="1"/>
  <c r="P566" i="1"/>
  <c r="N566" i="1"/>
  <c r="I566" i="1"/>
  <c r="X565" i="1"/>
  <c r="W565" i="1"/>
  <c r="T565" i="1"/>
  <c r="Q565" i="1"/>
  <c r="R565" i="1" s="1"/>
  <c r="P565" i="1"/>
  <c r="N565" i="1"/>
  <c r="I565" i="1"/>
  <c r="X564" i="1"/>
  <c r="W564" i="1"/>
  <c r="T564" i="1"/>
  <c r="Q564" i="1"/>
  <c r="R564" i="1" s="1"/>
  <c r="P564" i="1"/>
  <c r="N564" i="1"/>
  <c r="I564" i="1"/>
  <c r="X563" i="1"/>
  <c r="W563" i="1"/>
  <c r="T563" i="1"/>
  <c r="S563" i="1"/>
  <c r="Q563" i="1"/>
  <c r="R563" i="1" s="1"/>
  <c r="U563" i="1" s="1"/>
  <c r="P563" i="1"/>
  <c r="N563" i="1"/>
  <c r="I563" i="1"/>
  <c r="X562" i="1"/>
  <c r="W562" i="1"/>
  <c r="T562" i="1"/>
  <c r="Q562" i="1"/>
  <c r="R562" i="1" s="1"/>
  <c r="U562" i="1" s="1"/>
  <c r="P562" i="1"/>
  <c r="N562" i="1"/>
  <c r="I562" i="1"/>
  <c r="X561" i="1"/>
  <c r="W561" i="1"/>
  <c r="T561" i="1"/>
  <c r="Q561" i="1"/>
  <c r="R561" i="1" s="1"/>
  <c r="P561" i="1"/>
  <c r="N561" i="1"/>
  <c r="I561" i="1"/>
  <c r="X560" i="1"/>
  <c r="W560" i="1"/>
  <c r="T560" i="1"/>
  <c r="Q560" i="1"/>
  <c r="R560" i="1" s="1"/>
  <c r="P560" i="1"/>
  <c r="N560" i="1"/>
  <c r="I560" i="1"/>
  <c r="X559" i="1"/>
  <c r="W559" i="1"/>
  <c r="T559" i="1"/>
  <c r="Q559" i="1"/>
  <c r="R559" i="1" s="1"/>
  <c r="U559" i="1" s="1"/>
  <c r="P559" i="1"/>
  <c r="N559" i="1"/>
  <c r="I559" i="1"/>
  <c r="X558" i="1"/>
  <c r="W558" i="1"/>
  <c r="T558" i="1"/>
  <c r="Q558" i="1"/>
  <c r="R558" i="1" s="1"/>
  <c r="U558" i="1" s="1"/>
  <c r="P558" i="1"/>
  <c r="N558" i="1"/>
  <c r="I558" i="1"/>
  <c r="X557" i="1"/>
  <c r="W557" i="1"/>
  <c r="T557" i="1"/>
  <c r="Q557" i="1"/>
  <c r="R557" i="1" s="1"/>
  <c r="P557" i="1"/>
  <c r="N557" i="1"/>
  <c r="I557" i="1"/>
  <c r="X556" i="1"/>
  <c r="W556" i="1"/>
  <c r="T556" i="1"/>
  <c r="Q556" i="1"/>
  <c r="R556" i="1" s="1"/>
  <c r="P556" i="1"/>
  <c r="N556" i="1"/>
  <c r="I556" i="1"/>
  <c r="X555" i="1"/>
  <c r="W555" i="1"/>
  <c r="T555" i="1"/>
  <c r="S555" i="1"/>
  <c r="Q555" i="1"/>
  <c r="R555" i="1" s="1"/>
  <c r="U555" i="1" s="1"/>
  <c r="P555" i="1"/>
  <c r="N555" i="1"/>
  <c r="I555" i="1"/>
  <c r="X554" i="1"/>
  <c r="W554" i="1"/>
  <c r="T554" i="1"/>
  <c r="Q554" i="1"/>
  <c r="R554" i="1" s="1"/>
  <c r="U554" i="1" s="1"/>
  <c r="P554" i="1"/>
  <c r="N554" i="1"/>
  <c r="I554" i="1"/>
  <c r="X553" i="1"/>
  <c r="W553" i="1"/>
  <c r="T553" i="1"/>
  <c r="Q553" i="1"/>
  <c r="R553" i="1" s="1"/>
  <c r="P553" i="1"/>
  <c r="N553" i="1"/>
  <c r="I553" i="1"/>
  <c r="X552" i="1"/>
  <c r="W552" i="1"/>
  <c r="T552" i="1"/>
  <c r="Q552" i="1"/>
  <c r="R552" i="1" s="1"/>
  <c r="P552" i="1"/>
  <c r="N552" i="1"/>
  <c r="I552" i="1"/>
  <c r="X551" i="1"/>
  <c r="W551" i="1"/>
  <c r="T551" i="1"/>
  <c r="Q551" i="1"/>
  <c r="R551" i="1" s="1"/>
  <c r="P551" i="1"/>
  <c r="N551" i="1"/>
  <c r="I551" i="1"/>
  <c r="X550" i="1"/>
  <c r="W550" i="1"/>
  <c r="T550" i="1"/>
  <c r="Q550" i="1"/>
  <c r="R550" i="1" s="1"/>
  <c r="U550" i="1" s="1"/>
  <c r="P550" i="1"/>
  <c r="N550" i="1"/>
  <c r="I550" i="1"/>
  <c r="X549" i="1"/>
  <c r="W549" i="1"/>
  <c r="T549" i="1"/>
  <c r="Q549" i="1"/>
  <c r="R549" i="1" s="1"/>
  <c r="P549" i="1"/>
  <c r="N549" i="1"/>
  <c r="I549" i="1"/>
  <c r="X548" i="1"/>
  <c r="W548" i="1"/>
  <c r="T548" i="1"/>
  <c r="Q548" i="1"/>
  <c r="R548" i="1" s="1"/>
  <c r="P548" i="1"/>
  <c r="N548" i="1"/>
  <c r="I548" i="1"/>
  <c r="X547" i="1"/>
  <c r="W547" i="1"/>
  <c r="T547" i="1"/>
  <c r="Q547" i="1"/>
  <c r="R547" i="1" s="1"/>
  <c r="P547" i="1"/>
  <c r="N547" i="1"/>
  <c r="I547" i="1"/>
  <c r="X546" i="1"/>
  <c r="W546" i="1"/>
  <c r="T546" i="1"/>
  <c r="Q546" i="1"/>
  <c r="R546" i="1" s="1"/>
  <c r="U546" i="1" s="1"/>
  <c r="P546" i="1"/>
  <c r="N546" i="1"/>
  <c r="I546" i="1"/>
  <c r="X545" i="1"/>
  <c r="W545" i="1"/>
  <c r="T545" i="1"/>
  <c r="Q545" i="1"/>
  <c r="R545" i="1" s="1"/>
  <c r="P545" i="1"/>
  <c r="N545" i="1"/>
  <c r="I545" i="1"/>
  <c r="X544" i="1"/>
  <c r="W544" i="1"/>
  <c r="T544" i="1"/>
  <c r="Q544" i="1"/>
  <c r="R544" i="1" s="1"/>
  <c r="P544" i="1"/>
  <c r="N544" i="1"/>
  <c r="I544" i="1"/>
  <c r="X543" i="1"/>
  <c r="W543" i="1"/>
  <c r="T543" i="1"/>
  <c r="Q543" i="1"/>
  <c r="R543" i="1" s="1"/>
  <c r="U543" i="1" s="1"/>
  <c r="P543" i="1"/>
  <c r="N543" i="1"/>
  <c r="I543" i="1"/>
  <c r="X542" i="1"/>
  <c r="W542" i="1"/>
  <c r="T542" i="1"/>
  <c r="Q542" i="1"/>
  <c r="R542" i="1" s="1"/>
  <c r="U542" i="1" s="1"/>
  <c r="P542" i="1"/>
  <c r="N542" i="1"/>
  <c r="I542" i="1"/>
  <c r="X541" i="1"/>
  <c r="W541" i="1"/>
  <c r="T541" i="1"/>
  <c r="Q541" i="1"/>
  <c r="R541" i="1" s="1"/>
  <c r="P541" i="1"/>
  <c r="N541" i="1"/>
  <c r="I541" i="1"/>
  <c r="X540" i="1"/>
  <c r="W540" i="1"/>
  <c r="T540" i="1"/>
  <c r="Q540" i="1"/>
  <c r="R540" i="1" s="1"/>
  <c r="P540" i="1"/>
  <c r="N540" i="1"/>
  <c r="I540" i="1"/>
  <c r="X539" i="1"/>
  <c r="W539" i="1"/>
  <c r="T539" i="1"/>
  <c r="Q539" i="1"/>
  <c r="R539" i="1" s="1"/>
  <c r="P539" i="1"/>
  <c r="N539" i="1"/>
  <c r="I539" i="1"/>
  <c r="X538" i="1"/>
  <c r="W538" i="1"/>
  <c r="T538" i="1"/>
  <c r="Q538" i="1"/>
  <c r="R538" i="1" s="1"/>
  <c r="U538" i="1" s="1"/>
  <c r="P538" i="1"/>
  <c r="N538" i="1"/>
  <c r="I538" i="1"/>
  <c r="X537" i="1"/>
  <c r="W537" i="1"/>
  <c r="T537" i="1"/>
  <c r="Q537" i="1"/>
  <c r="R537" i="1" s="1"/>
  <c r="P537" i="1"/>
  <c r="N537" i="1"/>
  <c r="I537" i="1"/>
  <c r="X536" i="1"/>
  <c r="W536" i="1"/>
  <c r="T536" i="1"/>
  <c r="Q536" i="1"/>
  <c r="R536" i="1" s="1"/>
  <c r="P536" i="1"/>
  <c r="N536" i="1"/>
  <c r="I536" i="1"/>
  <c r="X535" i="1"/>
  <c r="W535" i="1"/>
  <c r="T535" i="1"/>
  <c r="Q535" i="1"/>
  <c r="R535" i="1" s="1"/>
  <c r="P535" i="1"/>
  <c r="N535" i="1"/>
  <c r="I535" i="1"/>
  <c r="X534" i="1"/>
  <c r="W534" i="1"/>
  <c r="T534" i="1"/>
  <c r="Q534" i="1"/>
  <c r="R534" i="1" s="1"/>
  <c r="U534" i="1" s="1"/>
  <c r="P534" i="1"/>
  <c r="N534" i="1"/>
  <c r="I534" i="1"/>
  <c r="X533" i="1"/>
  <c r="W533" i="1"/>
  <c r="T533" i="1"/>
  <c r="Q533" i="1"/>
  <c r="R533" i="1" s="1"/>
  <c r="P533" i="1"/>
  <c r="N533" i="1"/>
  <c r="I533" i="1"/>
  <c r="X532" i="1"/>
  <c r="W532" i="1"/>
  <c r="T532" i="1"/>
  <c r="Q532" i="1"/>
  <c r="R532" i="1" s="1"/>
  <c r="P532" i="1"/>
  <c r="N532" i="1"/>
  <c r="I532" i="1"/>
  <c r="X531" i="1"/>
  <c r="W531" i="1"/>
  <c r="T531" i="1"/>
  <c r="Q531" i="1"/>
  <c r="R531" i="1" s="1"/>
  <c r="P531" i="1"/>
  <c r="N531" i="1"/>
  <c r="I531" i="1"/>
  <c r="X530" i="1"/>
  <c r="W530" i="1"/>
  <c r="T530" i="1"/>
  <c r="Q530" i="1"/>
  <c r="R530" i="1" s="1"/>
  <c r="U530" i="1" s="1"/>
  <c r="P530" i="1"/>
  <c r="N530" i="1"/>
  <c r="I530" i="1"/>
  <c r="X529" i="1"/>
  <c r="W529" i="1"/>
  <c r="T529" i="1"/>
  <c r="S529" i="1"/>
  <c r="Q529" i="1"/>
  <c r="R529" i="1" s="1"/>
  <c r="U529" i="1" s="1"/>
  <c r="P529" i="1"/>
  <c r="N529" i="1"/>
  <c r="I529" i="1"/>
  <c r="X528" i="1"/>
  <c r="W528" i="1"/>
  <c r="T528" i="1"/>
  <c r="Q528" i="1"/>
  <c r="R528" i="1" s="1"/>
  <c r="P528" i="1"/>
  <c r="N528" i="1"/>
  <c r="I528" i="1"/>
  <c r="X527" i="1"/>
  <c r="W527" i="1"/>
  <c r="T527" i="1"/>
  <c r="Q527" i="1"/>
  <c r="R527" i="1" s="1"/>
  <c r="P527" i="1"/>
  <c r="N527" i="1"/>
  <c r="I527" i="1"/>
  <c r="X526" i="1"/>
  <c r="W526" i="1"/>
  <c r="T526" i="1"/>
  <c r="Q526" i="1"/>
  <c r="R526" i="1" s="1"/>
  <c r="U526" i="1" s="1"/>
  <c r="P526" i="1"/>
  <c r="N526" i="1"/>
  <c r="I526" i="1"/>
  <c r="X525" i="1"/>
  <c r="W525" i="1"/>
  <c r="T525" i="1"/>
  <c r="S525" i="1"/>
  <c r="Q525" i="1"/>
  <c r="R525" i="1" s="1"/>
  <c r="U525" i="1" s="1"/>
  <c r="P525" i="1"/>
  <c r="N525" i="1"/>
  <c r="I525" i="1"/>
  <c r="X524" i="1"/>
  <c r="W524" i="1"/>
  <c r="T524" i="1"/>
  <c r="Q524" i="1"/>
  <c r="R524" i="1" s="1"/>
  <c r="P524" i="1"/>
  <c r="N524" i="1"/>
  <c r="I524" i="1"/>
  <c r="X523" i="1"/>
  <c r="W523" i="1"/>
  <c r="T523" i="1"/>
  <c r="S523" i="1"/>
  <c r="Q523" i="1"/>
  <c r="R523" i="1" s="1"/>
  <c r="U523" i="1" s="1"/>
  <c r="P523" i="1"/>
  <c r="N523" i="1"/>
  <c r="I523" i="1"/>
  <c r="X522" i="1"/>
  <c r="W522" i="1"/>
  <c r="T522" i="1"/>
  <c r="Q522" i="1"/>
  <c r="R522" i="1" s="1"/>
  <c r="U522" i="1" s="1"/>
  <c r="P522" i="1"/>
  <c r="N522" i="1"/>
  <c r="I522" i="1"/>
  <c r="X521" i="1"/>
  <c r="W521" i="1"/>
  <c r="T521" i="1"/>
  <c r="Q521" i="1"/>
  <c r="R521" i="1" s="1"/>
  <c r="P521" i="1"/>
  <c r="N521" i="1"/>
  <c r="I521" i="1"/>
  <c r="X520" i="1"/>
  <c r="W520" i="1"/>
  <c r="T520" i="1"/>
  <c r="S520" i="1"/>
  <c r="Q520" i="1"/>
  <c r="R520" i="1" s="1"/>
  <c r="U520" i="1" s="1"/>
  <c r="P520" i="1"/>
  <c r="N520" i="1"/>
  <c r="I520" i="1"/>
  <c r="X519" i="1"/>
  <c r="W519" i="1"/>
  <c r="T519" i="1"/>
  <c r="Q519" i="1"/>
  <c r="R519" i="1" s="1"/>
  <c r="P519" i="1"/>
  <c r="N519" i="1"/>
  <c r="I519" i="1"/>
  <c r="X518" i="1"/>
  <c r="W518" i="1"/>
  <c r="T518" i="1"/>
  <c r="Q518" i="1"/>
  <c r="R518" i="1" s="1"/>
  <c r="U518" i="1" s="1"/>
  <c r="P518" i="1"/>
  <c r="N518" i="1"/>
  <c r="I518" i="1"/>
  <c r="X517" i="1"/>
  <c r="W517" i="1"/>
  <c r="T517" i="1"/>
  <c r="Q517" i="1"/>
  <c r="R517" i="1" s="1"/>
  <c r="P517" i="1"/>
  <c r="N517" i="1"/>
  <c r="I517" i="1"/>
  <c r="X516" i="1"/>
  <c r="W516" i="1"/>
  <c r="T516" i="1"/>
  <c r="Q516" i="1"/>
  <c r="R516" i="1" s="1"/>
  <c r="P516" i="1"/>
  <c r="N516" i="1"/>
  <c r="I516" i="1"/>
  <c r="X515" i="1"/>
  <c r="W515" i="1"/>
  <c r="T515" i="1"/>
  <c r="Q515" i="1"/>
  <c r="R515" i="1" s="1"/>
  <c r="U515" i="1" s="1"/>
  <c r="P515" i="1"/>
  <c r="N515" i="1"/>
  <c r="I515" i="1"/>
  <c r="X514" i="1"/>
  <c r="W514" i="1"/>
  <c r="T514" i="1"/>
  <c r="Q514" i="1"/>
  <c r="R514" i="1" s="1"/>
  <c r="U514" i="1" s="1"/>
  <c r="P514" i="1"/>
  <c r="N514" i="1"/>
  <c r="I514" i="1"/>
  <c r="X513" i="1"/>
  <c r="W513" i="1"/>
  <c r="T513" i="1"/>
  <c r="Q513" i="1"/>
  <c r="R513" i="1" s="1"/>
  <c r="P513" i="1"/>
  <c r="N513" i="1"/>
  <c r="I513" i="1"/>
  <c r="X512" i="1"/>
  <c r="W512" i="1"/>
  <c r="T512" i="1"/>
  <c r="Q512" i="1"/>
  <c r="R512" i="1" s="1"/>
  <c r="P512" i="1"/>
  <c r="N512" i="1"/>
  <c r="I512" i="1"/>
  <c r="X511" i="1"/>
  <c r="W511" i="1"/>
  <c r="T511" i="1"/>
  <c r="Q511" i="1"/>
  <c r="R511" i="1" s="1"/>
  <c r="U511" i="1" s="1"/>
  <c r="P511" i="1"/>
  <c r="N511" i="1"/>
  <c r="I511" i="1"/>
  <c r="X510" i="1"/>
  <c r="W510" i="1"/>
  <c r="T510" i="1"/>
  <c r="Q510" i="1"/>
  <c r="R510" i="1" s="1"/>
  <c r="U510" i="1" s="1"/>
  <c r="P510" i="1"/>
  <c r="N510" i="1"/>
  <c r="I510" i="1"/>
  <c r="X509" i="1"/>
  <c r="W509" i="1"/>
  <c r="T509" i="1"/>
  <c r="Q509" i="1"/>
  <c r="R509" i="1" s="1"/>
  <c r="P509" i="1"/>
  <c r="N509" i="1"/>
  <c r="I509" i="1"/>
  <c r="X508" i="1"/>
  <c r="W508" i="1"/>
  <c r="T508" i="1"/>
  <c r="Q508" i="1"/>
  <c r="R508" i="1" s="1"/>
  <c r="P508" i="1"/>
  <c r="N508" i="1"/>
  <c r="I508" i="1"/>
  <c r="X507" i="1"/>
  <c r="W507" i="1"/>
  <c r="T507" i="1"/>
  <c r="Q507" i="1"/>
  <c r="R507" i="1" s="1"/>
  <c r="P507" i="1"/>
  <c r="N507" i="1"/>
  <c r="I507" i="1"/>
  <c r="X506" i="1"/>
  <c r="W506" i="1"/>
  <c r="T506" i="1"/>
  <c r="Q506" i="1"/>
  <c r="R506" i="1" s="1"/>
  <c r="U506" i="1" s="1"/>
  <c r="P506" i="1"/>
  <c r="N506" i="1"/>
  <c r="I506" i="1"/>
  <c r="X505" i="1"/>
  <c r="W505" i="1"/>
  <c r="T505" i="1"/>
  <c r="Q505" i="1"/>
  <c r="R505" i="1" s="1"/>
  <c r="P505" i="1"/>
  <c r="N505" i="1"/>
  <c r="I505" i="1"/>
  <c r="X504" i="1"/>
  <c r="W504" i="1"/>
  <c r="T504" i="1"/>
  <c r="Q504" i="1"/>
  <c r="R504" i="1" s="1"/>
  <c r="P504" i="1"/>
  <c r="N504" i="1"/>
  <c r="I504" i="1"/>
  <c r="X503" i="1"/>
  <c r="W503" i="1"/>
  <c r="T503" i="1"/>
  <c r="Q503" i="1"/>
  <c r="R503" i="1" s="1"/>
  <c r="P503" i="1"/>
  <c r="N503" i="1"/>
  <c r="I503" i="1"/>
  <c r="X502" i="1"/>
  <c r="W502" i="1"/>
  <c r="T502" i="1"/>
  <c r="Q502" i="1"/>
  <c r="R502" i="1" s="1"/>
  <c r="U502" i="1" s="1"/>
  <c r="P502" i="1"/>
  <c r="N502" i="1"/>
  <c r="I502" i="1"/>
  <c r="X501" i="1"/>
  <c r="W501" i="1"/>
  <c r="T501" i="1"/>
  <c r="S501" i="1"/>
  <c r="Q501" i="1"/>
  <c r="R501" i="1" s="1"/>
  <c r="U501" i="1" s="1"/>
  <c r="P501" i="1"/>
  <c r="N501" i="1"/>
  <c r="I501" i="1"/>
  <c r="X500" i="1"/>
  <c r="W500" i="1"/>
  <c r="T500" i="1"/>
  <c r="S500" i="1"/>
  <c r="Q500" i="1"/>
  <c r="R500" i="1" s="1"/>
  <c r="U500" i="1" s="1"/>
  <c r="P500" i="1"/>
  <c r="N500" i="1"/>
  <c r="I500" i="1"/>
  <c r="X499" i="1"/>
  <c r="W499" i="1"/>
  <c r="T499" i="1"/>
  <c r="Q499" i="1"/>
  <c r="R499" i="1" s="1"/>
  <c r="P499" i="1"/>
  <c r="N499" i="1"/>
  <c r="I499" i="1"/>
  <c r="X498" i="1"/>
  <c r="W498" i="1"/>
  <c r="T498" i="1"/>
  <c r="Q498" i="1"/>
  <c r="R498" i="1" s="1"/>
  <c r="U498" i="1" s="1"/>
  <c r="P498" i="1"/>
  <c r="N498" i="1"/>
  <c r="I498" i="1"/>
  <c r="X497" i="1"/>
  <c r="W497" i="1"/>
  <c r="T497" i="1"/>
  <c r="Q497" i="1"/>
  <c r="R497" i="1" s="1"/>
  <c r="P497" i="1"/>
  <c r="N497" i="1"/>
  <c r="I497" i="1"/>
  <c r="X496" i="1"/>
  <c r="W496" i="1"/>
  <c r="T496" i="1"/>
  <c r="Q496" i="1"/>
  <c r="R496" i="1" s="1"/>
  <c r="P496" i="1"/>
  <c r="N496" i="1"/>
  <c r="I496" i="1"/>
  <c r="X495" i="1"/>
  <c r="W495" i="1"/>
  <c r="T495" i="1"/>
  <c r="Q495" i="1"/>
  <c r="R495" i="1" s="1"/>
  <c r="P495" i="1"/>
  <c r="N495" i="1"/>
  <c r="I495" i="1"/>
  <c r="X494" i="1"/>
  <c r="W494" i="1"/>
  <c r="T494" i="1"/>
  <c r="Q494" i="1"/>
  <c r="R494" i="1" s="1"/>
  <c r="U494" i="1" s="1"/>
  <c r="P494" i="1"/>
  <c r="N494" i="1"/>
  <c r="I494" i="1"/>
  <c r="X493" i="1"/>
  <c r="W493" i="1"/>
  <c r="T493" i="1"/>
  <c r="Q493" i="1"/>
  <c r="R493" i="1" s="1"/>
  <c r="P493" i="1"/>
  <c r="N493" i="1"/>
  <c r="I493" i="1"/>
  <c r="X492" i="1"/>
  <c r="W492" i="1"/>
  <c r="T492" i="1"/>
  <c r="S492" i="1"/>
  <c r="Q492" i="1"/>
  <c r="R492" i="1" s="1"/>
  <c r="U492" i="1" s="1"/>
  <c r="P492" i="1"/>
  <c r="N492" i="1"/>
  <c r="I492" i="1"/>
  <c r="X491" i="1"/>
  <c r="W491" i="1"/>
  <c r="T491" i="1"/>
  <c r="Q491" i="1"/>
  <c r="R491" i="1" s="1"/>
  <c r="P491" i="1"/>
  <c r="N491" i="1"/>
  <c r="I491" i="1"/>
  <c r="X490" i="1"/>
  <c r="W490" i="1"/>
  <c r="T490" i="1"/>
  <c r="Q490" i="1"/>
  <c r="R490" i="1" s="1"/>
  <c r="U490" i="1" s="1"/>
  <c r="P490" i="1"/>
  <c r="N490" i="1"/>
  <c r="I490" i="1"/>
  <c r="X489" i="1"/>
  <c r="W489" i="1"/>
  <c r="T489" i="1"/>
  <c r="Q489" i="1"/>
  <c r="R489" i="1" s="1"/>
  <c r="P489" i="1"/>
  <c r="N489" i="1"/>
  <c r="I489" i="1"/>
  <c r="X488" i="1"/>
  <c r="W488" i="1"/>
  <c r="T488" i="1"/>
  <c r="Q488" i="1"/>
  <c r="R488" i="1" s="1"/>
  <c r="P488" i="1"/>
  <c r="N488" i="1"/>
  <c r="I488" i="1"/>
  <c r="X487" i="1"/>
  <c r="W487" i="1"/>
  <c r="T487" i="1"/>
  <c r="Q487" i="1"/>
  <c r="R487" i="1" s="1"/>
  <c r="U487" i="1" s="1"/>
  <c r="P487" i="1"/>
  <c r="N487" i="1"/>
  <c r="I487" i="1"/>
  <c r="X486" i="1"/>
  <c r="W486" i="1"/>
  <c r="T486" i="1"/>
  <c r="Q486" i="1"/>
  <c r="R486" i="1" s="1"/>
  <c r="U486" i="1" s="1"/>
  <c r="P486" i="1"/>
  <c r="N486" i="1"/>
  <c r="I486" i="1"/>
  <c r="X485" i="1"/>
  <c r="W485" i="1"/>
  <c r="T485" i="1"/>
  <c r="S485" i="1"/>
  <c r="Q485" i="1"/>
  <c r="R485" i="1" s="1"/>
  <c r="U485" i="1" s="1"/>
  <c r="P485" i="1"/>
  <c r="N485" i="1"/>
  <c r="I485" i="1"/>
  <c r="X484" i="1"/>
  <c r="W484" i="1"/>
  <c r="T484" i="1"/>
  <c r="Q484" i="1"/>
  <c r="R484" i="1" s="1"/>
  <c r="P484" i="1"/>
  <c r="N484" i="1"/>
  <c r="I484" i="1"/>
  <c r="X483" i="1"/>
  <c r="W483" i="1"/>
  <c r="T483" i="1"/>
  <c r="Q483" i="1"/>
  <c r="R483" i="1" s="1"/>
  <c r="U483" i="1" s="1"/>
  <c r="P483" i="1"/>
  <c r="N483" i="1"/>
  <c r="I483" i="1"/>
  <c r="X482" i="1"/>
  <c r="W482" i="1"/>
  <c r="T482" i="1"/>
  <c r="Q482" i="1"/>
  <c r="R482" i="1" s="1"/>
  <c r="U482" i="1" s="1"/>
  <c r="P482" i="1"/>
  <c r="N482" i="1"/>
  <c r="I482" i="1"/>
  <c r="X481" i="1"/>
  <c r="W481" i="1"/>
  <c r="T481" i="1"/>
  <c r="S481" i="1"/>
  <c r="Q481" i="1"/>
  <c r="R481" i="1" s="1"/>
  <c r="U481" i="1" s="1"/>
  <c r="P481" i="1"/>
  <c r="N481" i="1"/>
  <c r="I481" i="1"/>
  <c r="X480" i="1"/>
  <c r="W480" i="1"/>
  <c r="T480" i="1"/>
  <c r="Q480" i="1"/>
  <c r="R480" i="1" s="1"/>
  <c r="P480" i="1"/>
  <c r="N480" i="1"/>
  <c r="I480" i="1"/>
  <c r="X479" i="1"/>
  <c r="W479" i="1"/>
  <c r="T479" i="1"/>
  <c r="Q479" i="1"/>
  <c r="R479" i="1" s="1"/>
  <c r="U479" i="1" s="1"/>
  <c r="P479" i="1"/>
  <c r="N479" i="1"/>
  <c r="I479" i="1"/>
  <c r="X478" i="1"/>
  <c r="W478" i="1"/>
  <c r="T478" i="1"/>
  <c r="Q478" i="1"/>
  <c r="R478" i="1" s="1"/>
  <c r="U478" i="1" s="1"/>
  <c r="P478" i="1"/>
  <c r="N478" i="1"/>
  <c r="I478" i="1"/>
  <c r="X477" i="1"/>
  <c r="W477" i="1"/>
  <c r="T477" i="1"/>
  <c r="Q477" i="1"/>
  <c r="R477" i="1" s="1"/>
  <c r="P477" i="1"/>
  <c r="N477" i="1"/>
  <c r="I477" i="1"/>
  <c r="X476" i="1"/>
  <c r="W476" i="1"/>
  <c r="T476" i="1"/>
  <c r="Q476" i="1"/>
  <c r="R476" i="1" s="1"/>
  <c r="P476" i="1"/>
  <c r="N476" i="1"/>
  <c r="I476" i="1"/>
  <c r="X475" i="1"/>
  <c r="W475" i="1"/>
  <c r="T475" i="1"/>
  <c r="Q475" i="1"/>
  <c r="R475" i="1" s="1"/>
  <c r="U475" i="1" s="1"/>
  <c r="P475" i="1"/>
  <c r="N475" i="1"/>
  <c r="I475" i="1"/>
  <c r="X474" i="1"/>
  <c r="W474" i="1"/>
  <c r="T474" i="1"/>
  <c r="Q474" i="1"/>
  <c r="R474" i="1" s="1"/>
  <c r="U474" i="1" s="1"/>
  <c r="P474" i="1"/>
  <c r="N474" i="1"/>
  <c r="I474" i="1"/>
  <c r="X473" i="1"/>
  <c r="W473" i="1"/>
  <c r="T473" i="1"/>
  <c r="Q473" i="1"/>
  <c r="R473" i="1" s="1"/>
  <c r="P473" i="1"/>
  <c r="N473" i="1"/>
  <c r="I473" i="1"/>
  <c r="X472" i="1"/>
  <c r="W472" i="1"/>
  <c r="T472" i="1"/>
  <c r="Q472" i="1"/>
  <c r="R472" i="1" s="1"/>
  <c r="P472" i="1"/>
  <c r="N472" i="1"/>
  <c r="I472" i="1"/>
  <c r="X471" i="1"/>
  <c r="W471" i="1"/>
  <c r="T471" i="1"/>
  <c r="Q471" i="1"/>
  <c r="R471" i="1" s="1"/>
  <c r="P471" i="1"/>
  <c r="N471" i="1"/>
  <c r="I471" i="1"/>
  <c r="X470" i="1"/>
  <c r="W470" i="1"/>
  <c r="T470" i="1"/>
  <c r="Q470" i="1"/>
  <c r="R470" i="1" s="1"/>
  <c r="U470" i="1" s="1"/>
  <c r="P470" i="1"/>
  <c r="N470" i="1"/>
  <c r="I470" i="1"/>
  <c r="X469" i="1"/>
  <c r="W469" i="1"/>
  <c r="T469" i="1"/>
  <c r="Q469" i="1"/>
  <c r="R469" i="1" s="1"/>
  <c r="P469" i="1"/>
  <c r="N469" i="1"/>
  <c r="I469" i="1"/>
  <c r="X468" i="1"/>
  <c r="W468" i="1"/>
  <c r="T468" i="1"/>
  <c r="Q468" i="1"/>
  <c r="R468" i="1" s="1"/>
  <c r="P468" i="1"/>
  <c r="N468" i="1"/>
  <c r="I468" i="1"/>
  <c r="X467" i="1"/>
  <c r="W467" i="1"/>
  <c r="T467" i="1"/>
  <c r="Q467" i="1"/>
  <c r="R467" i="1" s="1"/>
  <c r="P467" i="1"/>
  <c r="N467" i="1"/>
  <c r="I467" i="1"/>
  <c r="X466" i="1"/>
  <c r="W466" i="1"/>
  <c r="T466" i="1"/>
  <c r="Q466" i="1"/>
  <c r="R466" i="1" s="1"/>
  <c r="U466" i="1" s="1"/>
  <c r="P466" i="1"/>
  <c r="N466" i="1"/>
  <c r="I466" i="1"/>
  <c r="X465" i="1"/>
  <c r="W465" i="1"/>
  <c r="T465" i="1"/>
  <c r="Q465" i="1"/>
  <c r="R465" i="1" s="1"/>
  <c r="P465" i="1"/>
  <c r="N465" i="1"/>
  <c r="I465" i="1"/>
  <c r="X464" i="1"/>
  <c r="W464" i="1"/>
  <c r="T464" i="1"/>
  <c r="Q464" i="1"/>
  <c r="R464" i="1" s="1"/>
  <c r="P464" i="1"/>
  <c r="N464" i="1"/>
  <c r="I464" i="1"/>
  <c r="X463" i="1"/>
  <c r="W463" i="1"/>
  <c r="T463" i="1"/>
  <c r="Q463" i="1"/>
  <c r="R463" i="1" s="1"/>
  <c r="U463" i="1" s="1"/>
  <c r="P463" i="1"/>
  <c r="N463" i="1"/>
  <c r="I463" i="1"/>
  <c r="X462" i="1"/>
  <c r="W462" i="1"/>
  <c r="T462" i="1"/>
  <c r="Q462" i="1"/>
  <c r="R462" i="1" s="1"/>
  <c r="U462" i="1" s="1"/>
  <c r="P462" i="1"/>
  <c r="N462" i="1"/>
  <c r="I462" i="1"/>
  <c r="X461" i="1"/>
  <c r="W461" i="1"/>
  <c r="T461" i="1"/>
  <c r="Q461" i="1"/>
  <c r="R461" i="1" s="1"/>
  <c r="P461" i="1"/>
  <c r="N461" i="1"/>
  <c r="I461" i="1"/>
  <c r="X460" i="1"/>
  <c r="W460" i="1"/>
  <c r="T460" i="1"/>
  <c r="Q460" i="1"/>
  <c r="R460" i="1" s="1"/>
  <c r="P460" i="1"/>
  <c r="N460" i="1"/>
  <c r="I460" i="1"/>
  <c r="X459" i="1"/>
  <c r="W459" i="1"/>
  <c r="T459" i="1"/>
  <c r="Q459" i="1"/>
  <c r="R459" i="1" s="1"/>
  <c r="P459" i="1"/>
  <c r="N459" i="1"/>
  <c r="I459" i="1"/>
  <c r="X458" i="1"/>
  <c r="W458" i="1"/>
  <c r="T458" i="1"/>
  <c r="Q458" i="1"/>
  <c r="R458" i="1" s="1"/>
  <c r="U458" i="1" s="1"/>
  <c r="P458" i="1"/>
  <c r="N458" i="1"/>
  <c r="I458" i="1"/>
  <c r="X457" i="1"/>
  <c r="W457" i="1"/>
  <c r="T457" i="1"/>
  <c r="Q457" i="1"/>
  <c r="R457" i="1" s="1"/>
  <c r="P457" i="1"/>
  <c r="N457" i="1"/>
  <c r="I457" i="1"/>
  <c r="X456" i="1"/>
  <c r="W456" i="1"/>
  <c r="T456" i="1"/>
  <c r="Q456" i="1"/>
  <c r="R456" i="1" s="1"/>
  <c r="P456" i="1"/>
  <c r="N456" i="1"/>
  <c r="I456" i="1"/>
  <c r="X455" i="1"/>
  <c r="W455" i="1"/>
  <c r="T455" i="1"/>
  <c r="Q455" i="1"/>
  <c r="R455" i="1" s="1"/>
  <c r="P455" i="1"/>
  <c r="N455" i="1"/>
  <c r="I455" i="1"/>
  <c r="X454" i="1"/>
  <c r="W454" i="1"/>
  <c r="T454" i="1"/>
  <c r="Q454" i="1"/>
  <c r="R454" i="1" s="1"/>
  <c r="U454" i="1" s="1"/>
  <c r="P454" i="1"/>
  <c r="N454" i="1"/>
  <c r="I454" i="1"/>
  <c r="X453" i="1"/>
  <c r="W453" i="1"/>
  <c r="T453" i="1"/>
  <c r="Q453" i="1"/>
  <c r="R453" i="1" s="1"/>
  <c r="P453" i="1"/>
  <c r="N453" i="1"/>
  <c r="I453" i="1"/>
  <c r="X452" i="1"/>
  <c r="W452" i="1"/>
  <c r="T452" i="1"/>
  <c r="Q452" i="1"/>
  <c r="R452" i="1" s="1"/>
  <c r="P452" i="1"/>
  <c r="N452" i="1"/>
  <c r="I452" i="1"/>
  <c r="X451" i="1"/>
  <c r="W451" i="1"/>
  <c r="T451" i="1"/>
  <c r="Q451" i="1"/>
  <c r="R451" i="1" s="1"/>
  <c r="P451" i="1"/>
  <c r="N451" i="1"/>
  <c r="I451" i="1"/>
  <c r="X450" i="1"/>
  <c r="W450" i="1"/>
  <c r="T450" i="1"/>
  <c r="Q450" i="1"/>
  <c r="R450" i="1" s="1"/>
  <c r="U450" i="1" s="1"/>
  <c r="P450" i="1"/>
  <c r="N450" i="1"/>
  <c r="I450" i="1"/>
  <c r="X449" i="1"/>
  <c r="W449" i="1"/>
  <c r="T449" i="1"/>
  <c r="Q449" i="1"/>
  <c r="R449" i="1" s="1"/>
  <c r="P449" i="1"/>
  <c r="N449" i="1"/>
  <c r="I449" i="1"/>
  <c r="X448" i="1"/>
  <c r="W448" i="1"/>
  <c r="T448" i="1"/>
  <c r="Q448" i="1"/>
  <c r="R448" i="1" s="1"/>
  <c r="P448" i="1"/>
  <c r="N448" i="1"/>
  <c r="I448" i="1"/>
  <c r="X447" i="1"/>
  <c r="W447" i="1"/>
  <c r="T447" i="1"/>
  <c r="Q447" i="1"/>
  <c r="R447" i="1" s="1"/>
  <c r="U447" i="1" s="1"/>
  <c r="P447" i="1"/>
  <c r="N447" i="1"/>
  <c r="I447" i="1"/>
  <c r="X446" i="1"/>
  <c r="W446" i="1"/>
  <c r="T446" i="1"/>
  <c r="Q446" i="1"/>
  <c r="R446" i="1" s="1"/>
  <c r="U446" i="1" s="1"/>
  <c r="P446" i="1"/>
  <c r="N446" i="1"/>
  <c r="I446" i="1"/>
  <c r="X445" i="1"/>
  <c r="W445" i="1"/>
  <c r="T445" i="1"/>
  <c r="Q445" i="1"/>
  <c r="R445" i="1" s="1"/>
  <c r="P445" i="1"/>
  <c r="N445" i="1"/>
  <c r="I445" i="1"/>
  <c r="X444" i="1"/>
  <c r="W444" i="1"/>
  <c r="T444" i="1"/>
  <c r="S444" i="1"/>
  <c r="Q444" i="1"/>
  <c r="R444" i="1" s="1"/>
  <c r="U444" i="1" s="1"/>
  <c r="P444" i="1"/>
  <c r="N444" i="1"/>
  <c r="I444" i="1"/>
  <c r="X443" i="1"/>
  <c r="W443" i="1"/>
  <c r="T443" i="1"/>
  <c r="Q443" i="1"/>
  <c r="R443" i="1" s="1"/>
  <c r="U443" i="1" s="1"/>
  <c r="P443" i="1"/>
  <c r="N443" i="1"/>
  <c r="I443" i="1"/>
  <c r="X442" i="1"/>
  <c r="W442" i="1"/>
  <c r="T442" i="1"/>
  <c r="Q442" i="1"/>
  <c r="R442" i="1" s="1"/>
  <c r="U442" i="1" s="1"/>
  <c r="P442" i="1"/>
  <c r="N442" i="1"/>
  <c r="I442" i="1"/>
  <c r="X441" i="1"/>
  <c r="W441" i="1"/>
  <c r="T441" i="1"/>
  <c r="Q441" i="1"/>
  <c r="R441" i="1" s="1"/>
  <c r="P441" i="1"/>
  <c r="N441" i="1"/>
  <c r="I441" i="1"/>
  <c r="X440" i="1"/>
  <c r="W440" i="1"/>
  <c r="T440" i="1"/>
  <c r="Q440" i="1"/>
  <c r="R440" i="1" s="1"/>
  <c r="P440" i="1"/>
  <c r="N440" i="1"/>
  <c r="I440" i="1"/>
  <c r="X439" i="1"/>
  <c r="W439" i="1"/>
  <c r="T439" i="1"/>
  <c r="S439" i="1"/>
  <c r="Q439" i="1"/>
  <c r="R439" i="1" s="1"/>
  <c r="U439" i="1" s="1"/>
  <c r="P439" i="1"/>
  <c r="N439" i="1"/>
  <c r="I439" i="1"/>
  <c r="X438" i="1"/>
  <c r="W438" i="1"/>
  <c r="T438" i="1"/>
  <c r="S438" i="1"/>
  <c r="Q438" i="1"/>
  <c r="R438" i="1" s="1"/>
  <c r="U438" i="1" s="1"/>
  <c r="P438" i="1"/>
  <c r="N438" i="1"/>
  <c r="I438" i="1"/>
  <c r="X437" i="1"/>
  <c r="W437" i="1"/>
  <c r="T437" i="1"/>
  <c r="Q437" i="1"/>
  <c r="R437" i="1" s="1"/>
  <c r="S437" i="1" s="1"/>
  <c r="P437" i="1"/>
  <c r="N437" i="1"/>
  <c r="I437" i="1"/>
  <c r="X436" i="1"/>
  <c r="W436" i="1"/>
  <c r="T436" i="1"/>
  <c r="Q436" i="1"/>
  <c r="R436" i="1" s="1"/>
  <c r="U436" i="1" s="1"/>
  <c r="P436" i="1"/>
  <c r="N436" i="1"/>
  <c r="I436" i="1"/>
  <c r="X435" i="1"/>
  <c r="W435" i="1"/>
  <c r="T435" i="1"/>
  <c r="Q435" i="1"/>
  <c r="R435" i="1" s="1"/>
  <c r="U435" i="1" s="1"/>
  <c r="P435" i="1"/>
  <c r="N435" i="1"/>
  <c r="I435" i="1"/>
  <c r="X434" i="1"/>
  <c r="W434" i="1"/>
  <c r="T434" i="1"/>
  <c r="S434" i="1"/>
  <c r="Q434" i="1"/>
  <c r="R434" i="1" s="1"/>
  <c r="U434" i="1" s="1"/>
  <c r="P434" i="1"/>
  <c r="N434" i="1"/>
  <c r="I434" i="1"/>
  <c r="X433" i="1"/>
  <c r="W433" i="1"/>
  <c r="T433" i="1"/>
  <c r="Q433" i="1"/>
  <c r="R433" i="1" s="1"/>
  <c r="P433" i="1"/>
  <c r="N433" i="1"/>
  <c r="I433" i="1"/>
  <c r="X432" i="1"/>
  <c r="W432" i="1"/>
  <c r="T432" i="1"/>
  <c r="Q432" i="1"/>
  <c r="R432" i="1" s="1"/>
  <c r="P432" i="1"/>
  <c r="N432" i="1"/>
  <c r="I432" i="1"/>
  <c r="X431" i="1"/>
  <c r="W431" i="1"/>
  <c r="T431" i="1"/>
  <c r="S431" i="1"/>
  <c r="Q431" i="1"/>
  <c r="R431" i="1" s="1"/>
  <c r="U431" i="1" s="1"/>
  <c r="P431" i="1"/>
  <c r="N431" i="1"/>
  <c r="I431" i="1"/>
  <c r="X430" i="1"/>
  <c r="W430" i="1"/>
  <c r="T430" i="1"/>
  <c r="Q430" i="1"/>
  <c r="R430" i="1" s="1"/>
  <c r="U430" i="1" s="1"/>
  <c r="P430" i="1"/>
  <c r="N430" i="1"/>
  <c r="I430" i="1"/>
  <c r="X429" i="1"/>
  <c r="W429" i="1"/>
  <c r="T429" i="1"/>
  <c r="Q429" i="1"/>
  <c r="R429" i="1" s="1"/>
  <c r="P429" i="1"/>
  <c r="N429" i="1"/>
  <c r="I429" i="1"/>
  <c r="X428" i="1"/>
  <c r="W428" i="1"/>
  <c r="T428" i="1"/>
  <c r="Q428" i="1"/>
  <c r="R428" i="1" s="1"/>
  <c r="P428" i="1"/>
  <c r="N428" i="1"/>
  <c r="I428" i="1"/>
  <c r="X427" i="1"/>
  <c r="W427" i="1"/>
  <c r="T427" i="1"/>
  <c r="Q427" i="1"/>
  <c r="R427" i="1" s="1"/>
  <c r="U427" i="1" s="1"/>
  <c r="P427" i="1"/>
  <c r="N427" i="1"/>
  <c r="I427" i="1"/>
  <c r="X426" i="1"/>
  <c r="W426" i="1"/>
  <c r="T426" i="1"/>
  <c r="Q426" i="1"/>
  <c r="R426" i="1" s="1"/>
  <c r="U426" i="1" s="1"/>
  <c r="P426" i="1"/>
  <c r="N426" i="1"/>
  <c r="I426" i="1"/>
  <c r="X425" i="1"/>
  <c r="W425" i="1"/>
  <c r="T425" i="1"/>
  <c r="Q425" i="1"/>
  <c r="R425" i="1" s="1"/>
  <c r="P425" i="1"/>
  <c r="N425" i="1"/>
  <c r="I425" i="1"/>
  <c r="X424" i="1"/>
  <c r="W424" i="1"/>
  <c r="T424" i="1"/>
  <c r="Q424" i="1"/>
  <c r="R424" i="1" s="1"/>
  <c r="P424" i="1"/>
  <c r="N424" i="1"/>
  <c r="I424" i="1"/>
  <c r="X423" i="1"/>
  <c r="W423" i="1"/>
  <c r="T423" i="1"/>
  <c r="Q423" i="1"/>
  <c r="R423" i="1" s="1"/>
  <c r="P423" i="1"/>
  <c r="N423" i="1"/>
  <c r="I423" i="1"/>
  <c r="X422" i="1"/>
  <c r="W422" i="1"/>
  <c r="T422" i="1"/>
  <c r="Q422" i="1"/>
  <c r="R422" i="1" s="1"/>
  <c r="U422" i="1" s="1"/>
  <c r="P422" i="1"/>
  <c r="N422" i="1"/>
  <c r="I422" i="1"/>
  <c r="X421" i="1"/>
  <c r="W421" i="1"/>
  <c r="T421" i="1"/>
  <c r="Q421" i="1"/>
  <c r="R421" i="1" s="1"/>
  <c r="P421" i="1"/>
  <c r="N421" i="1"/>
  <c r="I421" i="1"/>
  <c r="X420" i="1"/>
  <c r="W420" i="1"/>
  <c r="T420" i="1"/>
  <c r="Q420" i="1"/>
  <c r="R420" i="1" s="1"/>
  <c r="P420" i="1"/>
  <c r="N420" i="1"/>
  <c r="I420" i="1"/>
  <c r="X419" i="1"/>
  <c r="W419" i="1"/>
  <c r="T419" i="1"/>
  <c r="Q419" i="1"/>
  <c r="R419" i="1" s="1"/>
  <c r="P419" i="1"/>
  <c r="N419" i="1"/>
  <c r="I419" i="1"/>
  <c r="X418" i="1"/>
  <c r="W418" i="1"/>
  <c r="T418" i="1"/>
  <c r="Q418" i="1"/>
  <c r="R418" i="1" s="1"/>
  <c r="P418" i="1"/>
  <c r="N418" i="1"/>
  <c r="I418" i="1"/>
  <c r="X417" i="1"/>
  <c r="W417" i="1"/>
  <c r="T417" i="1"/>
  <c r="S417" i="1"/>
  <c r="Q417" i="1"/>
  <c r="R417" i="1" s="1"/>
  <c r="U417" i="1" s="1"/>
  <c r="P417" i="1"/>
  <c r="N417" i="1"/>
  <c r="I417" i="1"/>
  <c r="X416" i="1"/>
  <c r="W416" i="1"/>
  <c r="T416" i="1"/>
  <c r="Q416" i="1"/>
  <c r="R416" i="1" s="1"/>
  <c r="P416" i="1"/>
  <c r="N416" i="1"/>
  <c r="I416" i="1"/>
  <c r="X415" i="1"/>
  <c r="W415" i="1"/>
  <c r="T415" i="1"/>
  <c r="Q415" i="1"/>
  <c r="R415" i="1" s="1"/>
  <c r="U415" i="1" s="1"/>
  <c r="P415" i="1"/>
  <c r="N415" i="1"/>
  <c r="I415" i="1"/>
  <c r="X414" i="1"/>
  <c r="W414" i="1"/>
  <c r="T414" i="1"/>
  <c r="Q414" i="1"/>
  <c r="R414" i="1" s="1"/>
  <c r="P414" i="1"/>
  <c r="N414" i="1"/>
  <c r="I414" i="1"/>
  <c r="X413" i="1"/>
  <c r="W413" i="1"/>
  <c r="T413" i="1"/>
  <c r="Q413" i="1"/>
  <c r="R413" i="1" s="1"/>
  <c r="P413" i="1"/>
  <c r="N413" i="1"/>
  <c r="I413" i="1"/>
  <c r="X412" i="1"/>
  <c r="W412" i="1"/>
  <c r="T412" i="1"/>
  <c r="Q412" i="1"/>
  <c r="R412" i="1" s="1"/>
  <c r="P412" i="1"/>
  <c r="N412" i="1"/>
  <c r="I412" i="1"/>
  <c r="X411" i="1"/>
  <c r="W411" i="1"/>
  <c r="T411" i="1"/>
  <c r="Q411" i="1"/>
  <c r="R411" i="1" s="1"/>
  <c r="P411" i="1"/>
  <c r="N411" i="1"/>
  <c r="I411" i="1"/>
  <c r="X410" i="1"/>
  <c r="W410" i="1"/>
  <c r="T410" i="1"/>
  <c r="S410" i="1"/>
  <c r="Q410" i="1"/>
  <c r="R410" i="1" s="1"/>
  <c r="U410" i="1" s="1"/>
  <c r="P410" i="1"/>
  <c r="N410" i="1"/>
  <c r="I410" i="1"/>
  <c r="X409" i="1"/>
  <c r="W409" i="1"/>
  <c r="T409" i="1"/>
  <c r="Q409" i="1"/>
  <c r="R409" i="1" s="1"/>
  <c r="P409" i="1"/>
  <c r="N409" i="1"/>
  <c r="I409" i="1"/>
  <c r="X408" i="1"/>
  <c r="W408" i="1"/>
  <c r="T408" i="1"/>
  <c r="Q408" i="1"/>
  <c r="R408" i="1" s="1"/>
  <c r="P408" i="1"/>
  <c r="N408" i="1"/>
  <c r="I408" i="1"/>
  <c r="X407" i="1"/>
  <c r="W407" i="1"/>
  <c r="T407" i="1"/>
  <c r="Q407" i="1"/>
  <c r="R407" i="1" s="1"/>
  <c r="P407" i="1"/>
  <c r="N407" i="1"/>
  <c r="I407" i="1"/>
  <c r="X406" i="1"/>
  <c r="W406" i="1"/>
  <c r="T406" i="1"/>
  <c r="Q406" i="1"/>
  <c r="R406" i="1" s="1"/>
  <c r="P406" i="1"/>
  <c r="N406" i="1"/>
  <c r="I406" i="1"/>
  <c r="X405" i="1"/>
  <c r="W405" i="1"/>
  <c r="T405" i="1"/>
  <c r="S405" i="1"/>
  <c r="Q405" i="1"/>
  <c r="R405" i="1" s="1"/>
  <c r="U405" i="1" s="1"/>
  <c r="P405" i="1"/>
  <c r="N405" i="1"/>
  <c r="I405" i="1"/>
  <c r="X404" i="1"/>
  <c r="W404" i="1"/>
  <c r="T404" i="1"/>
  <c r="Q404" i="1"/>
  <c r="R404" i="1" s="1"/>
  <c r="P404" i="1"/>
  <c r="N404" i="1"/>
  <c r="I404" i="1"/>
  <c r="X403" i="1"/>
  <c r="W403" i="1"/>
  <c r="T403" i="1"/>
  <c r="Q403" i="1"/>
  <c r="R403" i="1" s="1"/>
  <c r="S403" i="1" s="1"/>
  <c r="V403" i="1" s="1"/>
  <c r="P403" i="1"/>
  <c r="N403" i="1"/>
  <c r="I403" i="1"/>
  <c r="X402" i="1"/>
  <c r="W402" i="1"/>
  <c r="T402" i="1"/>
  <c r="Q402" i="1"/>
  <c r="R402" i="1" s="1"/>
  <c r="P402" i="1"/>
  <c r="N402" i="1"/>
  <c r="I402" i="1"/>
  <c r="X401" i="1"/>
  <c r="W401" i="1"/>
  <c r="T401" i="1"/>
  <c r="Q401" i="1"/>
  <c r="R401" i="1" s="1"/>
  <c r="P401" i="1"/>
  <c r="N401" i="1"/>
  <c r="I401" i="1"/>
  <c r="X400" i="1"/>
  <c r="W400" i="1"/>
  <c r="T400" i="1"/>
  <c r="Q400" i="1"/>
  <c r="R400" i="1" s="1"/>
  <c r="P400" i="1"/>
  <c r="N400" i="1"/>
  <c r="I400" i="1"/>
  <c r="X399" i="1"/>
  <c r="W399" i="1"/>
  <c r="T399" i="1"/>
  <c r="Q399" i="1"/>
  <c r="R399" i="1" s="1"/>
  <c r="S399" i="1" s="1"/>
  <c r="P399" i="1"/>
  <c r="N399" i="1"/>
  <c r="I399" i="1"/>
  <c r="X398" i="1"/>
  <c r="W398" i="1"/>
  <c r="T398" i="1"/>
  <c r="Q398" i="1"/>
  <c r="R398" i="1" s="1"/>
  <c r="P398" i="1"/>
  <c r="N398" i="1"/>
  <c r="I398" i="1"/>
  <c r="X397" i="1"/>
  <c r="W397" i="1"/>
  <c r="T397" i="1"/>
  <c r="Q397" i="1"/>
  <c r="R397" i="1" s="1"/>
  <c r="P397" i="1"/>
  <c r="N397" i="1"/>
  <c r="I397" i="1"/>
  <c r="X396" i="1"/>
  <c r="W396" i="1"/>
  <c r="T396" i="1"/>
  <c r="Q396" i="1"/>
  <c r="R396" i="1" s="1"/>
  <c r="P396" i="1"/>
  <c r="N396" i="1"/>
  <c r="I396" i="1"/>
  <c r="X395" i="1"/>
  <c r="W395" i="1"/>
  <c r="T395" i="1"/>
  <c r="Q395" i="1"/>
  <c r="R395" i="1" s="1"/>
  <c r="S395" i="1" s="1"/>
  <c r="V395" i="1" s="1"/>
  <c r="P395" i="1"/>
  <c r="N395" i="1"/>
  <c r="I395" i="1"/>
  <c r="X394" i="1"/>
  <c r="W394" i="1"/>
  <c r="T394" i="1"/>
  <c r="Q394" i="1"/>
  <c r="R394" i="1" s="1"/>
  <c r="P394" i="1"/>
  <c r="N394" i="1"/>
  <c r="I394" i="1"/>
  <c r="X393" i="1"/>
  <c r="W393" i="1"/>
  <c r="T393" i="1"/>
  <c r="Q393" i="1"/>
  <c r="R393" i="1" s="1"/>
  <c r="P393" i="1"/>
  <c r="N393" i="1"/>
  <c r="I393" i="1"/>
  <c r="X392" i="1"/>
  <c r="W392" i="1"/>
  <c r="T392" i="1"/>
  <c r="Q392" i="1"/>
  <c r="R392" i="1" s="1"/>
  <c r="P392" i="1"/>
  <c r="N392" i="1"/>
  <c r="I392" i="1"/>
  <c r="X391" i="1"/>
  <c r="W391" i="1"/>
  <c r="T391" i="1"/>
  <c r="Q391" i="1"/>
  <c r="R391" i="1" s="1"/>
  <c r="S391" i="1" s="1"/>
  <c r="V391" i="1" s="1"/>
  <c r="P391" i="1"/>
  <c r="N391" i="1"/>
  <c r="I391" i="1"/>
  <c r="X390" i="1"/>
  <c r="W390" i="1"/>
  <c r="T390" i="1"/>
  <c r="Q390" i="1"/>
  <c r="R390" i="1" s="1"/>
  <c r="P390" i="1"/>
  <c r="N390" i="1"/>
  <c r="I390" i="1"/>
  <c r="X389" i="1"/>
  <c r="W389" i="1"/>
  <c r="T389" i="1"/>
  <c r="Q389" i="1"/>
  <c r="R389" i="1" s="1"/>
  <c r="P389" i="1"/>
  <c r="N389" i="1"/>
  <c r="I389" i="1"/>
  <c r="X388" i="1"/>
  <c r="W388" i="1"/>
  <c r="T388" i="1"/>
  <c r="Q388" i="1"/>
  <c r="R388" i="1" s="1"/>
  <c r="P388" i="1"/>
  <c r="N388" i="1"/>
  <c r="I388" i="1"/>
  <c r="X387" i="1"/>
  <c r="W387" i="1"/>
  <c r="T387" i="1"/>
  <c r="Q387" i="1"/>
  <c r="R387" i="1" s="1"/>
  <c r="S387" i="1" s="1"/>
  <c r="V387" i="1" s="1"/>
  <c r="P387" i="1"/>
  <c r="N387" i="1"/>
  <c r="I387" i="1"/>
  <c r="X386" i="1"/>
  <c r="W386" i="1"/>
  <c r="T386" i="1"/>
  <c r="Q386" i="1"/>
  <c r="R386" i="1" s="1"/>
  <c r="P386" i="1"/>
  <c r="N386" i="1"/>
  <c r="I386" i="1"/>
  <c r="X385" i="1"/>
  <c r="W385" i="1"/>
  <c r="T385" i="1"/>
  <c r="Q385" i="1"/>
  <c r="R385" i="1" s="1"/>
  <c r="P385" i="1"/>
  <c r="N385" i="1"/>
  <c r="I385" i="1"/>
  <c r="X384" i="1"/>
  <c r="W384" i="1"/>
  <c r="T384" i="1"/>
  <c r="Q384" i="1"/>
  <c r="R384" i="1" s="1"/>
  <c r="P384" i="1"/>
  <c r="N384" i="1"/>
  <c r="I384" i="1"/>
  <c r="X383" i="1"/>
  <c r="W383" i="1"/>
  <c r="T383" i="1"/>
  <c r="Q383" i="1"/>
  <c r="R383" i="1" s="1"/>
  <c r="S383" i="1" s="1"/>
  <c r="P383" i="1"/>
  <c r="N383" i="1"/>
  <c r="I383" i="1"/>
  <c r="X382" i="1"/>
  <c r="W382" i="1"/>
  <c r="T382" i="1"/>
  <c r="Q382" i="1"/>
  <c r="R382" i="1" s="1"/>
  <c r="P382" i="1"/>
  <c r="N382" i="1"/>
  <c r="I382" i="1"/>
  <c r="X381" i="1"/>
  <c r="W381" i="1"/>
  <c r="T381" i="1"/>
  <c r="Q381" i="1"/>
  <c r="R381" i="1" s="1"/>
  <c r="P381" i="1"/>
  <c r="N381" i="1"/>
  <c r="I381" i="1"/>
  <c r="X380" i="1"/>
  <c r="W380" i="1"/>
  <c r="T380" i="1"/>
  <c r="Q380" i="1"/>
  <c r="R380" i="1" s="1"/>
  <c r="P380" i="1"/>
  <c r="N380" i="1"/>
  <c r="I380" i="1"/>
  <c r="X379" i="1"/>
  <c r="W379" i="1"/>
  <c r="T379" i="1"/>
  <c r="Q379" i="1"/>
  <c r="R379" i="1" s="1"/>
  <c r="S379" i="1" s="1"/>
  <c r="V379" i="1" s="1"/>
  <c r="P379" i="1"/>
  <c r="N379" i="1"/>
  <c r="I379" i="1"/>
  <c r="X378" i="1"/>
  <c r="W378" i="1"/>
  <c r="T378" i="1"/>
  <c r="Q378" i="1"/>
  <c r="R378" i="1" s="1"/>
  <c r="P378" i="1"/>
  <c r="N378" i="1"/>
  <c r="I378" i="1"/>
  <c r="X377" i="1"/>
  <c r="W377" i="1"/>
  <c r="T377" i="1"/>
  <c r="Q377" i="1"/>
  <c r="R377" i="1" s="1"/>
  <c r="P377" i="1"/>
  <c r="N377" i="1"/>
  <c r="I377" i="1"/>
  <c r="X376" i="1"/>
  <c r="W376" i="1"/>
  <c r="T376" i="1"/>
  <c r="Q376" i="1"/>
  <c r="R376" i="1" s="1"/>
  <c r="P376" i="1"/>
  <c r="N376" i="1"/>
  <c r="I376" i="1"/>
  <c r="X375" i="1"/>
  <c r="W375" i="1"/>
  <c r="T375" i="1"/>
  <c r="Q375" i="1"/>
  <c r="R375" i="1" s="1"/>
  <c r="S375" i="1" s="1"/>
  <c r="V375" i="1" s="1"/>
  <c r="P375" i="1"/>
  <c r="N375" i="1"/>
  <c r="I375" i="1"/>
  <c r="X374" i="1"/>
  <c r="W374" i="1"/>
  <c r="T374" i="1"/>
  <c r="Q374" i="1"/>
  <c r="R374" i="1" s="1"/>
  <c r="P374" i="1"/>
  <c r="N374" i="1"/>
  <c r="I374" i="1"/>
  <c r="X373" i="1"/>
  <c r="W373" i="1"/>
  <c r="T373" i="1"/>
  <c r="Q373" i="1"/>
  <c r="R373" i="1" s="1"/>
  <c r="P373" i="1"/>
  <c r="N373" i="1"/>
  <c r="I373" i="1"/>
  <c r="X372" i="1"/>
  <c r="W372" i="1"/>
  <c r="T372" i="1"/>
  <c r="Q372" i="1"/>
  <c r="R372" i="1" s="1"/>
  <c r="P372" i="1"/>
  <c r="N372" i="1"/>
  <c r="I372" i="1"/>
  <c r="X371" i="1"/>
  <c r="W371" i="1"/>
  <c r="T371" i="1"/>
  <c r="Q371" i="1"/>
  <c r="R371" i="1" s="1"/>
  <c r="S371" i="1" s="1"/>
  <c r="V371" i="1" s="1"/>
  <c r="P371" i="1"/>
  <c r="N371" i="1"/>
  <c r="I371" i="1"/>
  <c r="X370" i="1"/>
  <c r="W370" i="1"/>
  <c r="T370" i="1"/>
  <c r="Q370" i="1"/>
  <c r="R370" i="1" s="1"/>
  <c r="P370" i="1"/>
  <c r="N370" i="1"/>
  <c r="I370" i="1"/>
  <c r="X369" i="1"/>
  <c r="W369" i="1"/>
  <c r="T369" i="1"/>
  <c r="S369" i="1"/>
  <c r="Q369" i="1"/>
  <c r="R369" i="1" s="1"/>
  <c r="U369" i="1" s="1"/>
  <c r="P369" i="1"/>
  <c r="N369" i="1"/>
  <c r="I369" i="1"/>
  <c r="X368" i="1"/>
  <c r="W368" i="1"/>
  <c r="T368" i="1"/>
  <c r="S368" i="1"/>
  <c r="Q368" i="1"/>
  <c r="R368" i="1" s="1"/>
  <c r="U368" i="1" s="1"/>
  <c r="P368" i="1"/>
  <c r="N368" i="1"/>
  <c r="I368" i="1"/>
  <c r="X367" i="1"/>
  <c r="W367" i="1"/>
  <c r="T367" i="1"/>
  <c r="Q367" i="1"/>
  <c r="R367" i="1" s="1"/>
  <c r="S367" i="1" s="1"/>
  <c r="P367" i="1"/>
  <c r="N367" i="1"/>
  <c r="I367" i="1"/>
  <c r="X366" i="1"/>
  <c r="W366" i="1"/>
  <c r="T366" i="1"/>
  <c r="Q366" i="1"/>
  <c r="R366" i="1" s="1"/>
  <c r="P366" i="1"/>
  <c r="N366" i="1"/>
  <c r="I366" i="1"/>
  <c r="X365" i="1"/>
  <c r="W365" i="1"/>
  <c r="T365" i="1"/>
  <c r="Q365" i="1"/>
  <c r="R365" i="1" s="1"/>
  <c r="P365" i="1"/>
  <c r="N365" i="1"/>
  <c r="I365" i="1"/>
  <c r="X364" i="1"/>
  <c r="W364" i="1"/>
  <c r="T364" i="1"/>
  <c r="Q364" i="1"/>
  <c r="R364" i="1" s="1"/>
  <c r="P364" i="1"/>
  <c r="N364" i="1"/>
  <c r="I364" i="1"/>
  <c r="X363" i="1"/>
  <c r="W363" i="1"/>
  <c r="T363" i="1"/>
  <c r="Q363" i="1"/>
  <c r="R363" i="1" s="1"/>
  <c r="S363" i="1" s="1"/>
  <c r="P363" i="1"/>
  <c r="N363" i="1"/>
  <c r="I363" i="1"/>
  <c r="X362" i="1"/>
  <c r="W362" i="1"/>
  <c r="T362" i="1"/>
  <c r="Q362" i="1"/>
  <c r="R362" i="1" s="1"/>
  <c r="P362" i="1"/>
  <c r="N362" i="1"/>
  <c r="I362" i="1"/>
  <c r="X361" i="1"/>
  <c r="W361" i="1"/>
  <c r="T361" i="1"/>
  <c r="Q361" i="1"/>
  <c r="R361" i="1" s="1"/>
  <c r="P361" i="1"/>
  <c r="N361" i="1"/>
  <c r="I361" i="1"/>
  <c r="X360" i="1"/>
  <c r="W360" i="1"/>
  <c r="T360" i="1"/>
  <c r="Q360" i="1"/>
  <c r="R360" i="1" s="1"/>
  <c r="P360" i="1"/>
  <c r="N360" i="1"/>
  <c r="I360" i="1"/>
  <c r="X359" i="1"/>
  <c r="W359" i="1"/>
  <c r="T359" i="1"/>
  <c r="Q359" i="1"/>
  <c r="R359" i="1" s="1"/>
  <c r="S359" i="1" s="1"/>
  <c r="P359" i="1"/>
  <c r="N359" i="1"/>
  <c r="I359" i="1"/>
  <c r="X358" i="1"/>
  <c r="W358" i="1"/>
  <c r="T358" i="1"/>
  <c r="Q358" i="1"/>
  <c r="R358" i="1" s="1"/>
  <c r="P358" i="1"/>
  <c r="N358" i="1"/>
  <c r="I358" i="1"/>
  <c r="X357" i="1"/>
  <c r="W357" i="1"/>
  <c r="T357" i="1"/>
  <c r="Q357" i="1"/>
  <c r="R357" i="1" s="1"/>
  <c r="P357" i="1"/>
  <c r="N357" i="1"/>
  <c r="I357" i="1"/>
  <c r="X356" i="1"/>
  <c r="W356" i="1"/>
  <c r="T356" i="1"/>
  <c r="Q356" i="1"/>
  <c r="R356" i="1" s="1"/>
  <c r="P356" i="1"/>
  <c r="N356" i="1"/>
  <c r="I356" i="1"/>
  <c r="X355" i="1"/>
  <c r="W355" i="1"/>
  <c r="T355" i="1"/>
  <c r="Q355" i="1"/>
  <c r="R355" i="1" s="1"/>
  <c r="S355" i="1" s="1"/>
  <c r="P355" i="1"/>
  <c r="N355" i="1"/>
  <c r="I355" i="1"/>
  <c r="X354" i="1"/>
  <c r="W354" i="1"/>
  <c r="T354" i="1"/>
  <c r="Q354" i="1"/>
  <c r="R354" i="1" s="1"/>
  <c r="P354" i="1"/>
  <c r="N354" i="1"/>
  <c r="I354" i="1"/>
  <c r="X353" i="1"/>
  <c r="W353" i="1"/>
  <c r="T353" i="1"/>
  <c r="Q353" i="1"/>
  <c r="R353" i="1" s="1"/>
  <c r="P353" i="1"/>
  <c r="N353" i="1"/>
  <c r="I353" i="1"/>
  <c r="X352" i="1"/>
  <c r="W352" i="1"/>
  <c r="T352" i="1"/>
  <c r="Q352" i="1"/>
  <c r="R352" i="1" s="1"/>
  <c r="P352" i="1"/>
  <c r="N352" i="1"/>
  <c r="I352" i="1"/>
  <c r="X351" i="1"/>
  <c r="W351" i="1"/>
  <c r="T351" i="1"/>
  <c r="Q351" i="1"/>
  <c r="R351" i="1" s="1"/>
  <c r="S351" i="1" s="1"/>
  <c r="P351" i="1"/>
  <c r="N351" i="1"/>
  <c r="I351" i="1"/>
  <c r="X350" i="1"/>
  <c r="W350" i="1"/>
  <c r="T350" i="1"/>
  <c r="Q350" i="1"/>
  <c r="R350" i="1" s="1"/>
  <c r="P350" i="1"/>
  <c r="N350" i="1"/>
  <c r="I350" i="1"/>
  <c r="X349" i="1"/>
  <c r="W349" i="1"/>
  <c r="T349" i="1"/>
  <c r="Q349" i="1"/>
  <c r="R349" i="1" s="1"/>
  <c r="P349" i="1"/>
  <c r="N349" i="1"/>
  <c r="I349" i="1"/>
  <c r="X348" i="1"/>
  <c r="W348" i="1"/>
  <c r="T348" i="1"/>
  <c r="Q348" i="1"/>
  <c r="R348" i="1" s="1"/>
  <c r="P348" i="1"/>
  <c r="N348" i="1"/>
  <c r="I348" i="1"/>
  <c r="X347" i="1"/>
  <c r="W347" i="1"/>
  <c r="T347" i="1"/>
  <c r="Q347" i="1"/>
  <c r="R347" i="1" s="1"/>
  <c r="S347" i="1" s="1"/>
  <c r="P347" i="1"/>
  <c r="N347" i="1"/>
  <c r="I347" i="1"/>
  <c r="X346" i="1"/>
  <c r="W346" i="1"/>
  <c r="T346" i="1"/>
  <c r="Q346" i="1"/>
  <c r="R346" i="1" s="1"/>
  <c r="P346" i="1"/>
  <c r="N346" i="1"/>
  <c r="I346" i="1"/>
  <c r="X345" i="1"/>
  <c r="W345" i="1"/>
  <c r="T345" i="1"/>
  <c r="Q345" i="1"/>
  <c r="R345" i="1" s="1"/>
  <c r="P345" i="1"/>
  <c r="N345" i="1"/>
  <c r="I345" i="1"/>
  <c r="X344" i="1"/>
  <c r="W344" i="1"/>
  <c r="T344" i="1"/>
  <c r="Q344" i="1"/>
  <c r="R344" i="1" s="1"/>
  <c r="P344" i="1"/>
  <c r="N344" i="1"/>
  <c r="I344" i="1"/>
  <c r="X343" i="1"/>
  <c r="W343" i="1"/>
  <c r="T343" i="1"/>
  <c r="Q343" i="1"/>
  <c r="R343" i="1" s="1"/>
  <c r="S343" i="1" s="1"/>
  <c r="P343" i="1"/>
  <c r="N343" i="1"/>
  <c r="I343" i="1"/>
  <c r="X342" i="1"/>
  <c r="W342" i="1"/>
  <c r="T342" i="1"/>
  <c r="Q342" i="1"/>
  <c r="R342" i="1" s="1"/>
  <c r="P342" i="1"/>
  <c r="N342" i="1"/>
  <c r="I342" i="1"/>
  <c r="X341" i="1"/>
  <c r="W341" i="1"/>
  <c r="T341" i="1"/>
  <c r="Q341" i="1"/>
  <c r="R341" i="1" s="1"/>
  <c r="P341" i="1"/>
  <c r="N341" i="1"/>
  <c r="I341" i="1"/>
  <c r="X340" i="1"/>
  <c r="W340" i="1"/>
  <c r="T340" i="1"/>
  <c r="Q340" i="1"/>
  <c r="R340" i="1" s="1"/>
  <c r="P340" i="1"/>
  <c r="N340" i="1"/>
  <c r="I340" i="1"/>
  <c r="X339" i="1"/>
  <c r="W339" i="1"/>
  <c r="T339" i="1"/>
  <c r="Q339" i="1"/>
  <c r="R339" i="1" s="1"/>
  <c r="S339" i="1" s="1"/>
  <c r="P339" i="1"/>
  <c r="N339" i="1"/>
  <c r="I339" i="1"/>
  <c r="X338" i="1"/>
  <c r="W338" i="1"/>
  <c r="T338" i="1"/>
  <c r="Q338" i="1"/>
  <c r="R338" i="1" s="1"/>
  <c r="P338" i="1"/>
  <c r="N338" i="1"/>
  <c r="I338" i="1"/>
  <c r="X337" i="1"/>
  <c r="W337" i="1"/>
  <c r="T337" i="1"/>
  <c r="Q337" i="1"/>
  <c r="R337" i="1" s="1"/>
  <c r="P337" i="1"/>
  <c r="N337" i="1"/>
  <c r="I337" i="1"/>
  <c r="X336" i="1"/>
  <c r="W336" i="1"/>
  <c r="T336" i="1"/>
  <c r="Q336" i="1"/>
  <c r="R336" i="1" s="1"/>
  <c r="P336" i="1"/>
  <c r="N336" i="1"/>
  <c r="I336" i="1"/>
  <c r="X335" i="1"/>
  <c r="W335" i="1"/>
  <c r="T335" i="1"/>
  <c r="Q335" i="1"/>
  <c r="R335" i="1" s="1"/>
  <c r="S335" i="1" s="1"/>
  <c r="P335" i="1"/>
  <c r="N335" i="1"/>
  <c r="I335" i="1"/>
  <c r="X334" i="1"/>
  <c r="W334" i="1"/>
  <c r="T334" i="1"/>
  <c r="S334" i="1"/>
  <c r="Q334" i="1"/>
  <c r="R334" i="1" s="1"/>
  <c r="U334" i="1" s="1"/>
  <c r="P334" i="1"/>
  <c r="N334" i="1"/>
  <c r="I334" i="1"/>
  <c r="X333" i="1"/>
  <c r="W333" i="1"/>
  <c r="T333" i="1"/>
  <c r="Q333" i="1"/>
  <c r="R333" i="1" s="1"/>
  <c r="P333" i="1"/>
  <c r="N333" i="1"/>
  <c r="I333" i="1"/>
  <c r="X332" i="1"/>
  <c r="W332" i="1"/>
  <c r="T332" i="1"/>
  <c r="Q332" i="1"/>
  <c r="R332" i="1" s="1"/>
  <c r="P332" i="1"/>
  <c r="N332" i="1"/>
  <c r="I332" i="1"/>
  <c r="X331" i="1"/>
  <c r="W331" i="1"/>
  <c r="T331" i="1"/>
  <c r="Q331" i="1"/>
  <c r="R331" i="1" s="1"/>
  <c r="S331" i="1" s="1"/>
  <c r="P331" i="1"/>
  <c r="N331" i="1"/>
  <c r="I331" i="1"/>
  <c r="X330" i="1"/>
  <c r="W330" i="1"/>
  <c r="T330" i="1"/>
  <c r="Q330" i="1"/>
  <c r="R330" i="1" s="1"/>
  <c r="P330" i="1"/>
  <c r="N330" i="1"/>
  <c r="I330" i="1"/>
  <c r="X329" i="1"/>
  <c r="W329" i="1"/>
  <c r="T329" i="1"/>
  <c r="Q329" i="1"/>
  <c r="R329" i="1" s="1"/>
  <c r="P329" i="1"/>
  <c r="N329" i="1"/>
  <c r="I329" i="1"/>
  <c r="X328" i="1"/>
  <c r="W328" i="1"/>
  <c r="T328" i="1"/>
  <c r="Q328" i="1"/>
  <c r="R328" i="1" s="1"/>
  <c r="P328" i="1"/>
  <c r="N328" i="1"/>
  <c r="I328" i="1"/>
  <c r="X327" i="1"/>
  <c r="W327" i="1"/>
  <c r="T327" i="1"/>
  <c r="Q327" i="1"/>
  <c r="R327" i="1" s="1"/>
  <c r="S327" i="1" s="1"/>
  <c r="P327" i="1"/>
  <c r="N327" i="1"/>
  <c r="I327" i="1"/>
  <c r="X326" i="1"/>
  <c r="W326" i="1"/>
  <c r="T326" i="1"/>
  <c r="Q326" i="1"/>
  <c r="R326" i="1" s="1"/>
  <c r="P326" i="1"/>
  <c r="N326" i="1"/>
  <c r="I326" i="1"/>
  <c r="X325" i="1"/>
  <c r="W325" i="1"/>
  <c r="T325" i="1"/>
  <c r="Q325" i="1"/>
  <c r="R325" i="1" s="1"/>
  <c r="P325" i="1"/>
  <c r="N325" i="1"/>
  <c r="I325" i="1"/>
  <c r="X324" i="1"/>
  <c r="W324" i="1"/>
  <c r="T324" i="1"/>
  <c r="Q324" i="1"/>
  <c r="R324" i="1" s="1"/>
  <c r="P324" i="1"/>
  <c r="N324" i="1"/>
  <c r="I324" i="1"/>
  <c r="X323" i="1"/>
  <c r="W323" i="1"/>
  <c r="T323" i="1"/>
  <c r="Q323" i="1"/>
  <c r="R323" i="1" s="1"/>
  <c r="S323" i="1" s="1"/>
  <c r="P323" i="1"/>
  <c r="N323" i="1"/>
  <c r="I323" i="1"/>
  <c r="X322" i="1"/>
  <c r="W322" i="1"/>
  <c r="T322" i="1"/>
  <c r="Q322" i="1"/>
  <c r="R322" i="1" s="1"/>
  <c r="P322" i="1"/>
  <c r="N322" i="1"/>
  <c r="I322" i="1"/>
  <c r="X321" i="1"/>
  <c r="W321" i="1"/>
  <c r="T321" i="1"/>
  <c r="Q321" i="1"/>
  <c r="R321" i="1" s="1"/>
  <c r="P321" i="1"/>
  <c r="N321" i="1"/>
  <c r="I321" i="1"/>
  <c r="X320" i="1"/>
  <c r="W320" i="1"/>
  <c r="T320" i="1"/>
  <c r="Q320" i="1"/>
  <c r="R320" i="1" s="1"/>
  <c r="P320" i="1"/>
  <c r="N320" i="1"/>
  <c r="I320" i="1"/>
  <c r="X319" i="1"/>
  <c r="W319" i="1"/>
  <c r="T319" i="1"/>
  <c r="Q319" i="1"/>
  <c r="R319" i="1" s="1"/>
  <c r="S319" i="1" s="1"/>
  <c r="P319" i="1"/>
  <c r="N319" i="1"/>
  <c r="I319" i="1"/>
  <c r="X318" i="1"/>
  <c r="W318" i="1"/>
  <c r="T318" i="1"/>
  <c r="Q318" i="1"/>
  <c r="R318" i="1" s="1"/>
  <c r="P318" i="1"/>
  <c r="N318" i="1"/>
  <c r="I318" i="1"/>
  <c r="X317" i="1"/>
  <c r="W317" i="1"/>
  <c r="T317" i="1"/>
  <c r="Q317" i="1"/>
  <c r="R317" i="1" s="1"/>
  <c r="P317" i="1"/>
  <c r="N317" i="1"/>
  <c r="I317" i="1"/>
  <c r="X316" i="1"/>
  <c r="W316" i="1"/>
  <c r="T316" i="1"/>
  <c r="Q316" i="1"/>
  <c r="R316" i="1" s="1"/>
  <c r="P316" i="1"/>
  <c r="N316" i="1"/>
  <c r="I316" i="1"/>
  <c r="X315" i="1"/>
  <c r="W315" i="1"/>
  <c r="T315" i="1"/>
  <c r="Q315" i="1"/>
  <c r="R315" i="1" s="1"/>
  <c r="S315" i="1" s="1"/>
  <c r="P315" i="1"/>
  <c r="N315" i="1"/>
  <c r="I315" i="1"/>
  <c r="X314" i="1"/>
  <c r="W314" i="1"/>
  <c r="T314" i="1"/>
  <c r="Q314" i="1"/>
  <c r="R314" i="1" s="1"/>
  <c r="P314" i="1"/>
  <c r="N314" i="1"/>
  <c r="I314" i="1"/>
  <c r="X313" i="1"/>
  <c r="W313" i="1"/>
  <c r="T313" i="1"/>
  <c r="Q313" i="1"/>
  <c r="R313" i="1" s="1"/>
  <c r="P313" i="1"/>
  <c r="N313" i="1"/>
  <c r="I313" i="1"/>
  <c r="X312" i="1"/>
  <c r="W312" i="1"/>
  <c r="T312" i="1"/>
  <c r="Q312" i="1"/>
  <c r="R312" i="1" s="1"/>
  <c r="P312" i="1"/>
  <c r="N312" i="1"/>
  <c r="I312" i="1"/>
  <c r="X311" i="1"/>
  <c r="W311" i="1"/>
  <c r="T311" i="1"/>
  <c r="Q311" i="1"/>
  <c r="R311" i="1" s="1"/>
  <c r="S311" i="1" s="1"/>
  <c r="P311" i="1"/>
  <c r="N311" i="1"/>
  <c r="I311" i="1"/>
  <c r="X310" i="1"/>
  <c r="W310" i="1"/>
  <c r="T310" i="1"/>
  <c r="Q310" i="1"/>
  <c r="R310" i="1" s="1"/>
  <c r="P310" i="1"/>
  <c r="N310" i="1"/>
  <c r="I310" i="1"/>
  <c r="X309" i="1"/>
  <c r="W309" i="1"/>
  <c r="T309" i="1"/>
  <c r="Q309" i="1"/>
  <c r="R309" i="1" s="1"/>
  <c r="P309" i="1"/>
  <c r="N309" i="1"/>
  <c r="I309" i="1"/>
  <c r="X308" i="1"/>
  <c r="W308" i="1"/>
  <c r="T308" i="1"/>
  <c r="Q308" i="1"/>
  <c r="R308" i="1" s="1"/>
  <c r="U308" i="1" s="1"/>
  <c r="P308" i="1"/>
  <c r="N308" i="1"/>
  <c r="I308" i="1"/>
  <c r="X307" i="1"/>
  <c r="W307" i="1"/>
  <c r="T307" i="1"/>
  <c r="Q307" i="1"/>
  <c r="R307" i="1" s="1"/>
  <c r="S307" i="1" s="1"/>
  <c r="P307" i="1"/>
  <c r="N307" i="1"/>
  <c r="I307" i="1"/>
  <c r="X306" i="1"/>
  <c r="W306" i="1"/>
  <c r="T306" i="1"/>
  <c r="Q306" i="1"/>
  <c r="R306" i="1" s="1"/>
  <c r="P306" i="1"/>
  <c r="N306" i="1"/>
  <c r="I306" i="1"/>
  <c r="X305" i="1"/>
  <c r="W305" i="1"/>
  <c r="T305" i="1"/>
  <c r="Q305" i="1"/>
  <c r="R305" i="1" s="1"/>
  <c r="P305" i="1"/>
  <c r="N305" i="1"/>
  <c r="I305" i="1"/>
  <c r="X304" i="1"/>
  <c r="W304" i="1"/>
  <c r="T304" i="1"/>
  <c r="Q304" i="1"/>
  <c r="R304" i="1" s="1"/>
  <c r="P304" i="1"/>
  <c r="N304" i="1"/>
  <c r="I304" i="1"/>
  <c r="X303" i="1"/>
  <c r="W303" i="1"/>
  <c r="T303" i="1"/>
  <c r="Q303" i="1"/>
  <c r="R303" i="1" s="1"/>
  <c r="S303" i="1" s="1"/>
  <c r="P303" i="1"/>
  <c r="N303" i="1"/>
  <c r="I303" i="1"/>
  <c r="X302" i="1"/>
  <c r="W302" i="1"/>
  <c r="T302" i="1"/>
  <c r="Q302" i="1"/>
  <c r="R302" i="1" s="1"/>
  <c r="P302" i="1"/>
  <c r="N302" i="1"/>
  <c r="I302" i="1"/>
  <c r="X301" i="1"/>
  <c r="W301" i="1"/>
  <c r="T301" i="1"/>
  <c r="Q301" i="1"/>
  <c r="R301" i="1" s="1"/>
  <c r="P301" i="1"/>
  <c r="N301" i="1"/>
  <c r="I301" i="1"/>
  <c r="X300" i="1"/>
  <c r="W300" i="1"/>
  <c r="T300" i="1"/>
  <c r="Q300" i="1"/>
  <c r="R300" i="1" s="1"/>
  <c r="P300" i="1"/>
  <c r="N300" i="1"/>
  <c r="I300" i="1"/>
  <c r="X299" i="1"/>
  <c r="W299" i="1"/>
  <c r="T299" i="1"/>
  <c r="Q299" i="1"/>
  <c r="R299" i="1" s="1"/>
  <c r="S299" i="1" s="1"/>
  <c r="P299" i="1"/>
  <c r="N299" i="1"/>
  <c r="I299" i="1"/>
  <c r="X298" i="1"/>
  <c r="W298" i="1"/>
  <c r="T298" i="1"/>
  <c r="Q298" i="1"/>
  <c r="R298" i="1" s="1"/>
  <c r="P298" i="1"/>
  <c r="N298" i="1"/>
  <c r="I298" i="1"/>
  <c r="X297" i="1"/>
  <c r="W297" i="1"/>
  <c r="T297" i="1"/>
  <c r="Q297" i="1"/>
  <c r="R297" i="1" s="1"/>
  <c r="P297" i="1"/>
  <c r="N297" i="1"/>
  <c r="I297" i="1"/>
  <c r="X296" i="1"/>
  <c r="W296" i="1"/>
  <c r="T296" i="1"/>
  <c r="Q296" i="1"/>
  <c r="R296" i="1" s="1"/>
  <c r="P296" i="1"/>
  <c r="N296" i="1"/>
  <c r="I296" i="1"/>
  <c r="X295" i="1"/>
  <c r="W295" i="1"/>
  <c r="T295" i="1"/>
  <c r="Q295" i="1"/>
  <c r="R295" i="1" s="1"/>
  <c r="S295" i="1" s="1"/>
  <c r="P295" i="1"/>
  <c r="N295" i="1"/>
  <c r="I295" i="1"/>
  <c r="X294" i="1"/>
  <c r="W294" i="1"/>
  <c r="T294" i="1"/>
  <c r="Q294" i="1"/>
  <c r="R294" i="1" s="1"/>
  <c r="P294" i="1"/>
  <c r="N294" i="1"/>
  <c r="I294" i="1"/>
  <c r="X293" i="1"/>
  <c r="W293" i="1"/>
  <c r="T293" i="1"/>
  <c r="Q293" i="1"/>
  <c r="R293" i="1" s="1"/>
  <c r="P293" i="1"/>
  <c r="N293" i="1"/>
  <c r="I293" i="1"/>
  <c r="X292" i="1"/>
  <c r="W292" i="1"/>
  <c r="T292" i="1"/>
  <c r="Q292" i="1"/>
  <c r="R292" i="1" s="1"/>
  <c r="P292" i="1"/>
  <c r="N292" i="1"/>
  <c r="I292" i="1"/>
  <c r="X291" i="1"/>
  <c r="W291" i="1"/>
  <c r="T291" i="1"/>
  <c r="Q291" i="1"/>
  <c r="R291" i="1" s="1"/>
  <c r="S291" i="1" s="1"/>
  <c r="P291" i="1"/>
  <c r="N291" i="1"/>
  <c r="I291" i="1"/>
  <c r="X290" i="1"/>
  <c r="W290" i="1"/>
  <c r="T290" i="1"/>
  <c r="Q290" i="1"/>
  <c r="R290" i="1" s="1"/>
  <c r="P290" i="1"/>
  <c r="N290" i="1"/>
  <c r="I290" i="1"/>
  <c r="X289" i="1"/>
  <c r="W289" i="1"/>
  <c r="T289" i="1"/>
  <c r="Q289" i="1"/>
  <c r="R289" i="1" s="1"/>
  <c r="P289" i="1"/>
  <c r="N289" i="1"/>
  <c r="I289" i="1"/>
  <c r="X288" i="1"/>
  <c r="W288" i="1"/>
  <c r="T288" i="1"/>
  <c r="Q288" i="1"/>
  <c r="R288" i="1" s="1"/>
  <c r="P288" i="1"/>
  <c r="N288" i="1"/>
  <c r="I288" i="1"/>
  <c r="X287" i="1"/>
  <c r="W287" i="1"/>
  <c r="T287" i="1"/>
  <c r="Q287" i="1"/>
  <c r="R287" i="1" s="1"/>
  <c r="S287" i="1" s="1"/>
  <c r="P287" i="1"/>
  <c r="N287" i="1"/>
  <c r="I287" i="1"/>
  <c r="X286" i="1"/>
  <c r="W286" i="1"/>
  <c r="T286" i="1"/>
  <c r="Q286" i="1"/>
  <c r="R286" i="1" s="1"/>
  <c r="P286" i="1"/>
  <c r="N286" i="1"/>
  <c r="I286" i="1"/>
  <c r="X285" i="1"/>
  <c r="W285" i="1"/>
  <c r="T285" i="1"/>
  <c r="Q285" i="1"/>
  <c r="R285" i="1" s="1"/>
  <c r="P285" i="1"/>
  <c r="N285" i="1"/>
  <c r="I285" i="1"/>
  <c r="X284" i="1"/>
  <c r="W284" i="1"/>
  <c r="T284" i="1"/>
  <c r="Q284" i="1"/>
  <c r="R284" i="1" s="1"/>
  <c r="P284" i="1"/>
  <c r="N284" i="1"/>
  <c r="I284" i="1"/>
  <c r="X283" i="1"/>
  <c r="W283" i="1"/>
  <c r="T283" i="1"/>
  <c r="Q283" i="1"/>
  <c r="R283" i="1" s="1"/>
  <c r="S283" i="1" s="1"/>
  <c r="P283" i="1"/>
  <c r="N283" i="1"/>
  <c r="I283" i="1"/>
  <c r="X282" i="1"/>
  <c r="W282" i="1"/>
  <c r="T282" i="1"/>
  <c r="Q282" i="1"/>
  <c r="R282" i="1" s="1"/>
  <c r="P282" i="1"/>
  <c r="N282" i="1"/>
  <c r="I282" i="1"/>
  <c r="X281" i="1"/>
  <c r="W281" i="1"/>
  <c r="T281" i="1"/>
  <c r="Q281" i="1"/>
  <c r="R281" i="1" s="1"/>
  <c r="P281" i="1"/>
  <c r="N281" i="1"/>
  <c r="I281" i="1"/>
  <c r="X280" i="1"/>
  <c r="W280" i="1"/>
  <c r="T280" i="1"/>
  <c r="Q280" i="1"/>
  <c r="R280" i="1" s="1"/>
  <c r="P280" i="1"/>
  <c r="N280" i="1"/>
  <c r="I280" i="1"/>
  <c r="X279" i="1"/>
  <c r="W279" i="1"/>
  <c r="T279" i="1"/>
  <c r="Q279" i="1"/>
  <c r="R279" i="1" s="1"/>
  <c r="S279" i="1" s="1"/>
  <c r="P279" i="1"/>
  <c r="N279" i="1"/>
  <c r="I279" i="1"/>
  <c r="X278" i="1"/>
  <c r="W278" i="1"/>
  <c r="T278" i="1"/>
  <c r="Q278" i="1"/>
  <c r="R278" i="1" s="1"/>
  <c r="P278" i="1"/>
  <c r="N278" i="1"/>
  <c r="I278" i="1"/>
  <c r="X277" i="1"/>
  <c r="W277" i="1"/>
  <c r="T277" i="1"/>
  <c r="Q277" i="1"/>
  <c r="R277" i="1" s="1"/>
  <c r="P277" i="1"/>
  <c r="N277" i="1"/>
  <c r="I277" i="1"/>
  <c r="X276" i="1"/>
  <c r="W276" i="1"/>
  <c r="T276" i="1"/>
  <c r="Q276" i="1"/>
  <c r="R276" i="1" s="1"/>
  <c r="P276" i="1"/>
  <c r="N276" i="1"/>
  <c r="I276" i="1"/>
  <c r="X275" i="1"/>
  <c r="W275" i="1"/>
  <c r="T275" i="1"/>
  <c r="Q275" i="1"/>
  <c r="R275" i="1" s="1"/>
  <c r="S275" i="1" s="1"/>
  <c r="P275" i="1"/>
  <c r="N275" i="1"/>
  <c r="I275" i="1"/>
  <c r="X274" i="1"/>
  <c r="W274" i="1"/>
  <c r="T274" i="1"/>
  <c r="Q274" i="1"/>
  <c r="R274" i="1" s="1"/>
  <c r="P274" i="1"/>
  <c r="N274" i="1"/>
  <c r="I274" i="1"/>
  <c r="X273" i="1"/>
  <c r="W273" i="1"/>
  <c r="T273" i="1"/>
  <c r="Q273" i="1"/>
  <c r="R273" i="1" s="1"/>
  <c r="P273" i="1"/>
  <c r="N273" i="1"/>
  <c r="I273" i="1"/>
  <c r="X272" i="1"/>
  <c r="W272" i="1"/>
  <c r="T272" i="1"/>
  <c r="Q272" i="1"/>
  <c r="R272" i="1" s="1"/>
  <c r="P272" i="1"/>
  <c r="N272" i="1"/>
  <c r="I272" i="1"/>
  <c r="X271" i="1"/>
  <c r="W271" i="1"/>
  <c r="T271" i="1"/>
  <c r="Q271" i="1"/>
  <c r="R271" i="1" s="1"/>
  <c r="S271" i="1" s="1"/>
  <c r="P271" i="1"/>
  <c r="N271" i="1"/>
  <c r="I271" i="1"/>
  <c r="X270" i="1"/>
  <c r="W270" i="1"/>
  <c r="T270" i="1"/>
  <c r="Q270" i="1"/>
  <c r="R270" i="1" s="1"/>
  <c r="P270" i="1"/>
  <c r="N270" i="1"/>
  <c r="I270" i="1"/>
  <c r="X269" i="1"/>
  <c r="W269" i="1"/>
  <c r="T269" i="1"/>
  <c r="Q269" i="1"/>
  <c r="R269" i="1" s="1"/>
  <c r="P269" i="1"/>
  <c r="N269" i="1"/>
  <c r="I269" i="1"/>
  <c r="X268" i="1"/>
  <c r="W268" i="1"/>
  <c r="T268" i="1"/>
  <c r="Q268" i="1"/>
  <c r="R268" i="1" s="1"/>
  <c r="P268" i="1"/>
  <c r="N268" i="1"/>
  <c r="I268" i="1"/>
  <c r="X267" i="1"/>
  <c r="W267" i="1"/>
  <c r="T267" i="1"/>
  <c r="Q267" i="1"/>
  <c r="R267" i="1" s="1"/>
  <c r="S267" i="1" s="1"/>
  <c r="P267" i="1"/>
  <c r="N267" i="1"/>
  <c r="I267" i="1"/>
  <c r="X266" i="1"/>
  <c r="W266" i="1"/>
  <c r="T266" i="1"/>
  <c r="Q266" i="1"/>
  <c r="R266" i="1" s="1"/>
  <c r="P266" i="1"/>
  <c r="N266" i="1"/>
  <c r="I266" i="1"/>
  <c r="X265" i="1"/>
  <c r="W265" i="1"/>
  <c r="T265" i="1"/>
  <c r="Q265" i="1"/>
  <c r="R265" i="1" s="1"/>
  <c r="P265" i="1"/>
  <c r="N265" i="1"/>
  <c r="I265" i="1"/>
  <c r="X264" i="1"/>
  <c r="W264" i="1"/>
  <c r="T264" i="1"/>
  <c r="Q264" i="1"/>
  <c r="R264" i="1" s="1"/>
  <c r="P264" i="1"/>
  <c r="N264" i="1"/>
  <c r="I264" i="1"/>
  <c r="X263" i="1"/>
  <c r="W263" i="1"/>
  <c r="T263" i="1"/>
  <c r="Q263" i="1"/>
  <c r="R263" i="1" s="1"/>
  <c r="S263" i="1" s="1"/>
  <c r="P263" i="1"/>
  <c r="N263" i="1"/>
  <c r="I263" i="1"/>
  <c r="X262" i="1"/>
  <c r="W262" i="1"/>
  <c r="T262" i="1"/>
  <c r="Q262" i="1"/>
  <c r="R262" i="1" s="1"/>
  <c r="P262" i="1"/>
  <c r="N262" i="1"/>
  <c r="I262" i="1"/>
  <c r="X261" i="1"/>
  <c r="W261" i="1"/>
  <c r="T261" i="1"/>
  <c r="Q261" i="1"/>
  <c r="R261" i="1" s="1"/>
  <c r="P261" i="1"/>
  <c r="N261" i="1"/>
  <c r="I261" i="1"/>
  <c r="X260" i="1"/>
  <c r="W260" i="1"/>
  <c r="T260" i="1"/>
  <c r="Q260" i="1"/>
  <c r="R260" i="1" s="1"/>
  <c r="U260" i="1" s="1"/>
  <c r="P260" i="1"/>
  <c r="N260" i="1"/>
  <c r="I260" i="1"/>
  <c r="X259" i="1"/>
  <c r="W259" i="1"/>
  <c r="T259" i="1"/>
  <c r="Q259" i="1"/>
  <c r="R259" i="1" s="1"/>
  <c r="S259" i="1" s="1"/>
  <c r="P259" i="1"/>
  <c r="N259" i="1"/>
  <c r="I259" i="1"/>
  <c r="X258" i="1"/>
  <c r="W258" i="1"/>
  <c r="T258" i="1"/>
  <c r="Q258" i="1"/>
  <c r="R258" i="1" s="1"/>
  <c r="S258" i="1" s="1"/>
  <c r="P258" i="1"/>
  <c r="N258" i="1"/>
  <c r="I258" i="1"/>
  <c r="X257" i="1"/>
  <c r="W257" i="1"/>
  <c r="T257" i="1"/>
  <c r="Q257" i="1"/>
  <c r="R257" i="1" s="1"/>
  <c r="S257" i="1" s="1"/>
  <c r="P257" i="1"/>
  <c r="N257" i="1"/>
  <c r="I257" i="1"/>
  <c r="X256" i="1"/>
  <c r="W256" i="1"/>
  <c r="T256" i="1"/>
  <c r="Q256" i="1"/>
  <c r="R256" i="1" s="1"/>
  <c r="U256" i="1" s="1"/>
  <c r="P256" i="1"/>
  <c r="N256" i="1"/>
  <c r="I256" i="1"/>
  <c r="X255" i="1"/>
  <c r="W255" i="1"/>
  <c r="T255" i="1"/>
  <c r="Q255" i="1"/>
  <c r="R255" i="1" s="1"/>
  <c r="U255" i="1" s="1"/>
  <c r="P255" i="1"/>
  <c r="N255" i="1"/>
  <c r="I255" i="1"/>
  <c r="X254" i="1"/>
  <c r="W254" i="1"/>
  <c r="T254" i="1"/>
  <c r="Q254" i="1"/>
  <c r="R254" i="1" s="1"/>
  <c r="P254" i="1"/>
  <c r="N254" i="1"/>
  <c r="I254" i="1"/>
  <c r="X253" i="1"/>
  <c r="W253" i="1"/>
  <c r="T253" i="1"/>
  <c r="Q253" i="1"/>
  <c r="R253" i="1" s="1"/>
  <c r="S253" i="1" s="1"/>
  <c r="P253" i="1"/>
  <c r="N253" i="1"/>
  <c r="I253" i="1"/>
  <c r="X252" i="1"/>
  <c r="W252" i="1"/>
  <c r="T252" i="1"/>
  <c r="Q252" i="1"/>
  <c r="R252" i="1" s="1"/>
  <c r="U252" i="1" s="1"/>
  <c r="P252" i="1"/>
  <c r="N252" i="1"/>
  <c r="I252" i="1"/>
  <c r="X251" i="1"/>
  <c r="W251" i="1"/>
  <c r="T251" i="1"/>
  <c r="Q251" i="1"/>
  <c r="R251" i="1" s="1"/>
  <c r="U251" i="1" s="1"/>
  <c r="P251" i="1"/>
  <c r="N251" i="1"/>
  <c r="I251" i="1"/>
  <c r="X250" i="1"/>
  <c r="W250" i="1"/>
  <c r="T250" i="1"/>
  <c r="Q250" i="1"/>
  <c r="R250" i="1" s="1"/>
  <c r="P250" i="1"/>
  <c r="N250" i="1"/>
  <c r="I250" i="1"/>
  <c r="X249" i="1"/>
  <c r="W249" i="1"/>
  <c r="T249" i="1"/>
  <c r="Q249" i="1"/>
  <c r="R249" i="1" s="1"/>
  <c r="S249" i="1" s="1"/>
  <c r="P249" i="1"/>
  <c r="N249" i="1"/>
  <c r="I249" i="1"/>
  <c r="X248" i="1"/>
  <c r="W248" i="1"/>
  <c r="T248" i="1"/>
  <c r="Q248" i="1"/>
  <c r="R248" i="1" s="1"/>
  <c r="U248" i="1" s="1"/>
  <c r="P248" i="1"/>
  <c r="N248" i="1"/>
  <c r="I248" i="1"/>
  <c r="X247" i="1"/>
  <c r="W247" i="1"/>
  <c r="T247" i="1"/>
  <c r="Q247" i="1"/>
  <c r="R247" i="1" s="1"/>
  <c r="U247" i="1" s="1"/>
  <c r="P247" i="1"/>
  <c r="N247" i="1"/>
  <c r="I247" i="1"/>
  <c r="X246" i="1"/>
  <c r="W246" i="1"/>
  <c r="T246" i="1"/>
  <c r="Q246" i="1"/>
  <c r="R246" i="1" s="1"/>
  <c r="P246" i="1"/>
  <c r="N246" i="1"/>
  <c r="I246" i="1"/>
  <c r="X245" i="1"/>
  <c r="W245" i="1"/>
  <c r="T245" i="1"/>
  <c r="Q245" i="1"/>
  <c r="R245" i="1" s="1"/>
  <c r="S245" i="1" s="1"/>
  <c r="P245" i="1"/>
  <c r="N245" i="1"/>
  <c r="I245" i="1"/>
  <c r="X244" i="1"/>
  <c r="W244" i="1"/>
  <c r="T244" i="1"/>
  <c r="Q244" i="1"/>
  <c r="R244" i="1" s="1"/>
  <c r="U244" i="1" s="1"/>
  <c r="P244" i="1"/>
  <c r="N244" i="1"/>
  <c r="I244" i="1"/>
  <c r="X243" i="1"/>
  <c r="W243" i="1"/>
  <c r="T243" i="1"/>
  <c r="Q243" i="1"/>
  <c r="R243" i="1" s="1"/>
  <c r="U243" i="1" s="1"/>
  <c r="P243" i="1"/>
  <c r="N243" i="1"/>
  <c r="I243" i="1"/>
  <c r="X242" i="1"/>
  <c r="W242" i="1"/>
  <c r="T242" i="1"/>
  <c r="Q242" i="1"/>
  <c r="R242" i="1" s="1"/>
  <c r="P242" i="1"/>
  <c r="N242" i="1"/>
  <c r="I242" i="1"/>
  <c r="X241" i="1"/>
  <c r="W241" i="1"/>
  <c r="T241" i="1"/>
  <c r="Q241" i="1"/>
  <c r="R241" i="1" s="1"/>
  <c r="U241" i="1" s="1"/>
  <c r="P241" i="1"/>
  <c r="N241" i="1"/>
  <c r="I241" i="1"/>
  <c r="X240" i="1"/>
  <c r="W240" i="1"/>
  <c r="T240" i="1"/>
  <c r="Q240" i="1"/>
  <c r="R240" i="1" s="1"/>
  <c r="P240" i="1"/>
  <c r="N240" i="1"/>
  <c r="I240" i="1"/>
  <c r="X239" i="1"/>
  <c r="W239" i="1"/>
  <c r="T239" i="1"/>
  <c r="Q239" i="1"/>
  <c r="R239" i="1" s="1"/>
  <c r="U239" i="1" s="1"/>
  <c r="P239" i="1"/>
  <c r="N239" i="1"/>
  <c r="I239" i="1"/>
  <c r="X238" i="1"/>
  <c r="W238" i="1"/>
  <c r="T238" i="1"/>
  <c r="Q238" i="1"/>
  <c r="R238" i="1" s="1"/>
  <c r="U238" i="1" s="1"/>
  <c r="P238" i="1"/>
  <c r="N238" i="1"/>
  <c r="I238" i="1"/>
  <c r="X237" i="1"/>
  <c r="W237" i="1"/>
  <c r="T237" i="1"/>
  <c r="Q237" i="1"/>
  <c r="R237" i="1" s="1"/>
  <c r="P237" i="1"/>
  <c r="N237" i="1"/>
  <c r="I237" i="1"/>
  <c r="X236" i="1"/>
  <c r="W236" i="1"/>
  <c r="T236" i="1"/>
  <c r="Q236" i="1"/>
  <c r="R236" i="1" s="1"/>
  <c r="P236" i="1"/>
  <c r="N236" i="1"/>
  <c r="I236" i="1"/>
  <c r="X235" i="1"/>
  <c r="W235" i="1"/>
  <c r="T235" i="1"/>
  <c r="Q235" i="1"/>
  <c r="R235" i="1" s="1"/>
  <c r="P235" i="1"/>
  <c r="N235" i="1"/>
  <c r="I235" i="1"/>
  <c r="X234" i="1"/>
  <c r="W234" i="1"/>
  <c r="T234" i="1"/>
  <c r="Q234" i="1"/>
  <c r="R234" i="1" s="1"/>
  <c r="U234" i="1" s="1"/>
  <c r="P234" i="1"/>
  <c r="N234" i="1"/>
  <c r="I234" i="1"/>
  <c r="X233" i="1"/>
  <c r="W233" i="1"/>
  <c r="T233" i="1"/>
  <c r="Q233" i="1"/>
  <c r="R233" i="1" s="1"/>
  <c r="P233" i="1"/>
  <c r="N233" i="1"/>
  <c r="I233" i="1"/>
  <c r="X232" i="1"/>
  <c r="W232" i="1"/>
  <c r="T232" i="1"/>
  <c r="Q232" i="1"/>
  <c r="R232" i="1" s="1"/>
  <c r="P232" i="1"/>
  <c r="N232" i="1"/>
  <c r="I232" i="1"/>
  <c r="X231" i="1"/>
  <c r="W231" i="1"/>
  <c r="T231" i="1"/>
  <c r="Q231" i="1"/>
  <c r="R231" i="1" s="1"/>
  <c r="P231" i="1"/>
  <c r="N231" i="1"/>
  <c r="I231" i="1"/>
  <c r="X230" i="1"/>
  <c r="W230" i="1"/>
  <c r="T230" i="1"/>
  <c r="Q230" i="1"/>
  <c r="R230" i="1" s="1"/>
  <c r="U230" i="1" s="1"/>
  <c r="P230" i="1"/>
  <c r="N230" i="1"/>
  <c r="I230" i="1"/>
  <c r="X229" i="1"/>
  <c r="W229" i="1"/>
  <c r="T229" i="1"/>
  <c r="Q229" i="1"/>
  <c r="R229" i="1" s="1"/>
  <c r="P229" i="1"/>
  <c r="N229" i="1"/>
  <c r="I229" i="1"/>
  <c r="X228" i="1"/>
  <c r="W228" i="1"/>
  <c r="T228" i="1"/>
  <c r="Q228" i="1"/>
  <c r="R228" i="1" s="1"/>
  <c r="P228" i="1"/>
  <c r="N228" i="1"/>
  <c r="I228" i="1"/>
  <c r="X227" i="1"/>
  <c r="W227" i="1"/>
  <c r="T227" i="1"/>
  <c r="Q227" i="1"/>
  <c r="R227" i="1" s="1"/>
  <c r="U227" i="1" s="1"/>
  <c r="P227" i="1"/>
  <c r="N227" i="1"/>
  <c r="I227" i="1"/>
  <c r="X226" i="1"/>
  <c r="W226" i="1"/>
  <c r="T226" i="1"/>
  <c r="Q226" i="1"/>
  <c r="R226" i="1" s="1"/>
  <c r="U226" i="1" s="1"/>
  <c r="P226" i="1"/>
  <c r="N226" i="1"/>
  <c r="I226" i="1"/>
  <c r="X225" i="1"/>
  <c r="W225" i="1"/>
  <c r="T225" i="1"/>
  <c r="Q225" i="1"/>
  <c r="R225" i="1" s="1"/>
  <c r="P225" i="1"/>
  <c r="N225" i="1"/>
  <c r="I225" i="1"/>
  <c r="X224" i="1"/>
  <c r="W224" i="1"/>
  <c r="T224" i="1"/>
  <c r="Q224" i="1"/>
  <c r="R224" i="1" s="1"/>
  <c r="P224" i="1"/>
  <c r="N224" i="1"/>
  <c r="I224" i="1"/>
  <c r="X223" i="1"/>
  <c r="W223" i="1"/>
  <c r="T223" i="1"/>
  <c r="Q223" i="1"/>
  <c r="R223" i="1" s="1"/>
  <c r="U223" i="1" s="1"/>
  <c r="P223" i="1"/>
  <c r="N223" i="1"/>
  <c r="I223" i="1"/>
  <c r="X222" i="1"/>
  <c r="W222" i="1"/>
  <c r="T222" i="1"/>
  <c r="Q222" i="1"/>
  <c r="R222" i="1" s="1"/>
  <c r="U222" i="1" s="1"/>
  <c r="P222" i="1"/>
  <c r="N222" i="1"/>
  <c r="I222" i="1"/>
  <c r="X221" i="1"/>
  <c r="W221" i="1"/>
  <c r="T221" i="1"/>
  <c r="Q221" i="1"/>
  <c r="R221" i="1" s="1"/>
  <c r="P221" i="1"/>
  <c r="N221" i="1"/>
  <c r="I221" i="1"/>
  <c r="X220" i="1"/>
  <c r="W220" i="1"/>
  <c r="T220" i="1"/>
  <c r="Q220" i="1"/>
  <c r="R220" i="1" s="1"/>
  <c r="P220" i="1"/>
  <c r="N220" i="1"/>
  <c r="I220" i="1"/>
  <c r="X219" i="1"/>
  <c r="W219" i="1"/>
  <c r="T219" i="1"/>
  <c r="Q219" i="1"/>
  <c r="R219" i="1" s="1"/>
  <c r="P219" i="1"/>
  <c r="N219" i="1"/>
  <c r="I219" i="1"/>
  <c r="X218" i="1"/>
  <c r="W218" i="1"/>
  <c r="T218" i="1"/>
  <c r="Q218" i="1"/>
  <c r="R218" i="1" s="1"/>
  <c r="U218" i="1" s="1"/>
  <c r="P218" i="1"/>
  <c r="N218" i="1"/>
  <c r="I218" i="1"/>
  <c r="X217" i="1"/>
  <c r="W217" i="1"/>
  <c r="T217" i="1"/>
  <c r="Q217" i="1"/>
  <c r="R217" i="1" s="1"/>
  <c r="P217" i="1"/>
  <c r="N217" i="1"/>
  <c r="I217" i="1"/>
  <c r="X216" i="1"/>
  <c r="W216" i="1"/>
  <c r="T216" i="1"/>
  <c r="Q216" i="1"/>
  <c r="R216" i="1" s="1"/>
  <c r="P216" i="1"/>
  <c r="N216" i="1"/>
  <c r="I216" i="1"/>
  <c r="X215" i="1"/>
  <c r="W215" i="1"/>
  <c r="T215" i="1"/>
  <c r="Q215" i="1"/>
  <c r="R215" i="1" s="1"/>
  <c r="U215" i="1" s="1"/>
  <c r="P215" i="1"/>
  <c r="N215" i="1"/>
  <c r="I215" i="1"/>
  <c r="X214" i="1"/>
  <c r="W214" i="1"/>
  <c r="T214" i="1"/>
  <c r="Q214" i="1"/>
  <c r="R214" i="1" s="1"/>
  <c r="U214" i="1" s="1"/>
  <c r="P214" i="1"/>
  <c r="N214" i="1"/>
  <c r="I214" i="1"/>
  <c r="X213" i="1"/>
  <c r="W213" i="1"/>
  <c r="T213" i="1"/>
  <c r="Q213" i="1"/>
  <c r="R213" i="1" s="1"/>
  <c r="P213" i="1"/>
  <c r="N213" i="1"/>
  <c r="I213" i="1"/>
  <c r="X212" i="1"/>
  <c r="W212" i="1"/>
  <c r="T212" i="1"/>
  <c r="Q212" i="1"/>
  <c r="R212" i="1" s="1"/>
  <c r="P212" i="1"/>
  <c r="N212" i="1"/>
  <c r="I212" i="1"/>
  <c r="X211" i="1"/>
  <c r="W211" i="1"/>
  <c r="T211" i="1"/>
  <c r="Q211" i="1"/>
  <c r="R211" i="1" s="1"/>
  <c r="P211" i="1"/>
  <c r="N211" i="1"/>
  <c r="I211" i="1"/>
  <c r="X210" i="1"/>
  <c r="W210" i="1"/>
  <c r="T210" i="1"/>
  <c r="Q210" i="1"/>
  <c r="R210" i="1" s="1"/>
  <c r="U210" i="1" s="1"/>
  <c r="P210" i="1"/>
  <c r="N210" i="1"/>
  <c r="I210" i="1"/>
  <c r="X209" i="1"/>
  <c r="W209" i="1"/>
  <c r="T209" i="1"/>
  <c r="Q209" i="1"/>
  <c r="R209" i="1" s="1"/>
  <c r="P209" i="1"/>
  <c r="N209" i="1"/>
  <c r="I209" i="1"/>
  <c r="X208" i="1"/>
  <c r="W208" i="1"/>
  <c r="T208" i="1"/>
  <c r="Q208" i="1"/>
  <c r="R208" i="1" s="1"/>
  <c r="P208" i="1"/>
  <c r="N208" i="1"/>
  <c r="I208" i="1"/>
  <c r="X207" i="1"/>
  <c r="W207" i="1"/>
  <c r="T207" i="1"/>
  <c r="Q207" i="1"/>
  <c r="R207" i="1" s="1"/>
  <c r="U207" i="1" s="1"/>
  <c r="P207" i="1"/>
  <c r="N207" i="1"/>
  <c r="I207" i="1"/>
  <c r="X206" i="1"/>
  <c r="W206" i="1"/>
  <c r="T206" i="1"/>
  <c r="Q206" i="1"/>
  <c r="R206" i="1" s="1"/>
  <c r="U206" i="1" s="1"/>
  <c r="P206" i="1"/>
  <c r="N206" i="1"/>
  <c r="I206" i="1"/>
  <c r="X205" i="1"/>
  <c r="W205" i="1"/>
  <c r="T205" i="1"/>
  <c r="Q205" i="1"/>
  <c r="R205" i="1" s="1"/>
  <c r="P205" i="1"/>
  <c r="N205" i="1"/>
  <c r="I205" i="1"/>
  <c r="X204" i="1"/>
  <c r="W204" i="1"/>
  <c r="T204" i="1"/>
  <c r="Q204" i="1"/>
  <c r="R204" i="1" s="1"/>
  <c r="P204" i="1"/>
  <c r="N204" i="1"/>
  <c r="I204" i="1"/>
  <c r="X203" i="1"/>
  <c r="W203" i="1"/>
  <c r="T203" i="1"/>
  <c r="Q203" i="1"/>
  <c r="R203" i="1" s="1"/>
  <c r="P203" i="1"/>
  <c r="N203" i="1"/>
  <c r="I203" i="1"/>
  <c r="X202" i="1"/>
  <c r="W202" i="1"/>
  <c r="T202" i="1"/>
  <c r="Q202" i="1"/>
  <c r="R202" i="1" s="1"/>
  <c r="U202" i="1" s="1"/>
  <c r="P202" i="1"/>
  <c r="N202" i="1"/>
  <c r="I202" i="1"/>
  <c r="X201" i="1"/>
  <c r="W201" i="1"/>
  <c r="T201" i="1"/>
  <c r="Q201" i="1"/>
  <c r="R201" i="1" s="1"/>
  <c r="P201" i="1"/>
  <c r="N201" i="1"/>
  <c r="I201" i="1"/>
  <c r="X200" i="1"/>
  <c r="W200" i="1"/>
  <c r="T200" i="1"/>
  <c r="Q200" i="1"/>
  <c r="R200" i="1" s="1"/>
  <c r="P200" i="1"/>
  <c r="N200" i="1"/>
  <c r="I200" i="1"/>
  <c r="X199" i="1"/>
  <c r="W199" i="1"/>
  <c r="T199" i="1"/>
  <c r="Q199" i="1"/>
  <c r="R199" i="1" s="1"/>
  <c r="U199" i="1" s="1"/>
  <c r="P199" i="1"/>
  <c r="N199" i="1"/>
  <c r="I199" i="1"/>
  <c r="X198" i="1"/>
  <c r="W198" i="1"/>
  <c r="T198" i="1"/>
  <c r="Q198" i="1"/>
  <c r="R198" i="1" s="1"/>
  <c r="U198" i="1" s="1"/>
  <c r="P198" i="1"/>
  <c r="N198" i="1"/>
  <c r="I198" i="1"/>
  <c r="X197" i="1"/>
  <c r="W197" i="1"/>
  <c r="T197" i="1"/>
  <c r="Q197" i="1"/>
  <c r="R197" i="1" s="1"/>
  <c r="P197" i="1"/>
  <c r="N197" i="1"/>
  <c r="I197" i="1"/>
  <c r="X196" i="1"/>
  <c r="W196" i="1"/>
  <c r="T196" i="1"/>
  <c r="Q196" i="1"/>
  <c r="R196" i="1" s="1"/>
  <c r="P196" i="1"/>
  <c r="N196" i="1"/>
  <c r="I196" i="1"/>
  <c r="X195" i="1"/>
  <c r="W195" i="1"/>
  <c r="T195" i="1"/>
  <c r="Q195" i="1"/>
  <c r="R195" i="1" s="1"/>
  <c r="P195" i="1"/>
  <c r="N195" i="1"/>
  <c r="I195" i="1"/>
  <c r="X194" i="1"/>
  <c r="W194" i="1"/>
  <c r="T194" i="1"/>
  <c r="Q194" i="1"/>
  <c r="R194" i="1" s="1"/>
  <c r="U194" i="1" s="1"/>
  <c r="P194" i="1"/>
  <c r="N194" i="1"/>
  <c r="I194" i="1"/>
  <c r="X193" i="1"/>
  <c r="W193" i="1"/>
  <c r="T193" i="1"/>
  <c r="Q193" i="1"/>
  <c r="R193" i="1" s="1"/>
  <c r="P193" i="1"/>
  <c r="N193" i="1"/>
  <c r="I193" i="1"/>
  <c r="X192" i="1"/>
  <c r="W192" i="1"/>
  <c r="T192" i="1"/>
  <c r="Q192" i="1"/>
  <c r="R192" i="1" s="1"/>
  <c r="P192" i="1"/>
  <c r="N192" i="1"/>
  <c r="I192" i="1"/>
  <c r="X191" i="1"/>
  <c r="W191" i="1"/>
  <c r="T191" i="1"/>
  <c r="Q191" i="1"/>
  <c r="R191" i="1" s="1"/>
  <c r="U191" i="1" s="1"/>
  <c r="P191" i="1"/>
  <c r="N191" i="1"/>
  <c r="I191" i="1"/>
  <c r="X190" i="1"/>
  <c r="W190" i="1"/>
  <c r="T190" i="1"/>
  <c r="Q190" i="1"/>
  <c r="R190" i="1" s="1"/>
  <c r="U190" i="1" s="1"/>
  <c r="P190" i="1"/>
  <c r="N190" i="1"/>
  <c r="I190" i="1"/>
  <c r="X189" i="1"/>
  <c r="W189" i="1"/>
  <c r="T189" i="1"/>
  <c r="Q189" i="1"/>
  <c r="R189" i="1" s="1"/>
  <c r="P189" i="1"/>
  <c r="N189" i="1"/>
  <c r="I189" i="1"/>
  <c r="X188" i="1"/>
  <c r="W188" i="1"/>
  <c r="T188" i="1"/>
  <c r="Q188" i="1"/>
  <c r="R188" i="1" s="1"/>
  <c r="P188" i="1"/>
  <c r="N188" i="1"/>
  <c r="I188" i="1"/>
  <c r="X187" i="1"/>
  <c r="W187" i="1"/>
  <c r="T187" i="1"/>
  <c r="Q187" i="1"/>
  <c r="R187" i="1" s="1"/>
  <c r="P187" i="1"/>
  <c r="N187" i="1"/>
  <c r="I187" i="1"/>
  <c r="X186" i="1"/>
  <c r="W186" i="1"/>
  <c r="T186" i="1"/>
  <c r="Q186" i="1"/>
  <c r="R186" i="1" s="1"/>
  <c r="U186" i="1" s="1"/>
  <c r="P186" i="1"/>
  <c r="N186" i="1"/>
  <c r="I186" i="1"/>
  <c r="X185" i="1"/>
  <c r="W185" i="1"/>
  <c r="T185" i="1"/>
  <c r="Q185" i="1"/>
  <c r="R185" i="1" s="1"/>
  <c r="P185" i="1"/>
  <c r="N185" i="1"/>
  <c r="I185" i="1"/>
  <c r="X184" i="1"/>
  <c r="W184" i="1"/>
  <c r="T184" i="1"/>
  <c r="Q184" i="1"/>
  <c r="R184" i="1" s="1"/>
  <c r="P184" i="1"/>
  <c r="N184" i="1"/>
  <c r="I184" i="1"/>
  <c r="X183" i="1"/>
  <c r="W183" i="1"/>
  <c r="T183" i="1"/>
  <c r="Q183" i="1"/>
  <c r="R183" i="1" s="1"/>
  <c r="U183" i="1" s="1"/>
  <c r="P183" i="1"/>
  <c r="N183" i="1"/>
  <c r="I183" i="1"/>
  <c r="X182" i="1"/>
  <c r="W182" i="1"/>
  <c r="T182" i="1"/>
  <c r="Q182" i="1"/>
  <c r="R182" i="1" s="1"/>
  <c r="U182" i="1" s="1"/>
  <c r="P182" i="1"/>
  <c r="N182" i="1"/>
  <c r="I182" i="1"/>
  <c r="X181" i="1"/>
  <c r="W181" i="1"/>
  <c r="T181" i="1"/>
  <c r="Q181" i="1"/>
  <c r="R181" i="1" s="1"/>
  <c r="P181" i="1"/>
  <c r="N181" i="1"/>
  <c r="I181" i="1"/>
  <c r="X180" i="1"/>
  <c r="W180" i="1"/>
  <c r="T180" i="1"/>
  <c r="Q180" i="1"/>
  <c r="R180" i="1" s="1"/>
  <c r="P180" i="1"/>
  <c r="N180" i="1"/>
  <c r="I180" i="1"/>
  <c r="X179" i="1"/>
  <c r="W179" i="1"/>
  <c r="T179" i="1"/>
  <c r="Q179" i="1"/>
  <c r="R179" i="1" s="1"/>
  <c r="P179" i="1"/>
  <c r="N179" i="1"/>
  <c r="I179" i="1"/>
  <c r="X178" i="1"/>
  <c r="W178" i="1"/>
  <c r="T178" i="1"/>
  <c r="Q178" i="1"/>
  <c r="R178" i="1" s="1"/>
  <c r="U178" i="1" s="1"/>
  <c r="P178" i="1"/>
  <c r="N178" i="1"/>
  <c r="I178" i="1"/>
  <c r="X177" i="1"/>
  <c r="W177" i="1"/>
  <c r="T177" i="1"/>
  <c r="Q177" i="1"/>
  <c r="R177" i="1" s="1"/>
  <c r="P177" i="1"/>
  <c r="N177" i="1"/>
  <c r="I177" i="1"/>
  <c r="X176" i="1"/>
  <c r="W176" i="1"/>
  <c r="T176" i="1"/>
  <c r="Q176" i="1"/>
  <c r="R176" i="1" s="1"/>
  <c r="P176" i="1"/>
  <c r="N176" i="1"/>
  <c r="I176" i="1"/>
  <c r="X175" i="1"/>
  <c r="W175" i="1"/>
  <c r="T175" i="1"/>
  <c r="Q175" i="1"/>
  <c r="R175" i="1" s="1"/>
  <c r="U175" i="1" s="1"/>
  <c r="P175" i="1"/>
  <c r="N175" i="1"/>
  <c r="I175" i="1"/>
  <c r="X174" i="1"/>
  <c r="W174" i="1"/>
  <c r="T174" i="1"/>
  <c r="Q174" i="1"/>
  <c r="R174" i="1" s="1"/>
  <c r="U174" i="1" s="1"/>
  <c r="P174" i="1"/>
  <c r="N174" i="1"/>
  <c r="I174" i="1"/>
  <c r="X173" i="1"/>
  <c r="W173" i="1"/>
  <c r="T173" i="1"/>
  <c r="Q173" i="1"/>
  <c r="R173" i="1" s="1"/>
  <c r="P173" i="1"/>
  <c r="N173" i="1"/>
  <c r="I173" i="1"/>
  <c r="X172" i="1"/>
  <c r="W172" i="1"/>
  <c r="T172" i="1"/>
  <c r="Q172" i="1"/>
  <c r="R172" i="1" s="1"/>
  <c r="P172" i="1"/>
  <c r="N172" i="1"/>
  <c r="I172" i="1"/>
  <c r="X171" i="1"/>
  <c r="W171" i="1"/>
  <c r="T171" i="1"/>
  <c r="Q171" i="1"/>
  <c r="R171" i="1" s="1"/>
  <c r="P171" i="1"/>
  <c r="N171" i="1"/>
  <c r="I171" i="1"/>
  <c r="X170" i="1"/>
  <c r="W170" i="1"/>
  <c r="T170" i="1"/>
  <c r="Q170" i="1"/>
  <c r="R170" i="1" s="1"/>
  <c r="U170" i="1" s="1"/>
  <c r="P170" i="1"/>
  <c r="N170" i="1"/>
  <c r="I170" i="1"/>
  <c r="X169" i="1"/>
  <c r="W169" i="1"/>
  <c r="T169" i="1"/>
  <c r="Q169" i="1"/>
  <c r="R169" i="1" s="1"/>
  <c r="P169" i="1"/>
  <c r="N169" i="1"/>
  <c r="I169" i="1"/>
  <c r="X168" i="1"/>
  <c r="W168" i="1"/>
  <c r="T168" i="1"/>
  <c r="Q168" i="1"/>
  <c r="R168" i="1" s="1"/>
  <c r="P168" i="1"/>
  <c r="N168" i="1"/>
  <c r="I168" i="1"/>
  <c r="X167" i="1"/>
  <c r="W167" i="1"/>
  <c r="T167" i="1"/>
  <c r="Q167" i="1"/>
  <c r="R167" i="1" s="1"/>
  <c r="U167" i="1" s="1"/>
  <c r="P167" i="1"/>
  <c r="N167" i="1"/>
  <c r="I167" i="1"/>
  <c r="X166" i="1"/>
  <c r="W166" i="1"/>
  <c r="T166" i="1"/>
  <c r="Q166" i="1"/>
  <c r="R166" i="1" s="1"/>
  <c r="U166" i="1" s="1"/>
  <c r="P166" i="1"/>
  <c r="N166" i="1"/>
  <c r="I166" i="1"/>
  <c r="X165" i="1"/>
  <c r="W165" i="1"/>
  <c r="T165" i="1"/>
  <c r="Q165" i="1"/>
  <c r="R165" i="1" s="1"/>
  <c r="P165" i="1"/>
  <c r="N165" i="1"/>
  <c r="I165" i="1"/>
  <c r="X164" i="1"/>
  <c r="W164" i="1"/>
  <c r="T164" i="1"/>
  <c r="Q164" i="1"/>
  <c r="R164" i="1" s="1"/>
  <c r="P164" i="1"/>
  <c r="N164" i="1"/>
  <c r="I164" i="1"/>
  <c r="X163" i="1"/>
  <c r="W163" i="1"/>
  <c r="T163" i="1"/>
  <c r="Q163" i="1"/>
  <c r="R163" i="1" s="1"/>
  <c r="P163" i="1"/>
  <c r="N163" i="1"/>
  <c r="I163" i="1"/>
  <c r="X162" i="1"/>
  <c r="W162" i="1"/>
  <c r="T162" i="1"/>
  <c r="Q162" i="1"/>
  <c r="R162" i="1" s="1"/>
  <c r="U162" i="1" s="1"/>
  <c r="P162" i="1"/>
  <c r="N162" i="1"/>
  <c r="I162" i="1"/>
  <c r="X161" i="1"/>
  <c r="W161" i="1"/>
  <c r="T161" i="1"/>
  <c r="Q161" i="1"/>
  <c r="R161" i="1" s="1"/>
  <c r="P161" i="1"/>
  <c r="N161" i="1"/>
  <c r="I161" i="1"/>
  <c r="X160" i="1"/>
  <c r="W160" i="1"/>
  <c r="T160" i="1"/>
  <c r="Q160" i="1"/>
  <c r="R160" i="1" s="1"/>
  <c r="P160" i="1"/>
  <c r="N160" i="1"/>
  <c r="I160" i="1"/>
  <c r="X159" i="1"/>
  <c r="W159" i="1"/>
  <c r="T159" i="1"/>
  <c r="Q159" i="1"/>
  <c r="R159" i="1" s="1"/>
  <c r="U159" i="1" s="1"/>
  <c r="P159" i="1"/>
  <c r="N159" i="1"/>
  <c r="I159" i="1"/>
  <c r="X158" i="1"/>
  <c r="W158" i="1"/>
  <c r="T158" i="1"/>
  <c r="Q158" i="1"/>
  <c r="R158" i="1" s="1"/>
  <c r="U158" i="1" s="1"/>
  <c r="P158" i="1"/>
  <c r="N158" i="1"/>
  <c r="I158" i="1"/>
  <c r="X157" i="1"/>
  <c r="W157" i="1"/>
  <c r="T157" i="1"/>
  <c r="Q157" i="1"/>
  <c r="R157" i="1" s="1"/>
  <c r="P157" i="1"/>
  <c r="N157" i="1"/>
  <c r="I157" i="1"/>
  <c r="X156" i="1"/>
  <c r="W156" i="1"/>
  <c r="T156" i="1"/>
  <c r="Q156" i="1"/>
  <c r="R156" i="1" s="1"/>
  <c r="P156" i="1"/>
  <c r="N156" i="1"/>
  <c r="I156" i="1"/>
  <c r="X155" i="1"/>
  <c r="W155" i="1"/>
  <c r="T155" i="1"/>
  <c r="Q155" i="1"/>
  <c r="R155" i="1" s="1"/>
  <c r="P155" i="1"/>
  <c r="N155" i="1"/>
  <c r="I155" i="1"/>
  <c r="X154" i="1"/>
  <c r="W154" i="1"/>
  <c r="T154" i="1"/>
  <c r="Q154" i="1"/>
  <c r="R154" i="1" s="1"/>
  <c r="U154" i="1" s="1"/>
  <c r="P154" i="1"/>
  <c r="N154" i="1"/>
  <c r="I154" i="1"/>
  <c r="X153" i="1"/>
  <c r="W153" i="1"/>
  <c r="T153" i="1"/>
  <c r="Q153" i="1"/>
  <c r="R153" i="1" s="1"/>
  <c r="P153" i="1"/>
  <c r="N153" i="1"/>
  <c r="I153" i="1"/>
  <c r="X152" i="1"/>
  <c r="W152" i="1"/>
  <c r="T152" i="1"/>
  <c r="Q152" i="1"/>
  <c r="R152" i="1" s="1"/>
  <c r="P152" i="1"/>
  <c r="N152" i="1"/>
  <c r="I152" i="1"/>
  <c r="X151" i="1"/>
  <c r="W151" i="1"/>
  <c r="T151" i="1"/>
  <c r="Q151" i="1"/>
  <c r="R151" i="1" s="1"/>
  <c r="U151" i="1" s="1"/>
  <c r="P151" i="1"/>
  <c r="N151" i="1"/>
  <c r="I151" i="1"/>
  <c r="X150" i="1"/>
  <c r="W150" i="1"/>
  <c r="T150" i="1"/>
  <c r="Q150" i="1"/>
  <c r="R150" i="1" s="1"/>
  <c r="U150" i="1" s="1"/>
  <c r="P150" i="1"/>
  <c r="N150" i="1"/>
  <c r="I150" i="1"/>
  <c r="X149" i="1"/>
  <c r="W149" i="1"/>
  <c r="T149" i="1"/>
  <c r="Q149" i="1"/>
  <c r="R149" i="1" s="1"/>
  <c r="P149" i="1"/>
  <c r="N149" i="1"/>
  <c r="I149" i="1"/>
  <c r="X148" i="1"/>
  <c r="W148" i="1"/>
  <c r="T148" i="1"/>
  <c r="Q148" i="1"/>
  <c r="R148" i="1" s="1"/>
  <c r="P148" i="1"/>
  <c r="N148" i="1"/>
  <c r="I148" i="1"/>
  <c r="X147" i="1"/>
  <c r="W147" i="1"/>
  <c r="T147" i="1"/>
  <c r="Q147" i="1"/>
  <c r="R147" i="1" s="1"/>
  <c r="P147" i="1"/>
  <c r="N147" i="1"/>
  <c r="I147" i="1"/>
  <c r="X146" i="1"/>
  <c r="W146" i="1"/>
  <c r="T146" i="1"/>
  <c r="Q146" i="1"/>
  <c r="R146" i="1" s="1"/>
  <c r="U146" i="1" s="1"/>
  <c r="P146" i="1"/>
  <c r="N146" i="1"/>
  <c r="I146" i="1"/>
  <c r="X145" i="1"/>
  <c r="W145" i="1"/>
  <c r="T145" i="1"/>
  <c r="Q145" i="1"/>
  <c r="R145" i="1" s="1"/>
  <c r="P145" i="1"/>
  <c r="N145" i="1"/>
  <c r="I145" i="1"/>
  <c r="X144" i="1"/>
  <c r="W144" i="1"/>
  <c r="T144" i="1"/>
  <c r="Q144" i="1"/>
  <c r="R144" i="1" s="1"/>
  <c r="P144" i="1"/>
  <c r="N144" i="1"/>
  <c r="I144" i="1"/>
  <c r="X143" i="1"/>
  <c r="W143" i="1"/>
  <c r="T143" i="1"/>
  <c r="Q143" i="1"/>
  <c r="R143" i="1" s="1"/>
  <c r="U143" i="1" s="1"/>
  <c r="P143" i="1"/>
  <c r="N143" i="1"/>
  <c r="I143" i="1"/>
  <c r="X142" i="1"/>
  <c r="W142" i="1"/>
  <c r="T142" i="1"/>
  <c r="Q142" i="1"/>
  <c r="R142" i="1" s="1"/>
  <c r="U142" i="1" s="1"/>
  <c r="P142" i="1"/>
  <c r="N142" i="1"/>
  <c r="I142" i="1"/>
  <c r="X141" i="1"/>
  <c r="W141" i="1"/>
  <c r="T141" i="1"/>
  <c r="Q141" i="1"/>
  <c r="R141" i="1" s="1"/>
  <c r="P141" i="1"/>
  <c r="N141" i="1"/>
  <c r="I141" i="1"/>
  <c r="X140" i="1"/>
  <c r="W140" i="1"/>
  <c r="T140" i="1"/>
  <c r="Q140" i="1"/>
  <c r="R140" i="1" s="1"/>
  <c r="P140" i="1"/>
  <c r="N140" i="1"/>
  <c r="I140" i="1"/>
  <c r="X139" i="1"/>
  <c r="W139" i="1"/>
  <c r="T139" i="1"/>
  <c r="Q139" i="1"/>
  <c r="R139" i="1" s="1"/>
  <c r="P139" i="1"/>
  <c r="N139" i="1"/>
  <c r="I139" i="1"/>
  <c r="X138" i="1"/>
  <c r="W138" i="1"/>
  <c r="T138" i="1"/>
  <c r="Q138" i="1"/>
  <c r="R138" i="1" s="1"/>
  <c r="U138" i="1" s="1"/>
  <c r="P138" i="1"/>
  <c r="N138" i="1"/>
  <c r="I138" i="1"/>
  <c r="X137" i="1"/>
  <c r="W137" i="1"/>
  <c r="T137" i="1"/>
  <c r="Q137" i="1"/>
  <c r="R137" i="1" s="1"/>
  <c r="P137" i="1"/>
  <c r="N137" i="1"/>
  <c r="I137" i="1"/>
  <c r="X136" i="1"/>
  <c r="W136" i="1"/>
  <c r="T136" i="1"/>
  <c r="Q136" i="1"/>
  <c r="R136" i="1" s="1"/>
  <c r="P136" i="1"/>
  <c r="N136" i="1"/>
  <c r="I136" i="1"/>
  <c r="X135" i="1"/>
  <c r="W135" i="1"/>
  <c r="T135" i="1"/>
  <c r="Q135" i="1"/>
  <c r="R135" i="1" s="1"/>
  <c r="U135" i="1" s="1"/>
  <c r="P135" i="1"/>
  <c r="N135" i="1"/>
  <c r="I135" i="1"/>
  <c r="X134" i="1"/>
  <c r="W134" i="1"/>
  <c r="T134" i="1"/>
  <c r="Q134" i="1"/>
  <c r="R134" i="1" s="1"/>
  <c r="U134" i="1" s="1"/>
  <c r="P134" i="1"/>
  <c r="N134" i="1"/>
  <c r="I134" i="1"/>
  <c r="X133" i="1"/>
  <c r="W133" i="1"/>
  <c r="T133" i="1"/>
  <c r="Q133" i="1"/>
  <c r="R133" i="1" s="1"/>
  <c r="P133" i="1"/>
  <c r="N133" i="1"/>
  <c r="I133" i="1"/>
  <c r="X132" i="1"/>
  <c r="W132" i="1"/>
  <c r="T132" i="1"/>
  <c r="Q132" i="1"/>
  <c r="R132" i="1" s="1"/>
  <c r="P132" i="1"/>
  <c r="N132" i="1"/>
  <c r="I132" i="1"/>
  <c r="X131" i="1"/>
  <c r="W131" i="1"/>
  <c r="T131" i="1"/>
  <c r="Q131" i="1"/>
  <c r="R131" i="1" s="1"/>
  <c r="P131" i="1"/>
  <c r="N131" i="1"/>
  <c r="I131" i="1"/>
  <c r="X130" i="1"/>
  <c r="W130" i="1"/>
  <c r="T130" i="1"/>
  <c r="Q130" i="1"/>
  <c r="R130" i="1" s="1"/>
  <c r="U130" i="1" s="1"/>
  <c r="P130" i="1"/>
  <c r="N130" i="1"/>
  <c r="I130" i="1"/>
  <c r="X129" i="1"/>
  <c r="W129" i="1"/>
  <c r="T129" i="1"/>
  <c r="Q129" i="1"/>
  <c r="R129" i="1" s="1"/>
  <c r="P129" i="1"/>
  <c r="N129" i="1"/>
  <c r="I129" i="1"/>
  <c r="X128" i="1"/>
  <c r="W128" i="1"/>
  <c r="T128" i="1"/>
  <c r="Q128" i="1"/>
  <c r="R128" i="1" s="1"/>
  <c r="P128" i="1"/>
  <c r="N128" i="1"/>
  <c r="I128" i="1"/>
  <c r="X127" i="1"/>
  <c r="W127" i="1"/>
  <c r="T127" i="1"/>
  <c r="Q127" i="1"/>
  <c r="R127" i="1" s="1"/>
  <c r="P127" i="1"/>
  <c r="N127" i="1"/>
  <c r="I127" i="1"/>
  <c r="X126" i="1"/>
  <c r="W126" i="1"/>
  <c r="T126" i="1"/>
  <c r="Q126" i="1"/>
  <c r="R126" i="1" s="1"/>
  <c r="U126" i="1" s="1"/>
  <c r="P126" i="1"/>
  <c r="N126" i="1"/>
  <c r="I126" i="1"/>
  <c r="X125" i="1"/>
  <c r="W125" i="1"/>
  <c r="T125" i="1"/>
  <c r="Q125" i="1"/>
  <c r="R125" i="1" s="1"/>
  <c r="P125" i="1"/>
  <c r="N125" i="1"/>
  <c r="I125" i="1"/>
  <c r="X124" i="1"/>
  <c r="W124" i="1"/>
  <c r="T124" i="1"/>
  <c r="Q124" i="1"/>
  <c r="R124" i="1" s="1"/>
  <c r="P124" i="1"/>
  <c r="N124" i="1"/>
  <c r="I124" i="1"/>
  <c r="X123" i="1"/>
  <c r="W123" i="1"/>
  <c r="T123" i="1"/>
  <c r="Q123" i="1"/>
  <c r="R123" i="1" s="1"/>
  <c r="U123" i="1" s="1"/>
  <c r="P123" i="1"/>
  <c r="N123" i="1"/>
  <c r="I123" i="1"/>
  <c r="X122" i="1"/>
  <c r="W122" i="1"/>
  <c r="T122" i="1"/>
  <c r="Q122" i="1"/>
  <c r="R122" i="1" s="1"/>
  <c r="U122" i="1" s="1"/>
  <c r="P122" i="1"/>
  <c r="N122" i="1"/>
  <c r="I122" i="1"/>
  <c r="X121" i="1"/>
  <c r="W121" i="1"/>
  <c r="T121" i="1"/>
  <c r="Q121" i="1"/>
  <c r="R121" i="1" s="1"/>
  <c r="P121" i="1"/>
  <c r="N121" i="1"/>
  <c r="I121" i="1"/>
  <c r="X120" i="1"/>
  <c r="W120" i="1"/>
  <c r="T120" i="1"/>
  <c r="Q120" i="1"/>
  <c r="R120" i="1" s="1"/>
  <c r="P120" i="1"/>
  <c r="N120" i="1"/>
  <c r="I120" i="1"/>
  <c r="X119" i="1"/>
  <c r="W119" i="1"/>
  <c r="T119" i="1"/>
  <c r="Q119" i="1"/>
  <c r="R119" i="1" s="1"/>
  <c r="P119" i="1"/>
  <c r="N119" i="1"/>
  <c r="I119" i="1"/>
  <c r="X118" i="1"/>
  <c r="W118" i="1"/>
  <c r="T118" i="1"/>
  <c r="Q118" i="1"/>
  <c r="R118" i="1" s="1"/>
  <c r="U118" i="1" s="1"/>
  <c r="P118" i="1"/>
  <c r="N118" i="1"/>
  <c r="I118" i="1"/>
  <c r="X117" i="1"/>
  <c r="W117" i="1"/>
  <c r="T117" i="1"/>
  <c r="Q117" i="1"/>
  <c r="R117" i="1" s="1"/>
  <c r="P117" i="1"/>
  <c r="N117" i="1"/>
  <c r="I117" i="1"/>
  <c r="X116" i="1"/>
  <c r="W116" i="1"/>
  <c r="T116" i="1"/>
  <c r="Q116" i="1"/>
  <c r="R116" i="1" s="1"/>
  <c r="P116" i="1"/>
  <c r="N116" i="1"/>
  <c r="I116" i="1"/>
  <c r="X115" i="1"/>
  <c r="W115" i="1"/>
  <c r="T115" i="1"/>
  <c r="Q115" i="1"/>
  <c r="R115" i="1" s="1"/>
  <c r="P115" i="1"/>
  <c r="N115" i="1"/>
  <c r="I115" i="1"/>
  <c r="X114" i="1"/>
  <c r="W114" i="1"/>
  <c r="T114" i="1"/>
  <c r="Q114" i="1"/>
  <c r="R114" i="1" s="1"/>
  <c r="U114" i="1" s="1"/>
  <c r="P114" i="1"/>
  <c r="N114" i="1"/>
  <c r="I114" i="1"/>
  <c r="X113" i="1"/>
  <c r="W113" i="1"/>
  <c r="T113" i="1"/>
  <c r="Q113" i="1"/>
  <c r="R113" i="1" s="1"/>
  <c r="P113" i="1"/>
  <c r="N113" i="1"/>
  <c r="I113" i="1"/>
  <c r="X112" i="1"/>
  <c r="W112" i="1"/>
  <c r="T112" i="1"/>
  <c r="Q112" i="1"/>
  <c r="R112" i="1" s="1"/>
  <c r="P112" i="1"/>
  <c r="N112" i="1"/>
  <c r="I112" i="1"/>
  <c r="X111" i="1"/>
  <c r="W111" i="1"/>
  <c r="T111" i="1"/>
  <c r="Q111" i="1"/>
  <c r="R111" i="1" s="1"/>
  <c r="P111" i="1"/>
  <c r="N111" i="1"/>
  <c r="I111" i="1"/>
  <c r="X110" i="1"/>
  <c r="W110" i="1"/>
  <c r="T110" i="1"/>
  <c r="Q110" i="1"/>
  <c r="R110" i="1" s="1"/>
  <c r="U110" i="1" s="1"/>
  <c r="P110" i="1"/>
  <c r="N110" i="1"/>
  <c r="I110" i="1"/>
  <c r="X109" i="1"/>
  <c r="W109" i="1"/>
  <c r="T109" i="1"/>
  <c r="Q109" i="1"/>
  <c r="R109" i="1" s="1"/>
  <c r="P109" i="1"/>
  <c r="N109" i="1"/>
  <c r="I109" i="1"/>
  <c r="X108" i="1"/>
  <c r="W108" i="1"/>
  <c r="T108" i="1"/>
  <c r="Q108" i="1"/>
  <c r="R108" i="1" s="1"/>
  <c r="P108" i="1"/>
  <c r="N108" i="1"/>
  <c r="I108" i="1"/>
  <c r="X107" i="1"/>
  <c r="W107" i="1"/>
  <c r="T107" i="1"/>
  <c r="Q107" i="1"/>
  <c r="R107" i="1" s="1"/>
  <c r="U107" i="1" s="1"/>
  <c r="P107" i="1"/>
  <c r="N107" i="1"/>
  <c r="I107" i="1"/>
  <c r="X106" i="1"/>
  <c r="W106" i="1"/>
  <c r="T106" i="1"/>
  <c r="Q106" i="1"/>
  <c r="R106" i="1" s="1"/>
  <c r="U106" i="1" s="1"/>
  <c r="P106" i="1"/>
  <c r="N106" i="1"/>
  <c r="I106" i="1"/>
  <c r="X105" i="1"/>
  <c r="W105" i="1"/>
  <c r="T105" i="1"/>
  <c r="Q105" i="1"/>
  <c r="R105" i="1" s="1"/>
  <c r="P105" i="1"/>
  <c r="N105" i="1"/>
  <c r="I105" i="1"/>
  <c r="X104" i="1"/>
  <c r="W104" i="1"/>
  <c r="T104" i="1"/>
  <c r="Q104" i="1"/>
  <c r="R104" i="1" s="1"/>
  <c r="P104" i="1"/>
  <c r="N104" i="1"/>
  <c r="I104" i="1"/>
  <c r="X103" i="1"/>
  <c r="W103" i="1"/>
  <c r="T103" i="1"/>
  <c r="Q103" i="1"/>
  <c r="R103" i="1" s="1"/>
  <c r="P103" i="1"/>
  <c r="N103" i="1"/>
  <c r="I103" i="1"/>
  <c r="X102" i="1"/>
  <c r="W102" i="1"/>
  <c r="T102" i="1"/>
  <c r="Q102" i="1"/>
  <c r="R102" i="1" s="1"/>
  <c r="U102" i="1" s="1"/>
  <c r="P102" i="1"/>
  <c r="N102" i="1"/>
  <c r="I102" i="1"/>
  <c r="X101" i="1"/>
  <c r="W101" i="1"/>
  <c r="T101" i="1"/>
  <c r="Q101" i="1"/>
  <c r="R101" i="1" s="1"/>
  <c r="P101" i="1"/>
  <c r="N101" i="1"/>
  <c r="I101" i="1"/>
  <c r="X100" i="1"/>
  <c r="W100" i="1"/>
  <c r="T100" i="1"/>
  <c r="Q100" i="1"/>
  <c r="R100" i="1" s="1"/>
  <c r="P100" i="1"/>
  <c r="N100" i="1"/>
  <c r="I100" i="1"/>
  <c r="X99" i="1"/>
  <c r="W99" i="1"/>
  <c r="T99" i="1"/>
  <c r="Q99" i="1"/>
  <c r="R99" i="1" s="1"/>
  <c r="P99" i="1"/>
  <c r="N99" i="1"/>
  <c r="I99" i="1"/>
  <c r="X98" i="1"/>
  <c r="W98" i="1"/>
  <c r="T98" i="1"/>
  <c r="Q98" i="1"/>
  <c r="R98" i="1" s="1"/>
  <c r="U98" i="1" s="1"/>
  <c r="P98" i="1"/>
  <c r="N98" i="1"/>
  <c r="I98" i="1"/>
  <c r="X97" i="1"/>
  <c r="W97" i="1"/>
  <c r="T97" i="1"/>
  <c r="Q97" i="1"/>
  <c r="R97" i="1" s="1"/>
  <c r="P97" i="1"/>
  <c r="N97" i="1"/>
  <c r="I97" i="1"/>
  <c r="X96" i="1"/>
  <c r="W96" i="1"/>
  <c r="T96" i="1"/>
  <c r="Q96" i="1"/>
  <c r="R96" i="1" s="1"/>
  <c r="P96" i="1"/>
  <c r="N96" i="1"/>
  <c r="I96" i="1"/>
  <c r="X95" i="1"/>
  <c r="W95" i="1"/>
  <c r="T95" i="1"/>
  <c r="Q95" i="1"/>
  <c r="R95" i="1" s="1"/>
  <c r="P95" i="1"/>
  <c r="N95" i="1"/>
  <c r="I95" i="1"/>
  <c r="X94" i="1"/>
  <c r="W94" i="1"/>
  <c r="T94" i="1"/>
  <c r="Q94" i="1"/>
  <c r="R94" i="1" s="1"/>
  <c r="U94" i="1" s="1"/>
  <c r="P94" i="1"/>
  <c r="N94" i="1"/>
  <c r="I94" i="1"/>
  <c r="X93" i="1"/>
  <c r="W93" i="1"/>
  <c r="T93" i="1"/>
  <c r="Q93" i="1"/>
  <c r="R93" i="1" s="1"/>
  <c r="P93" i="1"/>
  <c r="N93" i="1"/>
  <c r="I93" i="1"/>
  <c r="X92" i="1"/>
  <c r="W92" i="1"/>
  <c r="T92" i="1"/>
  <c r="Q92" i="1"/>
  <c r="R92" i="1" s="1"/>
  <c r="P92" i="1"/>
  <c r="N92" i="1"/>
  <c r="I92" i="1"/>
  <c r="X91" i="1"/>
  <c r="W91" i="1"/>
  <c r="T91" i="1"/>
  <c r="Q91" i="1"/>
  <c r="R91" i="1" s="1"/>
  <c r="U91" i="1" s="1"/>
  <c r="P91" i="1"/>
  <c r="N91" i="1"/>
  <c r="I91" i="1"/>
  <c r="X90" i="1"/>
  <c r="W90" i="1"/>
  <c r="T90" i="1"/>
  <c r="Q90" i="1"/>
  <c r="R90" i="1" s="1"/>
  <c r="U90" i="1" s="1"/>
  <c r="P90" i="1"/>
  <c r="N90" i="1"/>
  <c r="I90" i="1"/>
  <c r="X89" i="1"/>
  <c r="W89" i="1"/>
  <c r="T89" i="1"/>
  <c r="Q89" i="1"/>
  <c r="R89" i="1" s="1"/>
  <c r="P89" i="1"/>
  <c r="N89" i="1"/>
  <c r="I89" i="1"/>
  <c r="X88" i="1"/>
  <c r="W88" i="1"/>
  <c r="T88" i="1"/>
  <c r="Q88" i="1"/>
  <c r="R88" i="1" s="1"/>
  <c r="P88" i="1"/>
  <c r="N88" i="1"/>
  <c r="I88" i="1"/>
  <c r="X87" i="1"/>
  <c r="W87" i="1"/>
  <c r="T87" i="1"/>
  <c r="Q87" i="1"/>
  <c r="R87" i="1" s="1"/>
  <c r="P87" i="1"/>
  <c r="N87" i="1"/>
  <c r="I87" i="1"/>
  <c r="X86" i="1"/>
  <c r="W86" i="1"/>
  <c r="T86" i="1"/>
  <c r="Q86" i="1"/>
  <c r="R86" i="1" s="1"/>
  <c r="U86" i="1" s="1"/>
  <c r="P86" i="1"/>
  <c r="N86" i="1"/>
  <c r="I86" i="1"/>
  <c r="X85" i="1"/>
  <c r="W85" i="1"/>
  <c r="T85" i="1"/>
  <c r="Q85" i="1"/>
  <c r="R85" i="1" s="1"/>
  <c r="P85" i="1"/>
  <c r="N85" i="1"/>
  <c r="I85" i="1"/>
  <c r="X84" i="1"/>
  <c r="W84" i="1"/>
  <c r="T84" i="1"/>
  <c r="Q84" i="1"/>
  <c r="R84" i="1" s="1"/>
  <c r="P84" i="1"/>
  <c r="N84" i="1"/>
  <c r="I84" i="1"/>
  <c r="X83" i="1"/>
  <c r="W83" i="1"/>
  <c r="T83" i="1"/>
  <c r="Q83" i="1"/>
  <c r="R83" i="1" s="1"/>
  <c r="P83" i="1"/>
  <c r="N83" i="1"/>
  <c r="I83" i="1"/>
  <c r="X82" i="1"/>
  <c r="W82" i="1"/>
  <c r="T82" i="1"/>
  <c r="Q82" i="1"/>
  <c r="R82" i="1" s="1"/>
  <c r="U82" i="1" s="1"/>
  <c r="P82" i="1"/>
  <c r="N82" i="1"/>
  <c r="I82" i="1"/>
  <c r="X81" i="1"/>
  <c r="W81" i="1"/>
  <c r="T81" i="1"/>
  <c r="Q81" i="1"/>
  <c r="R81" i="1" s="1"/>
  <c r="P81" i="1"/>
  <c r="N81" i="1"/>
  <c r="I81" i="1"/>
  <c r="X80" i="1"/>
  <c r="W80" i="1"/>
  <c r="T80" i="1"/>
  <c r="Q80" i="1"/>
  <c r="R80" i="1" s="1"/>
  <c r="P80" i="1"/>
  <c r="N80" i="1"/>
  <c r="I80" i="1"/>
  <c r="X79" i="1"/>
  <c r="W79" i="1"/>
  <c r="T79" i="1"/>
  <c r="Q79" i="1"/>
  <c r="R79" i="1" s="1"/>
  <c r="P79" i="1"/>
  <c r="N79" i="1"/>
  <c r="I79" i="1"/>
  <c r="X78" i="1"/>
  <c r="W78" i="1"/>
  <c r="T78" i="1"/>
  <c r="Q78" i="1"/>
  <c r="R78" i="1" s="1"/>
  <c r="U78" i="1" s="1"/>
  <c r="P78" i="1"/>
  <c r="N78" i="1"/>
  <c r="I78" i="1"/>
  <c r="X77" i="1"/>
  <c r="W77" i="1"/>
  <c r="T77" i="1"/>
  <c r="Q77" i="1"/>
  <c r="R77" i="1" s="1"/>
  <c r="P77" i="1"/>
  <c r="N77" i="1"/>
  <c r="I77" i="1"/>
  <c r="X76" i="1"/>
  <c r="W76" i="1"/>
  <c r="T76" i="1"/>
  <c r="Q76" i="1"/>
  <c r="R76" i="1" s="1"/>
  <c r="P76" i="1"/>
  <c r="N76" i="1"/>
  <c r="I76" i="1"/>
  <c r="X75" i="1"/>
  <c r="W75" i="1"/>
  <c r="T75" i="1"/>
  <c r="Q75" i="1"/>
  <c r="R75" i="1" s="1"/>
  <c r="U75" i="1" s="1"/>
  <c r="P75" i="1"/>
  <c r="N75" i="1"/>
  <c r="I75" i="1"/>
  <c r="X74" i="1"/>
  <c r="W74" i="1"/>
  <c r="T74" i="1"/>
  <c r="Q74" i="1"/>
  <c r="R74" i="1" s="1"/>
  <c r="U74" i="1" s="1"/>
  <c r="P74" i="1"/>
  <c r="N74" i="1"/>
  <c r="I74" i="1"/>
  <c r="X73" i="1"/>
  <c r="W73" i="1"/>
  <c r="T73" i="1"/>
  <c r="Q73" i="1"/>
  <c r="R73" i="1" s="1"/>
  <c r="P73" i="1"/>
  <c r="N73" i="1"/>
  <c r="I73" i="1"/>
  <c r="X72" i="1"/>
  <c r="W72" i="1"/>
  <c r="T72" i="1"/>
  <c r="Q72" i="1"/>
  <c r="R72" i="1" s="1"/>
  <c r="P72" i="1"/>
  <c r="N72" i="1"/>
  <c r="I72" i="1"/>
  <c r="X71" i="1"/>
  <c r="W71" i="1"/>
  <c r="T71" i="1"/>
  <c r="Q71" i="1"/>
  <c r="R71" i="1" s="1"/>
  <c r="P71" i="1"/>
  <c r="N71" i="1"/>
  <c r="I71" i="1"/>
  <c r="X70" i="1"/>
  <c r="W70" i="1"/>
  <c r="T70" i="1"/>
  <c r="Q70" i="1"/>
  <c r="R70" i="1" s="1"/>
  <c r="U70" i="1" s="1"/>
  <c r="P70" i="1"/>
  <c r="N70" i="1"/>
  <c r="I70" i="1"/>
  <c r="X69" i="1"/>
  <c r="W69" i="1"/>
  <c r="T69" i="1"/>
  <c r="Q69" i="1"/>
  <c r="R69" i="1" s="1"/>
  <c r="P69" i="1"/>
  <c r="N69" i="1"/>
  <c r="I69" i="1"/>
  <c r="X68" i="1"/>
  <c r="W68" i="1"/>
  <c r="T68" i="1"/>
  <c r="Q68" i="1"/>
  <c r="R68" i="1" s="1"/>
  <c r="P68" i="1"/>
  <c r="N68" i="1"/>
  <c r="I68" i="1"/>
  <c r="X67" i="1"/>
  <c r="W67" i="1"/>
  <c r="T67" i="1"/>
  <c r="Q67" i="1"/>
  <c r="R67" i="1" s="1"/>
  <c r="P67" i="1"/>
  <c r="N67" i="1"/>
  <c r="I67" i="1"/>
  <c r="X66" i="1"/>
  <c r="W66" i="1"/>
  <c r="T66" i="1"/>
  <c r="Q66" i="1"/>
  <c r="R66" i="1" s="1"/>
  <c r="U66" i="1" s="1"/>
  <c r="P66" i="1"/>
  <c r="N66" i="1"/>
  <c r="I66" i="1"/>
  <c r="X65" i="1"/>
  <c r="W65" i="1"/>
  <c r="T65" i="1"/>
  <c r="Q65" i="1"/>
  <c r="R65" i="1" s="1"/>
  <c r="P65" i="1"/>
  <c r="N65" i="1"/>
  <c r="I65" i="1"/>
  <c r="X64" i="1"/>
  <c r="W64" i="1"/>
  <c r="T64" i="1"/>
  <c r="Q64" i="1"/>
  <c r="R64" i="1" s="1"/>
  <c r="P64" i="1"/>
  <c r="N64" i="1"/>
  <c r="I64" i="1"/>
  <c r="X63" i="1"/>
  <c r="W63" i="1"/>
  <c r="T63" i="1"/>
  <c r="Q63" i="1"/>
  <c r="R63" i="1" s="1"/>
  <c r="P63" i="1"/>
  <c r="N63" i="1"/>
  <c r="I63" i="1"/>
  <c r="X62" i="1"/>
  <c r="W62" i="1"/>
  <c r="T62" i="1"/>
  <c r="Q62" i="1"/>
  <c r="R62" i="1" s="1"/>
  <c r="U62" i="1" s="1"/>
  <c r="P62" i="1"/>
  <c r="N62" i="1"/>
  <c r="I62" i="1"/>
  <c r="X61" i="1"/>
  <c r="W61" i="1"/>
  <c r="T61" i="1"/>
  <c r="Q61" i="1"/>
  <c r="R61" i="1" s="1"/>
  <c r="P61" i="1"/>
  <c r="N61" i="1"/>
  <c r="I61" i="1"/>
  <c r="X60" i="1"/>
  <c r="W60" i="1"/>
  <c r="T60" i="1"/>
  <c r="Q60" i="1"/>
  <c r="R60" i="1" s="1"/>
  <c r="P60" i="1"/>
  <c r="N60" i="1"/>
  <c r="I60" i="1"/>
  <c r="X59" i="1"/>
  <c r="W59" i="1"/>
  <c r="T59" i="1"/>
  <c r="Q59" i="1"/>
  <c r="R59" i="1" s="1"/>
  <c r="U59" i="1" s="1"/>
  <c r="P59" i="1"/>
  <c r="N59" i="1"/>
  <c r="I59" i="1"/>
  <c r="X58" i="1"/>
  <c r="W58" i="1"/>
  <c r="T58" i="1"/>
  <c r="Q58" i="1"/>
  <c r="R58" i="1" s="1"/>
  <c r="U58" i="1" s="1"/>
  <c r="P58" i="1"/>
  <c r="N58" i="1"/>
  <c r="I58" i="1"/>
  <c r="X57" i="1"/>
  <c r="W57" i="1"/>
  <c r="T57" i="1"/>
  <c r="Q57" i="1"/>
  <c r="R57" i="1" s="1"/>
  <c r="P57" i="1"/>
  <c r="N57" i="1"/>
  <c r="I57" i="1"/>
  <c r="X56" i="1"/>
  <c r="W56" i="1"/>
  <c r="T56" i="1"/>
  <c r="Q56" i="1"/>
  <c r="R56" i="1" s="1"/>
  <c r="P56" i="1"/>
  <c r="N56" i="1"/>
  <c r="I56" i="1"/>
  <c r="X55" i="1"/>
  <c r="W55" i="1"/>
  <c r="T55" i="1"/>
  <c r="Q55" i="1"/>
  <c r="R55" i="1" s="1"/>
  <c r="P55" i="1"/>
  <c r="N55" i="1"/>
  <c r="I55" i="1"/>
  <c r="X54" i="1"/>
  <c r="W54" i="1"/>
  <c r="T54" i="1"/>
  <c r="Q54" i="1"/>
  <c r="R54" i="1" s="1"/>
  <c r="U54" i="1" s="1"/>
  <c r="P54" i="1"/>
  <c r="N54" i="1"/>
  <c r="I54" i="1"/>
  <c r="X53" i="1"/>
  <c r="W53" i="1"/>
  <c r="T53" i="1"/>
  <c r="Q53" i="1"/>
  <c r="R53" i="1" s="1"/>
  <c r="P53" i="1"/>
  <c r="N53" i="1"/>
  <c r="I53" i="1"/>
  <c r="X52" i="1"/>
  <c r="W52" i="1"/>
  <c r="T52" i="1"/>
  <c r="Q52" i="1"/>
  <c r="R52" i="1" s="1"/>
  <c r="P52" i="1"/>
  <c r="N52" i="1"/>
  <c r="I52" i="1"/>
  <c r="X51" i="1"/>
  <c r="W51" i="1"/>
  <c r="T51" i="1"/>
  <c r="Q51" i="1"/>
  <c r="R51" i="1" s="1"/>
  <c r="P51" i="1"/>
  <c r="N51" i="1"/>
  <c r="I51" i="1"/>
  <c r="X50" i="1"/>
  <c r="W50" i="1"/>
  <c r="T50" i="1"/>
  <c r="Q50" i="1"/>
  <c r="R50" i="1" s="1"/>
  <c r="U50" i="1" s="1"/>
  <c r="P50" i="1"/>
  <c r="N50" i="1"/>
  <c r="I50" i="1"/>
  <c r="X49" i="1"/>
  <c r="W49" i="1"/>
  <c r="T49" i="1"/>
  <c r="Q49" i="1"/>
  <c r="R49" i="1" s="1"/>
  <c r="P49" i="1"/>
  <c r="N49" i="1"/>
  <c r="I49" i="1"/>
  <c r="X48" i="1"/>
  <c r="W48" i="1"/>
  <c r="T48" i="1"/>
  <c r="Q48" i="1"/>
  <c r="R48" i="1" s="1"/>
  <c r="P48" i="1"/>
  <c r="N48" i="1"/>
  <c r="I48" i="1"/>
  <c r="X47" i="1"/>
  <c r="W47" i="1"/>
  <c r="T47" i="1"/>
  <c r="Q47" i="1"/>
  <c r="R47" i="1" s="1"/>
  <c r="P47" i="1"/>
  <c r="N47" i="1"/>
  <c r="I47" i="1"/>
  <c r="X46" i="1"/>
  <c r="W46" i="1"/>
  <c r="T46" i="1"/>
  <c r="Q46" i="1"/>
  <c r="R46" i="1" s="1"/>
  <c r="U46" i="1" s="1"/>
  <c r="P46" i="1"/>
  <c r="N46" i="1"/>
  <c r="I46" i="1"/>
  <c r="X45" i="1"/>
  <c r="W45" i="1"/>
  <c r="T45" i="1"/>
  <c r="Q45" i="1"/>
  <c r="R45" i="1" s="1"/>
  <c r="P45" i="1"/>
  <c r="N45" i="1"/>
  <c r="I45" i="1"/>
  <c r="X44" i="1"/>
  <c r="W44" i="1"/>
  <c r="T44" i="1"/>
  <c r="Q44" i="1"/>
  <c r="R44" i="1" s="1"/>
  <c r="P44" i="1"/>
  <c r="N44" i="1"/>
  <c r="I44" i="1"/>
  <c r="X43" i="1"/>
  <c r="W43" i="1"/>
  <c r="T43" i="1"/>
  <c r="Q43" i="1"/>
  <c r="R43" i="1" s="1"/>
  <c r="U43" i="1" s="1"/>
  <c r="P43" i="1"/>
  <c r="N43" i="1"/>
  <c r="I43" i="1"/>
  <c r="X42" i="1"/>
  <c r="W42" i="1"/>
  <c r="T42" i="1"/>
  <c r="Q42" i="1"/>
  <c r="R42" i="1" s="1"/>
  <c r="U42" i="1" s="1"/>
  <c r="P42" i="1"/>
  <c r="N42" i="1"/>
  <c r="I42" i="1"/>
  <c r="X41" i="1"/>
  <c r="W41" i="1"/>
  <c r="T41" i="1"/>
  <c r="Q41" i="1"/>
  <c r="R41" i="1" s="1"/>
  <c r="P41" i="1"/>
  <c r="N41" i="1"/>
  <c r="I41" i="1"/>
  <c r="X40" i="1"/>
  <c r="W40" i="1"/>
  <c r="T40" i="1"/>
  <c r="Q40" i="1"/>
  <c r="R40" i="1" s="1"/>
  <c r="P40" i="1"/>
  <c r="N40" i="1"/>
  <c r="I40" i="1"/>
  <c r="X39" i="1"/>
  <c r="W39" i="1"/>
  <c r="T39" i="1"/>
  <c r="Q39" i="1"/>
  <c r="R39" i="1" s="1"/>
  <c r="P39" i="1"/>
  <c r="N39" i="1"/>
  <c r="I39" i="1"/>
  <c r="X38" i="1"/>
  <c r="W38" i="1"/>
  <c r="T38" i="1"/>
  <c r="Q38" i="1"/>
  <c r="R38" i="1" s="1"/>
  <c r="U38" i="1" s="1"/>
  <c r="P38" i="1"/>
  <c r="N38" i="1"/>
  <c r="I38" i="1"/>
  <c r="X37" i="1"/>
  <c r="W37" i="1"/>
  <c r="T37" i="1"/>
  <c r="Q37" i="1"/>
  <c r="R37" i="1" s="1"/>
  <c r="P37" i="1"/>
  <c r="N37" i="1"/>
  <c r="I37" i="1"/>
  <c r="X36" i="1"/>
  <c r="W36" i="1"/>
  <c r="T36" i="1"/>
  <c r="Q36" i="1"/>
  <c r="R36" i="1" s="1"/>
  <c r="P36" i="1"/>
  <c r="N36" i="1"/>
  <c r="I36" i="1"/>
  <c r="X35" i="1"/>
  <c r="W35" i="1"/>
  <c r="T35" i="1"/>
  <c r="Q35" i="1"/>
  <c r="R35" i="1" s="1"/>
  <c r="P35" i="1"/>
  <c r="N35" i="1"/>
  <c r="I35" i="1"/>
  <c r="X34" i="1"/>
  <c r="W34" i="1"/>
  <c r="T34" i="1"/>
  <c r="Q34" i="1"/>
  <c r="R34" i="1" s="1"/>
  <c r="P34" i="1"/>
  <c r="N34" i="1"/>
  <c r="I34" i="1"/>
  <c r="X33" i="1"/>
  <c r="W33" i="1"/>
  <c r="T33" i="1"/>
  <c r="Q33" i="1"/>
  <c r="R33" i="1" s="1"/>
  <c r="P33" i="1"/>
  <c r="N33" i="1"/>
  <c r="I33" i="1"/>
  <c r="X32" i="1"/>
  <c r="W32" i="1"/>
  <c r="T32" i="1"/>
  <c r="Q32" i="1"/>
  <c r="R32" i="1" s="1"/>
  <c r="S32" i="1" s="1"/>
  <c r="P32" i="1"/>
  <c r="N32" i="1"/>
  <c r="I32" i="1"/>
  <c r="X31" i="1"/>
  <c r="W31" i="1"/>
  <c r="T31" i="1"/>
  <c r="Q31" i="1"/>
  <c r="R31" i="1" s="1"/>
  <c r="U31" i="1" s="1"/>
  <c r="P31" i="1"/>
  <c r="N31" i="1"/>
  <c r="I31" i="1"/>
  <c r="X30" i="1"/>
  <c r="W30" i="1"/>
  <c r="T30" i="1"/>
  <c r="Q30" i="1"/>
  <c r="R30" i="1" s="1"/>
  <c r="P30" i="1"/>
  <c r="N30" i="1"/>
  <c r="I30" i="1"/>
  <c r="X29" i="1"/>
  <c r="W29" i="1"/>
  <c r="T29" i="1"/>
  <c r="Q29" i="1"/>
  <c r="R29" i="1" s="1"/>
  <c r="P29" i="1"/>
  <c r="N29" i="1"/>
  <c r="I29" i="1"/>
  <c r="X28" i="1"/>
  <c r="W28" i="1"/>
  <c r="T28" i="1"/>
  <c r="Q28" i="1"/>
  <c r="R28" i="1" s="1"/>
  <c r="S28" i="1" s="1"/>
  <c r="P28" i="1"/>
  <c r="N28" i="1"/>
  <c r="I28" i="1"/>
  <c r="X27" i="1"/>
  <c r="W27" i="1"/>
  <c r="T27" i="1"/>
  <c r="Q27" i="1"/>
  <c r="R27" i="1" s="1"/>
  <c r="U27" i="1" s="1"/>
  <c r="P27" i="1"/>
  <c r="N27" i="1"/>
  <c r="I27" i="1"/>
  <c r="X26" i="1"/>
  <c r="W26" i="1"/>
  <c r="T26" i="1"/>
  <c r="Q26" i="1"/>
  <c r="R26" i="1" s="1"/>
  <c r="P26" i="1"/>
  <c r="N26" i="1"/>
  <c r="I26" i="1"/>
  <c r="X25" i="1"/>
  <c r="W25" i="1"/>
  <c r="T25" i="1"/>
  <c r="Q25" i="1"/>
  <c r="R25" i="1" s="1"/>
  <c r="P25" i="1"/>
  <c r="N25" i="1"/>
  <c r="I25" i="1"/>
  <c r="X24" i="1"/>
  <c r="W24" i="1"/>
  <c r="T24" i="1"/>
  <c r="Q24" i="1"/>
  <c r="R24" i="1" s="1"/>
  <c r="S24" i="1" s="1"/>
  <c r="P24" i="1"/>
  <c r="N24" i="1"/>
  <c r="I24" i="1"/>
  <c r="X23" i="1"/>
  <c r="W23" i="1"/>
  <c r="T23" i="1"/>
  <c r="Q23" i="1"/>
  <c r="R23" i="1" s="1"/>
  <c r="U23" i="1" s="1"/>
  <c r="P23" i="1"/>
  <c r="N23" i="1"/>
  <c r="I23" i="1"/>
  <c r="X22" i="1"/>
  <c r="W22" i="1"/>
  <c r="T22" i="1"/>
  <c r="Q22" i="1"/>
  <c r="R22" i="1" s="1"/>
  <c r="P22" i="1"/>
  <c r="N22" i="1"/>
  <c r="I22" i="1"/>
  <c r="X21" i="1"/>
  <c r="W21" i="1"/>
  <c r="T21" i="1"/>
  <c r="Q21" i="1"/>
  <c r="R21" i="1" s="1"/>
  <c r="P21" i="1"/>
  <c r="N21" i="1"/>
  <c r="I21" i="1"/>
  <c r="X20" i="1"/>
  <c r="W20" i="1"/>
  <c r="T20" i="1"/>
  <c r="Q20" i="1"/>
  <c r="R20" i="1" s="1"/>
  <c r="S20" i="1" s="1"/>
  <c r="P20" i="1"/>
  <c r="N20" i="1"/>
  <c r="I20" i="1"/>
  <c r="X19" i="1"/>
  <c r="W19" i="1"/>
  <c r="T19" i="1"/>
  <c r="Q19" i="1"/>
  <c r="R19" i="1" s="1"/>
  <c r="U19" i="1" s="1"/>
  <c r="P19" i="1"/>
  <c r="N19" i="1"/>
  <c r="I19" i="1"/>
  <c r="X18" i="1"/>
  <c r="W18" i="1"/>
  <c r="T18" i="1"/>
  <c r="Q18" i="1"/>
  <c r="R18" i="1" s="1"/>
  <c r="P18" i="1"/>
  <c r="N18" i="1"/>
  <c r="I18" i="1"/>
  <c r="X17" i="1"/>
  <c r="W17" i="1"/>
  <c r="T17" i="1"/>
  <c r="Q17" i="1"/>
  <c r="R17" i="1" s="1"/>
  <c r="P17" i="1"/>
  <c r="N17" i="1"/>
  <c r="I17" i="1"/>
  <c r="X16" i="1"/>
  <c r="W16" i="1"/>
  <c r="T16" i="1"/>
  <c r="Q16" i="1"/>
  <c r="R16" i="1" s="1"/>
  <c r="P16" i="1"/>
  <c r="N16" i="1"/>
  <c r="I16" i="1"/>
  <c r="X15" i="1"/>
  <c r="W15" i="1"/>
  <c r="T15" i="1"/>
  <c r="Q15" i="1"/>
  <c r="R15" i="1" s="1"/>
  <c r="S15" i="1" s="1"/>
  <c r="P15" i="1"/>
  <c r="N15" i="1"/>
  <c r="I15" i="1"/>
  <c r="X14" i="1"/>
  <c r="W14" i="1"/>
  <c r="T14" i="1"/>
  <c r="Q14" i="1"/>
  <c r="R14" i="1" s="1"/>
  <c r="P14" i="1"/>
  <c r="N14" i="1"/>
  <c r="I14" i="1"/>
  <c r="X13" i="1"/>
  <c r="W13" i="1"/>
  <c r="T13" i="1"/>
  <c r="Q13" i="1"/>
  <c r="R13" i="1" s="1"/>
  <c r="P13" i="1"/>
  <c r="N13" i="1"/>
  <c r="I13" i="1"/>
  <c r="X12" i="1"/>
  <c r="W12" i="1"/>
  <c r="T12" i="1"/>
  <c r="Q12" i="1"/>
  <c r="R12" i="1" s="1"/>
  <c r="P12" i="1"/>
  <c r="N12" i="1"/>
  <c r="I12" i="1"/>
  <c r="X11" i="1"/>
  <c r="W11" i="1"/>
  <c r="T11" i="1"/>
  <c r="Q11" i="1"/>
  <c r="R11" i="1" s="1"/>
  <c r="S11" i="1" s="1"/>
  <c r="P11" i="1"/>
  <c r="N11" i="1"/>
  <c r="I11" i="1"/>
  <c r="X10" i="1"/>
  <c r="W10" i="1"/>
  <c r="T10" i="1"/>
  <c r="Q10" i="1"/>
  <c r="R10" i="1" s="1"/>
  <c r="P10" i="1"/>
  <c r="N10" i="1"/>
  <c r="I10" i="1"/>
  <c r="X9" i="1"/>
  <c r="W9" i="1"/>
  <c r="T9" i="1"/>
  <c r="Q9" i="1"/>
  <c r="R9" i="1" s="1"/>
  <c r="P9" i="1"/>
  <c r="N9" i="1"/>
  <c r="I9" i="1"/>
  <c r="X8" i="1"/>
  <c r="W8" i="1"/>
  <c r="T8" i="1"/>
  <c r="Q8" i="1"/>
  <c r="R8" i="1" s="1"/>
  <c r="P8" i="1"/>
  <c r="N8" i="1"/>
  <c r="I8" i="1"/>
  <c r="X7" i="1"/>
  <c r="W7" i="1"/>
  <c r="T7" i="1"/>
  <c r="Q7" i="1"/>
  <c r="R7" i="1" s="1"/>
  <c r="S7" i="1" s="1"/>
  <c r="P7" i="1"/>
  <c r="N7" i="1"/>
  <c r="I7" i="1"/>
  <c r="X6" i="1"/>
  <c r="W6" i="1"/>
  <c r="T6" i="1"/>
  <c r="Q6" i="1"/>
  <c r="R6" i="1" s="1"/>
  <c r="P6" i="1"/>
  <c r="N6" i="1"/>
  <c r="I6" i="1"/>
  <c r="X5" i="1"/>
  <c r="W5" i="1"/>
  <c r="T5" i="1"/>
  <c r="Q5" i="1"/>
  <c r="R5" i="1" s="1"/>
  <c r="P5" i="1"/>
  <c r="N5" i="1"/>
  <c r="I5" i="1"/>
  <c r="X4" i="1"/>
  <c r="W4" i="1"/>
  <c r="T4" i="1"/>
  <c r="Q4" i="1"/>
  <c r="R4" i="1" s="1"/>
  <c r="P4" i="1"/>
  <c r="N4" i="1"/>
  <c r="I4" i="1"/>
  <c r="C4" i="1"/>
  <c r="X3" i="1"/>
  <c r="W3" i="1"/>
  <c r="T3" i="1"/>
  <c r="Q3" i="1"/>
  <c r="R3" i="1" s="1"/>
  <c r="P3" i="1"/>
  <c r="N3" i="1"/>
  <c r="I3" i="1"/>
  <c r="X2" i="1"/>
  <c r="W2" i="1"/>
  <c r="T2" i="1"/>
  <c r="Q2" i="1"/>
  <c r="R2" i="1" s="1"/>
  <c r="U2" i="1" s="1"/>
  <c r="P2" i="1"/>
  <c r="N2" i="1"/>
  <c r="I2" i="1"/>
  <c r="V950" i="1" l="1"/>
  <c r="V763" i="1"/>
  <c r="V744" i="1"/>
  <c r="V334" i="1"/>
  <c r="S718" i="1"/>
  <c r="V899" i="1"/>
  <c r="U945" i="1"/>
  <c r="V339" i="1"/>
  <c r="S844" i="1"/>
  <c r="S159" i="1"/>
  <c r="V159" i="1" s="1"/>
  <c r="V652" i="1"/>
  <c r="V696" i="1"/>
  <c r="V700" i="1"/>
  <c r="V805" i="1"/>
  <c r="S897" i="1"/>
  <c r="S935" i="1"/>
  <c r="U953" i="1"/>
  <c r="V245" i="1"/>
  <c r="V249" i="1"/>
  <c r="V253" i="1"/>
  <c r="V257" i="1"/>
  <c r="V369" i="1"/>
  <c r="V444" i="1"/>
  <c r="V525" i="1"/>
  <c r="S657" i="1"/>
  <c r="V657" i="1" s="1"/>
  <c r="S749" i="1"/>
  <c r="V817" i="1"/>
  <c r="V962" i="1"/>
  <c r="S608" i="1"/>
  <c r="V608" i="1" s="1"/>
  <c r="V610" i="1"/>
  <c r="V632" i="1"/>
  <c r="S670" i="1"/>
  <c r="V670" i="1" s="1"/>
  <c r="V708" i="1"/>
  <c r="U715" i="1"/>
  <c r="V747" i="1"/>
  <c r="U805" i="1"/>
  <c r="S850" i="1"/>
  <c r="V850" i="1" s="1"/>
  <c r="V870" i="1"/>
  <c r="V897" i="1"/>
  <c r="U899" i="1"/>
  <c r="V945" i="1"/>
  <c r="V259" i="1"/>
  <c r="V263" i="1"/>
  <c r="V267" i="1"/>
  <c r="V271" i="1"/>
  <c r="V275" i="1"/>
  <c r="V279" i="1"/>
  <c r="V283" i="1"/>
  <c r="V287" i="1"/>
  <c r="V291" i="1"/>
  <c r="V299" i="1"/>
  <c r="V303" i="1"/>
  <c r="V307" i="1"/>
  <c r="V311" i="1"/>
  <c r="V323" i="1"/>
  <c r="V434" i="1"/>
  <c r="V437" i="1"/>
  <c r="V438" i="1"/>
  <c r="V520" i="1"/>
  <c r="V759" i="1"/>
  <c r="V771" i="1"/>
  <c r="V829" i="1"/>
  <c r="V837" i="1"/>
  <c r="V844" i="1"/>
  <c r="V895" i="1"/>
  <c r="V929" i="1"/>
  <c r="V933" i="1"/>
  <c r="V935" i="1"/>
  <c r="V998" i="1"/>
  <c r="U682" i="1"/>
  <c r="S682" i="1"/>
  <c r="U686" i="1"/>
  <c r="S686" i="1"/>
  <c r="V686" i="1" s="1"/>
  <c r="U824" i="1"/>
  <c r="S824" i="1"/>
  <c r="V20" i="1"/>
  <c r="V327" i="1"/>
  <c r="V331" i="1"/>
  <c r="V567" i="1"/>
  <c r="V614" i="1"/>
  <c r="V631" i="1"/>
  <c r="V639" i="1"/>
  <c r="V699" i="1"/>
  <c r="S726" i="1"/>
  <c r="V726" i="1" s="1"/>
  <c r="S750" i="1"/>
  <c r="V750" i="1" s="1"/>
  <c r="S865" i="1"/>
  <c r="V865" i="1" s="1"/>
  <c r="S866" i="1"/>
  <c r="V866" i="1" s="1"/>
  <c r="S868" i="1"/>
  <c r="V868" i="1" s="1"/>
  <c r="V875" i="1"/>
  <c r="S889" i="1"/>
  <c r="V889" i="1" s="1"/>
  <c r="V917" i="1"/>
  <c r="V921" i="1"/>
  <c r="S923" i="1"/>
  <c r="V923" i="1" s="1"/>
  <c r="V7" i="1"/>
  <c r="V11" i="1"/>
  <c r="V32" i="1"/>
  <c r="V500" i="1"/>
  <c r="V523" i="1"/>
  <c r="U660" i="1"/>
  <c r="U747" i="1"/>
  <c r="U895" i="1"/>
  <c r="V966" i="1"/>
  <c r="V974" i="1"/>
  <c r="V258" i="1"/>
  <c r="V343" i="1"/>
  <c r="V347" i="1"/>
  <c r="V351" i="1"/>
  <c r="V355" i="1"/>
  <c r="V359" i="1"/>
  <c r="V363" i="1"/>
  <c r="V405" i="1"/>
  <c r="V410" i="1"/>
  <c r="V431" i="1"/>
  <c r="V647" i="1"/>
  <c r="V668" i="1"/>
  <c r="S710" i="1"/>
  <c r="V710" i="1" s="1"/>
  <c r="U719" i="1"/>
  <c r="S722" i="1"/>
  <c r="V722" i="1" s="1"/>
  <c r="V871" i="1"/>
  <c r="V878" i="1"/>
  <c r="V891" i="1"/>
  <c r="V915" i="1"/>
  <c r="V937" i="1"/>
  <c r="S939" i="1"/>
  <c r="V939" i="1" s="1"/>
  <c r="V982" i="1"/>
  <c r="V986" i="1"/>
  <c r="V990" i="1"/>
  <c r="U304" i="1"/>
  <c r="S304" i="1"/>
  <c r="V304" i="1" s="1"/>
  <c r="U539" i="1"/>
  <c r="S539" i="1"/>
  <c r="V539" i="1" s="1"/>
  <c r="S644" i="1"/>
  <c r="V644" i="1" s="1"/>
  <c r="U644" i="1"/>
  <c r="U646" i="1"/>
  <c r="S646" i="1"/>
  <c r="V646" i="1" s="1"/>
  <c r="U650" i="1"/>
  <c r="S650" i="1"/>
  <c r="V650" i="1" s="1"/>
  <c r="U654" i="1"/>
  <c r="S654" i="1"/>
  <c r="V654" i="1" s="1"/>
  <c r="U714" i="1"/>
  <c r="S714" i="1"/>
  <c r="V714" i="1" s="1"/>
  <c r="U839" i="1"/>
  <c r="S839" i="1"/>
  <c r="V839" i="1" s="1"/>
  <c r="U881" i="1"/>
  <c r="S881" i="1"/>
  <c r="V881" i="1" s="1"/>
  <c r="U885" i="1"/>
  <c r="S885" i="1"/>
  <c r="V885" i="1" s="1"/>
  <c r="S191" i="1"/>
  <c r="V191" i="1" s="1"/>
  <c r="U459" i="1"/>
  <c r="S459" i="1"/>
  <c r="V459" i="1" s="1"/>
  <c r="U571" i="1"/>
  <c r="S571" i="1"/>
  <c r="V571" i="1" s="1"/>
  <c r="S638" i="1"/>
  <c r="V638" i="1" s="1"/>
  <c r="U662" i="1"/>
  <c r="S662" i="1"/>
  <c r="V662" i="1" s="1"/>
  <c r="U689" i="1"/>
  <c r="S689" i="1"/>
  <c r="V689" i="1" s="1"/>
  <c r="S707" i="1"/>
  <c r="V707" i="1" s="1"/>
  <c r="U707" i="1"/>
  <c r="U757" i="1"/>
  <c r="S757" i="1"/>
  <c r="V757" i="1" s="1"/>
  <c r="U770" i="1"/>
  <c r="S770" i="1"/>
  <c r="V770" i="1" s="1"/>
  <c r="U792" i="1"/>
  <c r="S792" i="1"/>
  <c r="V792" i="1" s="1"/>
  <c r="U812" i="1"/>
  <c r="S812" i="1"/>
  <c r="V812" i="1" s="1"/>
  <c r="U827" i="1"/>
  <c r="S827" i="1"/>
  <c r="V827" i="1" s="1"/>
  <c r="U836" i="1"/>
  <c r="S836" i="1"/>
  <c r="V836" i="1" s="1"/>
  <c r="U869" i="1"/>
  <c r="S869" i="1"/>
  <c r="V869" i="1" s="1"/>
  <c r="S223" i="1"/>
  <c r="V223" i="1" s="1"/>
  <c r="U245" i="1"/>
  <c r="U674" i="1"/>
  <c r="S674" i="1"/>
  <c r="V674" i="1" s="1"/>
  <c r="S743" i="1"/>
  <c r="V743" i="1" s="1"/>
  <c r="U743" i="1"/>
  <c r="U773" i="1"/>
  <c r="S773" i="1"/>
  <c r="V773" i="1" s="1"/>
  <c r="U778" i="1"/>
  <c r="S778" i="1"/>
  <c r="V778" i="1" s="1"/>
  <c r="U795" i="1"/>
  <c r="S795" i="1"/>
  <c r="V795" i="1" s="1"/>
  <c r="U815" i="1"/>
  <c r="S815" i="1"/>
  <c r="V815" i="1" s="1"/>
  <c r="U835" i="1"/>
  <c r="S835" i="1"/>
  <c r="V835" i="1" s="1"/>
  <c r="U852" i="1"/>
  <c r="S852" i="1"/>
  <c r="V852" i="1" s="1"/>
  <c r="V15" i="1"/>
  <c r="V24" i="1"/>
  <c r="V28" i="1"/>
  <c r="U253" i="1"/>
  <c r="V295" i="1"/>
  <c r="V315" i="1"/>
  <c r="V399" i="1"/>
  <c r="U673" i="1"/>
  <c r="S673" i="1"/>
  <c r="V673" i="1" s="1"/>
  <c r="U697" i="1"/>
  <c r="S697" i="1"/>
  <c r="V697" i="1" s="1"/>
  <c r="U781" i="1"/>
  <c r="S781" i="1"/>
  <c r="V781" i="1" s="1"/>
  <c r="U877" i="1"/>
  <c r="S877" i="1"/>
  <c r="V877" i="1" s="1"/>
  <c r="U784" i="1"/>
  <c r="S784" i="1"/>
  <c r="V784" i="1" s="1"/>
  <c r="U816" i="1"/>
  <c r="S816" i="1"/>
  <c r="V816" i="1" s="1"/>
  <c r="U862" i="1"/>
  <c r="S862" i="1"/>
  <c r="V862" i="1" s="1"/>
  <c r="V319" i="1"/>
  <c r="V335" i="1"/>
  <c r="V367" i="1"/>
  <c r="V368" i="1"/>
  <c r="V383" i="1"/>
  <c r="V439" i="1"/>
  <c r="V492" i="1"/>
  <c r="V501" i="1"/>
  <c r="V529" i="1"/>
  <c r="V563" i="1"/>
  <c r="V572" i="1"/>
  <c r="V613" i="1"/>
  <c r="U642" i="1"/>
  <c r="S642" i="1"/>
  <c r="V642" i="1" s="1"/>
  <c r="V655" i="1"/>
  <c r="S666" i="1"/>
  <c r="V666" i="1" s="1"/>
  <c r="V684" i="1"/>
  <c r="V687" i="1"/>
  <c r="S690" i="1"/>
  <c r="V690" i="1" s="1"/>
  <c r="S695" i="1"/>
  <c r="V695" i="1" s="1"/>
  <c r="U695" i="1"/>
  <c r="V705" i="1"/>
  <c r="S725" i="1"/>
  <c r="V725" i="1" s="1"/>
  <c r="V727" i="1"/>
  <c r="V728" i="1"/>
  <c r="V736" i="1"/>
  <c r="S758" i="1"/>
  <c r="V758" i="1" s="1"/>
  <c r="S761" i="1"/>
  <c r="V761" i="1" s="1"/>
  <c r="V765" i="1"/>
  <c r="V766" i="1"/>
  <c r="V767" i="1"/>
  <c r="V779" i="1"/>
  <c r="S793" i="1"/>
  <c r="V793" i="1" s="1"/>
  <c r="U793" i="1"/>
  <c r="V801" i="1"/>
  <c r="S807" i="1"/>
  <c r="V807" i="1" s="1"/>
  <c r="S847" i="1"/>
  <c r="V847" i="1" s="1"/>
  <c r="S853" i="1"/>
  <c r="V853" i="1" s="1"/>
  <c r="S854" i="1"/>
  <c r="V854" i="1" s="1"/>
  <c r="S856" i="1"/>
  <c r="V856" i="1" s="1"/>
  <c r="S874" i="1"/>
  <c r="U874" i="1"/>
  <c r="S893" i="1"/>
  <c r="V893" i="1" s="1"/>
  <c r="S901" i="1"/>
  <c r="V901" i="1" s="1"/>
  <c r="S919" i="1"/>
  <c r="V919" i="1" s="1"/>
  <c r="U931" i="1"/>
  <c r="S931" i="1"/>
  <c r="V931" i="1" s="1"/>
  <c r="S957" i="1"/>
  <c r="V957" i="1" s="1"/>
  <c r="U957" i="1"/>
  <c r="V555" i="1"/>
  <c r="V623" i="1"/>
  <c r="V660" i="1"/>
  <c r="V676" i="1"/>
  <c r="V680" i="1"/>
  <c r="V682" i="1"/>
  <c r="V703" i="1"/>
  <c r="V711" i="1"/>
  <c r="V718" i="1"/>
  <c r="V720" i="1"/>
  <c r="V723" i="1"/>
  <c r="V739" i="1"/>
  <c r="V749" i="1"/>
  <c r="V751" i="1"/>
  <c r="U771" i="1"/>
  <c r="U782" i="1"/>
  <c r="S782" i="1"/>
  <c r="V782" i="1" s="1"/>
  <c r="U804" i="1"/>
  <c r="S804" i="1"/>
  <c r="V804" i="1" s="1"/>
  <c r="S825" i="1"/>
  <c r="V825" i="1" s="1"/>
  <c r="U825" i="1"/>
  <c r="S848" i="1"/>
  <c r="V848" i="1" s="1"/>
  <c r="S873" i="1"/>
  <c r="V873" i="1" s="1"/>
  <c r="S883" i="1"/>
  <c r="V883" i="1" s="1"/>
  <c r="U883" i="1"/>
  <c r="V978" i="1"/>
  <c r="S991" i="1"/>
  <c r="V991" i="1" s="1"/>
  <c r="V659" i="1"/>
  <c r="V671" i="1"/>
  <c r="V675" i="1"/>
  <c r="V715" i="1"/>
  <c r="V755" i="1"/>
  <c r="V768" i="1"/>
  <c r="V819" i="1"/>
  <c r="V845" i="1"/>
  <c r="V925" i="1"/>
  <c r="S927" i="1"/>
  <c r="V927" i="1" s="1"/>
  <c r="V941" i="1"/>
  <c r="S943" i="1"/>
  <c r="V943" i="1" s="1"/>
  <c r="V953" i="1"/>
  <c r="V970" i="1"/>
  <c r="V977" i="1"/>
  <c r="U35" i="1"/>
  <c r="S35" i="1"/>
  <c r="V35" i="1" s="1"/>
  <c r="U39" i="1"/>
  <c r="S39" i="1"/>
  <c r="V39" i="1" s="1"/>
  <c r="U63" i="1"/>
  <c r="S63" i="1"/>
  <c r="V63" i="1" s="1"/>
  <c r="U67" i="1"/>
  <c r="S67" i="1"/>
  <c r="V67" i="1" s="1"/>
  <c r="U71" i="1"/>
  <c r="S71" i="1"/>
  <c r="V71" i="1" s="1"/>
  <c r="U95" i="1"/>
  <c r="S95" i="1"/>
  <c r="V95" i="1" s="1"/>
  <c r="U99" i="1"/>
  <c r="S99" i="1"/>
  <c r="V99" i="1" s="1"/>
  <c r="U103" i="1"/>
  <c r="S103" i="1"/>
  <c r="V103" i="1" s="1"/>
  <c r="U127" i="1"/>
  <c r="S127" i="1"/>
  <c r="V127" i="1" s="1"/>
  <c r="U131" i="1"/>
  <c r="S131" i="1"/>
  <c r="V131" i="1" s="1"/>
  <c r="U47" i="1"/>
  <c r="S47" i="1"/>
  <c r="V47" i="1" s="1"/>
  <c r="U51" i="1"/>
  <c r="S51" i="1"/>
  <c r="V51" i="1" s="1"/>
  <c r="U55" i="1"/>
  <c r="S55" i="1"/>
  <c r="V55" i="1" s="1"/>
  <c r="U79" i="1"/>
  <c r="S79" i="1"/>
  <c r="V79" i="1" s="1"/>
  <c r="U83" i="1"/>
  <c r="S83" i="1"/>
  <c r="V83" i="1" s="1"/>
  <c r="U87" i="1"/>
  <c r="S87" i="1"/>
  <c r="V87" i="1" s="1"/>
  <c r="U111" i="1"/>
  <c r="S111" i="1"/>
  <c r="V111" i="1" s="1"/>
  <c r="U115" i="1"/>
  <c r="S115" i="1"/>
  <c r="V115" i="1" s="1"/>
  <c r="U119" i="1"/>
  <c r="S119" i="1"/>
  <c r="V119" i="1" s="1"/>
  <c r="U179" i="1"/>
  <c r="S179" i="1"/>
  <c r="V179" i="1" s="1"/>
  <c r="U211" i="1"/>
  <c r="S211" i="1"/>
  <c r="V211" i="1" s="1"/>
  <c r="U235" i="1"/>
  <c r="S235" i="1"/>
  <c r="V235" i="1" s="1"/>
  <c r="U264" i="1"/>
  <c r="S264" i="1"/>
  <c r="V264" i="1" s="1"/>
  <c r="U503" i="1"/>
  <c r="S503" i="1"/>
  <c r="V503" i="1" s="1"/>
  <c r="U745" i="1"/>
  <c r="S745" i="1"/>
  <c r="V745" i="1" s="1"/>
  <c r="U753" i="1"/>
  <c r="S753" i="1"/>
  <c r="V753" i="1" s="1"/>
  <c r="U831" i="1"/>
  <c r="S831" i="1"/>
  <c r="V831" i="1" s="1"/>
  <c r="U905" i="1"/>
  <c r="S905" i="1"/>
  <c r="V905" i="1" s="1"/>
  <c r="U24" i="1"/>
  <c r="U32" i="1"/>
  <c r="S43" i="1"/>
  <c r="V43" i="1" s="1"/>
  <c r="S59" i="1"/>
  <c r="V59" i="1" s="1"/>
  <c r="S75" i="1"/>
  <c r="V75" i="1" s="1"/>
  <c r="S91" i="1"/>
  <c r="V91" i="1" s="1"/>
  <c r="S107" i="1"/>
  <c r="V107" i="1" s="1"/>
  <c r="S123" i="1"/>
  <c r="V123" i="1" s="1"/>
  <c r="U139" i="1"/>
  <c r="S139" i="1"/>
  <c r="V139" i="1" s="1"/>
  <c r="S151" i="1"/>
  <c r="V151" i="1" s="1"/>
  <c r="U171" i="1"/>
  <c r="S171" i="1"/>
  <c r="V171" i="1" s="1"/>
  <c r="S183" i="1"/>
  <c r="V183" i="1" s="1"/>
  <c r="U203" i="1"/>
  <c r="S203" i="1"/>
  <c r="V203" i="1" s="1"/>
  <c r="S215" i="1"/>
  <c r="V215" i="1" s="1"/>
  <c r="S239" i="1"/>
  <c r="V239" i="1" s="1"/>
  <c r="U296" i="1"/>
  <c r="S296" i="1"/>
  <c r="V296" i="1" s="1"/>
  <c r="U407" i="1"/>
  <c r="S407" i="1"/>
  <c r="V407" i="1" s="1"/>
  <c r="S427" i="1"/>
  <c r="V427" i="1" s="1"/>
  <c r="U455" i="1"/>
  <c r="S455" i="1"/>
  <c r="V455" i="1" s="1"/>
  <c r="U519" i="1"/>
  <c r="S519" i="1"/>
  <c r="V519" i="1" s="1"/>
  <c r="U531" i="1"/>
  <c r="S531" i="1"/>
  <c r="V531" i="1" s="1"/>
  <c r="U583" i="1"/>
  <c r="S583" i="1"/>
  <c r="V583" i="1" s="1"/>
  <c r="U599" i="1"/>
  <c r="S599" i="1"/>
  <c r="V599" i="1" s="1"/>
  <c r="U423" i="1"/>
  <c r="S423" i="1"/>
  <c r="V423" i="1" s="1"/>
  <c r="U467" i="1"/>
  <c r="S467" i="1"/>
  <c r="V467" i="1" s="1"/>
  <c r="U551" i="1"/>
  <c r="S551" i="1"/>
  <c r="V551" i="1" s="1"/>
  <c r="S692" i="1"/>
  <c r="V692" i="1" s="1"/>
  <c r="U692" i="1"/>
  <c r="U730" i="1"/>
  <c r="S730" i="1"/>
  <c r="U741" i="1"/>
  <c r="S741" i="1"/>
  <c r="V741" i="1" s="1"/>
  <c r="U808" i="1"/>
  <c r="S808" i="1"/>
  <c r="V808" i="1" s="1"/>
  <c r="U864" i="1"/>
  <c r="S864" i="1"/>
  <c r="V864" i="1" s="1"/>
  <c r="U913" i="1"/>
  <c r="S913" i="1"/>
  <c r="V913" i="1" s="1"/>
  <c r="S143" i="1"/>
  <c r="V143" i="1" s="1"/>
  <c r="U163" i="1"/>
  <c r="S163" i="1"/>
  <c r="V163" i="1" s="1"/>
  <c r="S175" i="1"/>
  <c r="V175" i="1" s="1"/>
  <c r="U195" i="1"/>
  <c r="S195" i="1"/>
  <c r="V195" i="1" s="1"/>
  <c r="S207" i="1"/>
  <c r="V207" i="1" s="1"/>
  <c r="U231" i="1"/>
  <c r="S231" i="1"/>
  <c r="V231" i="1" s="1"/>
  <c r="U268" i="1"/>
  <c r="S268" i="1"/>
  <c r="V268" i="1" s="1"/>
  <c r="U312" i="1"/>
  <c r="S312" i="1"/>
  <c r="V312" i="1" s="1"/>
  <c r="U419" i="1"/>
  <c r="S419" i="1"/>
  <c r="V419" i="1" s="1"/>
  <c r="U471" i="1"/>
  <c r="S471" i="1"/>
  <c r="V471" i="1" s="1"/>
  <c r="U499" i="1"/>
  <c r="S499" i="1"/>
  <c r="V499" i="1" s="1"/>
  <c r="U507" i="1"/>
  <c r="S507" i="1"/>
  <c r="V507" i="1" s="1"/>
  <c r="U547" i="1"/>
  <c r="S547" i="1"/>
  <c r="V547" i="1" s="1"/>
  <c r="S575" i="1"/>
  <c r="V575" i="1" s="1"/>
  <c r="S635" i="1"/>
  <c r="V635" i="1" s="1"/>
  <c r="U635" i="1"/>
  <c r="U147" i="1"/>
  <c r="S147" i="1"/>
  <c r="V147" i="1" s="1"/>
  <c r="U411" i="1"/>
  <c r="S411" i="1"/>
  <c r="V411" i="1" s="1"/>
  <c r="U495" i="1"/>
  <c r="S495" i="1"/>
  <c r="V495" i="1" s="1"/>
  <c r="U527" i="1"/>
  <c r="S527" i="1"/>
  <c r="V527" i="1" s="1"/>
  <c r="U774" i="1"/>
  <c r="S774" i="1"/>
  <c r="V774" i="1" s="1"/>
  <c r="U823" i="1"/>
  <c r="S823" i="1"/>
  <c r="V823" i="1" s="1"/>
  <c r="U858" i="1"/>
  <c r="S858" i="1"/>
  <c r="V858" i="1" s="1"/>
  <c r="U909" i="1"/>
  <c r="S909" i="1"/>
  <c r="V909" i="1" s="1"/>
  <c r="U20" i="1"/>
  <c r="U28" i="1"/>
  <c r="S135" i="1"/>
  <c r="V135" i="1" s="1"/>
  <c r="U155" i="1"/>
  <c r="S155" i="1"/>
  <c r="V155" i="1" s="1"/>
  <c r="S167" i="1"/>
  <c r="V167" i="1" s="1"/>
  <c r="U187" i="1"/>
  <c r="S187" i="1"/>
  <c r="V187" i="1" s="1"/>
  <c r="S199" i="1"/>
  <c r="V199" i="1" s="1"/>
  <c r="U219" i="1"/>
  <c r="S219" i="1"/>
  <c r="V219" i="1" s="1"/>
  <c r="U300" i="1"/>
  <c r="S300" i="1"/>
  <c r="V300" i="1" s="1"/>
  <c r="S435" i="1"/>
  <c r="V435" i="1" s="1"/>
  <c r="U451" i="1"/>
  <c r="S451" i="1"/>
  <c r="V451" i="1" s="1"/>
  <c r="S475" i="1"/>
  <c r="V475" i="1" s="1"/>
  <c r="U491" i="1"/>
  <c r="S491" i="1"/>
  <c r="V491" i="1" s="1"/>
  <c r="S511" i="1"/>
  <c r="V511" i="1" s="1"/>
  <c r="U535" i="1"/>
  <c r="S535" i="1"/>
  <c r="V535" i="1" s="1"/>
  <c r="U591" i="1"/>
  <c r="S591" i="1"/>
  <c r="V591" i="1" s="1"/>
  <c r="U634" i="1"/>
  <c r="S634" i="1"/>
  <c r="V634" i="1" s="1"/>
  <c r="U641" i="1"/>
  <c r="S641" i="1"/>
  <c r="V641" i="1" s="1"/>
  <c r="V609" i="1"/>
  <c r="U632" i="1"/>
  <c r="U647" i="1"/>
  <c r="S679" i="1"/>
  <c r="V679" i="1" s="1"/>
  <c r="U679" i="1"/>
  <c r="S735" i="1"/>
  <c r="V735" i="1" s="1"/>
  <c r="U735" i="1"/>
  <c r="U762" i="1"/>
  <c r="S762" i="1"/>
  <c r="V762" i="1" s="1"/>
  <c r="U777" i="1"/>
  <c r="S777" i="1"/>
  <c r="V777" i="1" s="1"/>
  <c r="U787" i="1"/>
  <c r="S787" i="1"/>
  <c r="V787" i="1" s="1"/>
  <c r="U791" i="1"/>
  <c r="S791" i="1"/>
  <c r="V791" i="1" s="1"/>
  <c r="U800" i="1"/>
  <c r="S800" i="1"/>
  <c r="V800" i="1" s="1"/>
  <c r="U811" i="1"/>
  <c r="S811" i="1"/>
  <c r="V811" i="1" s="1"/>
  <c r="S841" i="1"/>
  <c r="V841" i="1" s="1"/>
  <c r="U841" i="1"/>
  <c r="U857" i="1"/>
  <c r="S857" i="1"/>
  <c r="V857" i="1" s="1"/>
  <c r="U987" i="1"/>
  <c r="S987" i="1"/>
  <c r="V987" i="1" s="1"/>
  <c r="U678" i="1"/>
  <c r="S678" i="1"/>
  <c r="V678" i="1" s="1"/>
  <c r="U694" i="1"/>
  <c r="S694" i="1"/>
  <c r="V694" i="1" s="1"/>
  <c r="U702" i="1"/>
  <c r="S702" i="1"/>
  <c r="V702" i="1" s="1"/>
  <c r="U734" i="1"/>
  <c r="S734" i="1"/>
  <c r="V734" i="1" s="1"/>
  <c r="U738" i="1"/>
  <c r="S738" i="1"/>
  <c r="V738" i="1" s="1"/>
  <c r="U769" i="1"/>
  <c r="S769" i="1"/>
  <c r="V769" i="1" s="1"/>
  <c r="U799" i="1"/>
  <c r="S799" i="1"/>
  <c r="V799" i="1" s="1"/>
  <c r="U803" i="1"/>
  <c r="S803" i="1"/>
  <c r="V803" i="1" s="1"/>
  <c r="S821" i="1"/>
  <c r="V821" i="1" s="1"/>
  <c r="U821" i="1"/>
  <c r="U828" i="1"/>
  <c r="S828" i="1"/>
  <c r="V828" i="1" s="1"/>
  <c r="U840" i="1"/>
  <c r="S840" i="1"/>
  <c r="V840" i="1" s="1"/>
  <c r="U861" i="1"/>
  <c r="S861" i="1"/>
  <c r="V861" i="1" s="1"/>
  <c r="S907" i="1"/>
  <c r="V907" i="1" s="1"/>
  <c r="U907" i="1"/>
  <c r="S911" i="1"/>
  <c r="V911" i="1" s="1"/>
  <c r="U911" i="1"/>
  <c r="S227" i="1"/>
  <c r="V227" i="1" s="1"/>
  <c r="U249" i="1"/>
  <c r="U257" i="1"/>
  <c r="U258" i="1"/>
  <c r="S260" i="1"/>
  <c r="V260" i="1" s="1"/>
  <c r="S308" i="1"/>
  <c r="V308" i="1" s="1"/>
  <c r="S415" i="1"/>
  <c r="V415" i="1" s="1"/>
  <c r="V417" i="1"/>
  <c r="S443" i="1"/>
  <c r="V443" i="1" s="1"/>
  <c r="S447" i="1"/>
  <c r="V447" i="1" s="1"/>
  <c r="S463" i="1"/>
  <c r="V463" i="1" s="1"/>
  <c r="S479" i="1"/>
  <c r="V479" i="1" s="1"/>
  <c r="V481" i="1"/>
  <c r="S483" i="1"/>
  <c r="V483" i="1" s="1"/>
  <c r="V485" i="1"/>
  <c r="S487" i="1"/>
  <c r="V487" i="1" s="1"/>
  <c r="S515" i="1"/>
  <c r="V515" i="1" s="1"/>
  <c r="S543" i="1"/>
  <c r="V543" i="1" s="1"/>
  <c r="S559" i="1"/>
  <c r="V559" i="1" s="1"/>
  <c r="S579" i="1"/>
  <c r="V579" i="1" s="1"/>
  <c r="S587" i="1"/>
  <c r="V587" i="1" s="1"/>
  <c r="S595" i="1"/>
  <c r="V595" i="1" s="1"/>
  <c r="S603" i="1"/>
  <c r="V603" i="1" s="1"/>
  <c r="S604" i="1"/>
  <c r="V604" i="1" s="1"/>
  <c r="S606" i="1"/>
  <c r="V606" i="1" s="1"/>
  <c r="S658" i="1"/>
  <c r="V658" i="1" s="1"/>
  <c r="S663" i="1"/>
  <c r="V663" i="1" s="1"/>
  <c r="U663" i="1"/>
  <c r="U681" i="1"/>
  <c r="S681" i="1"/>
  <c r="V681" i="1" s="1"/>
  <c r="U698" i="1"/>
  <c r="S698" i="1"/>
  <c r="V698" i="1" s="1"/>
  <c r="U706" i="1"/>
  <c r="S706" i="1"/>
  <c r="V706" i="1" s="1"/>
  <c r="S731" i="1"/>
  <c r="V731" i="1" s="1"/>
  <c r="U731" i="1"/>
  <c r="U742" i="1"/>
  <c r="S742" i="1"/>
  <c r="V742" i="1" s="1"/>
  <c r="U746" i="1"/>
  <c r="S746" i="1"/>
  <c r="V746" i="1" s="1"/>
  <c r="U754" i="1"/>
  <c r="S754" i="1"/>
  <c r="V754" i="1" s="1"/>
  <c r="S775" i="1"/>
  <c r="V775" i="1" s="1"/>
  <c r="U775" i="1"/>
  <c r="U783" i="1"/>
  <c r="S783" i="1"/>
  <c r="V783" i="1" s="1"/>
  <c r="S789" i="1"/>
  <c r="V789" i="1" s="1"/>
  <c r="U789" i="1"/>
  <c r="U796" i="1"/>
  <c r="S796" i="1"/>
  <c r="V796" i="1" s="1"/>
  <c r="S809" i="1"/>
  <c r="V809" i="1" s="1"/>
  <c r="U809" i="1"/>
  <c r="U820" i="1"/>
  <c r="S820" i="1"/>
  <c r="V820" i="1" s="1"/>
  <c r="U843" i="1"/>
  <c r="S843" i="1"/>
  <c r="V843" i="1" s="1"/>
  <c r="U860" i="1"/>
  <c r="S860" i="1"/>
  <c r="V860" i="1" s="1"/>
  <c r="U983" i="1"/>
  <c r="S983" i="1"/>
  <c r="V983" i="1" s="1"/>
  <c r="U676" i="1"/>
  <c r="U691" i="1"/>
  <c r="U728" i="1"/>
  <c r="U751" i="1"/>
  <c r="U917" i="1"/>
  <c r="U921" i="1"/>
  <c r="U925" i="1"/>
  <c r="U929" i="1"/>
  <c r="U933" i="1"/>
  <c r="U937" i="1"/>
  <c r="U941" i="1"/>
  <c r="S955" i="1"/>
  <c r="V955" i="1" s="1"/>
  <c r="S979" i="1"/>
  <c r="V979" i="1" s="1"/>
  <c r="S21" i="1"/>
  <c r="V21" i="1" s="1"/>
  <c r="U21" i="1"/>
  <c r="S8" i="1"/>
  <c r="V8" i="1" s="1"/>
  <c r="U8" i="1"/>
  <c r="S13" i="1"/>
  <c r="V13" i="1" s="1"/>
  <c r="U13" i="1"/>
  <c r="S18" i="1"/>
  <c r="V18" i="1" s="1"/>
  <c r="U18" i="1"/>
  <c r="S26" i="1"/>
  <c r="V26" i="1" s="1"/>
  <c r="U26" i="1"/>
  <c r="U34" i="1"/>
  <c r="S34" i="1"/>
  <c r="V34" i="1" s="1"/>
  <c r="S4" i="1"/>
  <c r="V4" i="1" s="1"/>
  <c r="U4" i="1"/>
  <c r="S14" i="1"/>
  <c r="V14" i="1" s="1"/>
  <c r="U14" i="1"/>
  <c r="U6" i="1"/>
  <c r="S6" i="1"/>
  <c r="V6" i="1" s="1"/>
  <c r="S12" i="1"/>
  <c r="V12" i="1" s="1"/>
  <c r="U12" i="1"/>
  <c r="S17" i="1"/>
  <c r="V17" i="1" s="1"/>
  <c r="U17" i="1"/>
  <c r="S25" i="1"/>
  <c r="V25" i="1" s="1"/>
  <c r="U25" i="1"/>
  <c r="S33" i="1"/>
  <c r="V33" i="1" s="1"/>
  <c r="U33" i="1"/>
  <c r="S3" i="1"/>
  <c r="V3" i="1" s="1"/>
  <c r="U3" i="1"/>
  <c r="S9" i="1"/>
  <c r="V9" i="1" s="1"/>
  <c r="U9" i="1"/>
  <c r="S29" i="1"/>
  <c r="V29" i="1" s="1"/>
  <c r="U29" i="1"/>
  <c r="S5" i="1"/>
  <c r="V5" i="1" s="1"/>
  <c r="U5" i="1"/>
  <c r="U10" i="1"/>
  <c r="S10" i="1"/>
  <c r="V10" i="1" s="1"/>
  <c r="U16" i="1"/>
  <c r="S16" i="1"/>
  <c r="V16" i="1" s="1"/>
  <c r="U22" i="1"/>
  <c r="S22" i="1"/>
  <c r="V22" i="1" s="1"/>
  <c r="U30" i="1"/>
  <c r="S30" i="1"/>
  <c r="V30" i="1" s="1"/>
  <c r="S48" i="1"/>
  <c r="V48" i="1" s="1"/>
  <c r="U48" i="1"/>
  <c r="S64" i="1"/>
  <c r="V64" i="1" s="1"/>
  <c r="U64" i="1"/>
  <c r="S80" i="1"/>
  <c r="V80" i="1" s="1"/>
  <c r="U80" i="1"/>
  <c r="S2" i="1"/>
  <c r="V2" i="1" s="1"/>
  <c r="S19" i="1"/>
  <c r="V19" i="1" s="1"/>
  <c r="S27" i="1"/>
  <c r="V27" i="1" s="1"/>
  <c r="U37" i="1"/>
  <c r="S37" i="1"/>
  <c r="V37" i="1" s="1"/>
  <c r="S40" i="1"/>
  <c r="V40" i="1" s="1"/>
  <c r="U40" i="1"/>
  <c r="U53" i="1"/>
  <c r="S53" i="1"/>
  <c r="V53" i="1" s="1"/>
  <c r="S56" i="1"/>
  <c r="V56" i="1" s="1"/>
  <c r="U56" i="1"/>
  <c r="U69" i="1"/>
  <c r="S69" i="1"/>
  <c r="V69" i="1" s="1"/>
  <c r="S72" i="1"/>
  <c r="V72" i="1" s="1"/>
  <c r="U72" i="1"/>
  <c r="U85" i="1"/>
  <c r="S85" i="1"/>
  <c r="V85" i="1" s="1"/>
  <c r="S88" i="1"/>
  <c r="V88" i="1" s="1"/>
  <c r="U88" i="1"/>
  <c r="U101" i="1"/>
  <c r="S101" i="1"/>
  <c r="V101" i="1" s="1"/>
  <c r="S104" i="1"/>
  <c r="V104" i="1" s="1"/>
  <c r="U104" i="1"/>
  <c r="U117" i="1"/>
  <c r="S117" i="1"/>
  <c r="V117" i="1" s="1"/>
  <c r="S120" i="1"/>
  <c r="V120" i="1" s="1"/>
  <c r="U120" i="1"/>
  <c r="U133" i="1"/>
  <c r="S133" i="1"/>
  <c r="V133" i="1" s="1"/>
  <c r="S136" i="1"/>
  <c r="V136" i="1" s="1"/>
  <c r="U136" i="1"/>
  <c r="U149" i="1"/>
  <c r="S149" i="1"/>
  <c r="V149" i="1" s="1"/>
  <c r="S152" i="1"/>
  <c r="V152" i="1" s="1"/>
  <c r="U152" i="1"/>
  <c r="U165" i="1"/>
  <c r="S165" i="1"/>
  <c r="V165" i="1" s="1"/>
  <c r="S168" i="1"/>
  <c r="V168" i="1" s="1"/>
  <c r="U168" i="1"/>
  <c r="U181" i="1"/>
  <c r="S181" i="1"/>
  <c r="V181" i="1" s="1"/>
  <c r="S184" i="1"/>
  <c r="V184" i="1" s="1"/>
  <c r="U184" i="1"/>
  <c r="U197" i="1"/>
  <c r="S197" i="1"/>
  <c r="V197" i="1" s="1"/>
  <c r="S200" i="1"/>
  <c r="V200" i="1" s="1"/>
  <c r="U200" i="1"/>
  <c r="U213" i="1"/>
  <c r="S213" i="1"/>
  <c r="V213" i="1" s="1"/>
  <c r="S216" i="1"/>
  <c r="V216" i="1" s="1"/>
  <c r="U216" i="1"/>
  <c r="U229" i="1"/>
  <c r="S229" i="1"/>
  <c r="V229" i="1" s="1"/>
  <c r="S232" i="1"/>
  <c r="V232" i="1" s="1"/>
  <c r="U232" i="1"/>
  <c r="S242" i="1"/>
  <c r="V242" i="1" s="1"/>
  <c r="U242" i="1"/>
  <c r="S250" i="1"/>
  <c r="V250" i="1" s="1"/>
  <c r="U250" i="1"/>
  <c r="U45" i="1"/>
  <c r="S45" i="1"/>
  <c r="V45" i="1" s="1"/>
  <c r="U61" i="1"/>
  <c r="S61" i="1"/>
  <c r="V61" i="1" s="1"/>
  <c r="U77" i="1"/>
  <c r="S77" i="1"/>
  <c r="V77" i="1" s="1"/>
  <c r="U93" i="1"/>
  <c r="S93" i="1"/>
  <c r="V93" i="1" s="1"/>
  <c r="S96" i="1"/>
  <c r="V96" i="1" s="1"/>
  <c r="U96" i="1"/>
  <c r="U109" i="1"/>
  <c r="S109" i="1"/>
  <c r="V109" i="1" s="1"/>
  <c r="S112" i="1"/>
  <c r="V112" i="1" s="1"/>
  <c r="U112" i="1"/>
  <c r="U125" i="1"/>
  <c r="S125" i="1"/>
  <c r="V125" i="1" s="1"/>
  <c r="S128" i="1"/>
  <c r="V128" i="1" s="1"/>
  <c r="U128" i="1"/>
  <c r="U141" i="1"/>
  <c r="S141" i="1"/>
  <c r="V141" i="1" s="1"/>
  <c r="S144" i="1"/>
  <c r="V144" i="1" s="1"/>
  <c r="U144" i="1"/>
  <c r="U157" i="1"/>
  <c r="S157" i="1"/>
  <c r="V157" i="1" s="1"/>
  <c r="S160" i="1"/>
  <c r="V160" i="1" s="1"/>
  <c r="U160" i="1"/>
  <c r="U173" i="1"/>
  <c r="S173" i="1"/>
  <c r="V173" i="1" s="1"/>
  <c r="S176" i="1"/>
  <c r="V176" i="1" s="1"/>
  <c r="U176" i="1"/>
  <c r="U189" i="1"/>
  <c r="S189" i="1"/>
  <c r="V189" i="1" s="1"/>
  <c r="S192" i="1"/>
  <c r="V192" i="1" s="1"/>
  <c r="U192" i="1"/>
  <c r="U205" i="1"/>
  <c r="S205" i="1"/>
  <c r="V205" i="1" s="1"/>
  <c r="S208" i="1"/>
  <c r="V208" i="1" s="1"/>
  <c r="U208" i="1"/>
  <c r="U221" i="1"/>
  <c r="S221" i="1"/>
  <c r="V221" i="1" s="1"/>
  <c r="S224" i="1"/>
  <c r="V224" i="1" s="1"/>
  <c r="U224" i="1"/>
  <c r="U237" i="1"/>
  <c r="S237" i="1"/>
  <c r="V237" i="1" s="1"/>
  <c r="S240" i="1"/>
  <c r="V240" i="1" s="1"/>
  <c r="U240" i="1"/>
  <c r="S246" i="1"/>
  <c r="V246" i="1" s="1"/>
  <c r="U246" i="1"/>
  <c r="U7" i="1"/>
  <c r="U11" i="1"/>
  <c r="U15" i="1"/>
  <c r="S36" i="1"/>
  <c r="V36" i="1" s="1"/>
  <c r="U36" i="1"/>
  <c r="U49" i="1"/>
  <c r="S49" i="1"/>
  <c r="V49" i="1" s="1"/>
  <c r="S52" i="1"/>
  <c r="V52" i="1" s="1"/>
  <c r="U52" i="1"/>
  <c r="U65" i="1"/>
  <c r="S65" i="1"/>
  <c r="V65" i="1" s="1"/>
  <c r="S68" i="1"/>
  <c r="V68" i="1" s="1"/>
  <c r="U68" i="1"/>
  <c r="U81" i="1"/>
  <c r="S81" i="1"/>
  <c r="V81" i="1" s="1"/>
  <c r="S84" i="1"/>
  <c r="V84" i="1" s="1"/>
  <c r="U84" i="1"/>
  <c r="U97" i="1"/>
  <c r="S97" i="1"/>
  <c r="V97" i="1" s="1"/>
  <c r="S100" i="1"/>
  <c r="V100" i="1" s="1"/>
  <c r="U100" i="1"/>
  <c r="U113" i="1"/>
  <c r="S113" i="1"/>
  <c r="V113" i="1" s="1"/>
  <c r="S116" i="1"/>
  <c r="V116" i="1" s="1"/>
  <c r="U116" i="1"/>
  <c r="U129" i="1"/>
  <c r="S129" i="1"/>
  <c r="V129" i="1" s="1"/>
  <c r="S132" i="1"/>
  <c r="V132" i="1" s="1"/>
  <c r="U132" i="1"/>
  <c r="U145" i="1"/>
  <c r="S145" i="1"/>
  <c r="V145" i="1" s="1"/>
  <c r="S148" i="1"/>
  <c r="V148" i="1" s="1"/>
  <c r="U148" i="1"/>
  <c r="U161" i="1"/>
  <c r="S161" i="1"/>
  <c r="V161" i="1" s="1"/>
  <c r="S164" i="1"/>
  <c r="V164" i="1" s="1"/>
  <c r="U164" i="1"/>
  <c r="U177" i="1"/>
  <c r="S177" i="1"/>
  <c r="V177" i="1" s="1"/>
  <c r="S180" i="1"/>
  <c r="V180" i="1" s="1"/>
  <c r="U180" i="1"/>
  <c r="U193" i="1"/>
  <c r="S193" i="1"/>
  <c r="V193" i="1" s="1"/>
  <c r="S196" i="1"/>
  <c r="V196" i="1" s="1"/>
  <c r="U196" i="1"/>
  <c r="U209" i="1"/>
  <c r="S209" i="1"/>
  <c r="V209" i="1" s="1"/>
  <c r="S212" i="1"/>
  <c r="V212" i="1" s="1"/>
  <c r="U212" i="1"/>
  <c r="U225" i="1"/>
  <c r="S225" i="1"/>
  <c r="V225" i="1" s="1"/>
  <c r="S228" i="1"/>
  <c r="V228" i="1" s="1"/>
  <c r="U228" i="1"/>
  <c r="S254" i="1"/>
  <c r="V254" i="1" s="1"/>
  <c r="U254" i="1"/>
  <c r="S23" i="1"/>
  <c r="V23" i="1" s="1"/>
  <c r="S31" i="1"/>
  <c r="V31" i="1" s="1"/>
  <c r="U41" i="1"/>
  <c r="S41" i="1"/>
  <c r="V41" i="1" s="1"/>
  <c r="S44" i="1"/>
  <c r="V44" i="1" s="1"/>
  <c r="U44" i="1"/>
  <c r="U57" i="1"/>
  <c r="S57" i="1"/>
  <c r="V57" i="1" s="1"/>
  <c r="S60" i="1"/>
  <c r="V60" i="1" s="1"/>
  <c r="U60" i="1"/>
  <c r="U73" i="1"/>
  <c r="S73" i="1"/>
  <c r="V73" i="1" s="1"/>
  <c r="S76" i="1"/>
  <c r="V76" i="1" s="1"/>
  <c r="U76" i="1"/>
  <c r="U89" i="1"/>
  <c r="S89" i="1"/>
  <c r="V89" i="1" s="1"/>
  <c r="S92" i="1"/>
  <c r="V92" i="1" s="1"/>
  <c r="U92" i="1"/>
  <c r="U105" i="1"/>
  <c r="S105" i="1"/>
  <c r="V105" i="1" s="1"/>
  <c r="S108" i="1"/>
  <c r="V108" i="1" s="1"/>
  <c r="U108" i="1"/>
  <c r="U121" i="1"/>
  <c r="S121" i="1"/>
  <c r="V121" i="1" s="1"/>
  <c r="S124" i="1"/>
  <c r="V124" i="1" s="1"/>
  <c r="U124" i="1"/>
  <c r="U137" i="1"/>
  <c r="S137" i="1"/>
  <c r="V137" i="1" s="1"/>
  <c r="S140" i="1"/>
  <c r="V140" i="1" s="1"/>
  <c r="U140" i="1"/>
  <c r="U153" i="1"/>
  <c r="S153" i="1"/>
  <c r="V153" i="1" s="1"/>
  <c r="S156" i="1"/>
  <c r="V156" i="1" s="1"/>
  <c r="U156" i="1"/>
  <c r="U169" i="1"/>
  <c r="S169" i="1"/>
  <c r="V169" i="1" s="1"/>
  <c r="S172" i="1"/>
  <c r="V172" i="1" s="1"/>
  <c r="U172" i="1"/>
  <c r="U185" i="1"/>
  <c r="S185" i="1"/>
  <c r="V185" i="1" s="1"/>
  <c r="S188" i="1"/>
  <c r="V188" i="1" s="1"/>
  <c r="U188" i="1"/>
  <c r="U201" i="1"/>
  <c r="S201" i="1"/>
  <c r="V201" i="1" s="1"/>
  <c r="S204" i="1"/>
  <c r="V204" i="1" s="1"/>
  <c r="U204" i="1"/>
  <c r="U217" i="1"/>
  <c r="S217" i="1"/>
  <c r="V217" i="1" s="1"/>
  <c r="S220" i="1"/>
  <c r="V220" i="1" s="1"/>
  <c r="U220" i="1"/>
  <c r="U233" i="1"/>
  <c r="S233" i="1"/>
  <c r="V233" i="1" s="1"/>
  <c r="S236" i="1"/>
  <c r="V236" i="1" s="1"/>
  <c r="U236" i="1"/>
  <c r="S38" i="1"/>
  <c r="V38" i="1" s="1"/>
  <c r="S42" i="1"/>
  <c r="V42" i="1" s="1"/>
  <c r="S46" i="1"/>
  <c r="V46" i="1" s="1"/>
  <c r="S50" i="1"/>
  <c r="V50" i="1" s="1"/>
  <c r="S54" i="1"/>
  <c r="V54" i="1" s="1"/>
  <c r="S58" i="1"/>
  <c r="V58" i="1" s="1"/>
  <c r="S62" i="1"/>
  <c r="V62" i="1" s="1"/>
  <c r="S66" i="1"/>
  <c r="V66" i="1" s="1"/>
  <c r="S70" i="1"/>
  <c r="V70" i="1" s="1"/>
  <c r="S74" i="1"/>
  <c r="V74" i="1" s="1"/>
  <c r="S78" i="1"/>
  <c r="V78" i="1" s="1"/>
  <c r="S82" i="1"/>
  <c r="V82" i="1" s="1"/>
  <c r="S86" i="1"/>
  <c r="V86" i="1" s="1"/>
  <c r="S90" i="1"/>
  <c r="V90" i="1" s="1"/>
  <c r="S94" i="1"/>
  <c r="V94" i="1" s="1"/>
  <c r="S98" i="1"/>
  <c r="V98" i="1" s="1"/>
  <c r="S102" i="1"/>
  <c r="V102" i="1" s="1"/>
  <c r="S106" i="1"/>
  <c r="V106" i="1" s="1"/>
  <c r="S110" i="1"/>
  <c r="V110" i="1" s="1"/>
  <c r="S114" i="1"/>
  <c r="V114" i="1" s="1"/>
  <c r="S118" i="1"/>
  <c r="V118" i="1" s="1"/>
  <c r="S122" i="1"/>
  <c r="V122" i="1" s="1"/>
  <c r="S126" i="1"/>
  <c r="V126" i="1" s="1"/>
  <c r="S130" i="1"/>
  <c r="V130" i="1" s="1"/>
  <c r="S134" i="1"/>
  <c r="V134" i="1" s="1"/>
  <c r="S138" i="1"/>
  <c r="V138" i="1" s="1"/>
  <c r="S142" i="1"/>
  <c r="V142" i="1" s="1"/>
  <c r="S146" i="1"/>
  <c r="V146" i="1" s="1"/>
  <c r="S150" i="1"/>
  <c r="V150" i="1" s="1"/>
  <c r="S154" i="1"/>
  <c r="V154" i="1" s="1"/>
  <c r="S158" i="1"/>
  <c r="V158" i="1" s="1"/>
  <c r="S162" i="1"/>
  <c r="V162" i="1" s="1"/>
  <c r="S166" i="1"/>
  <c r="V166" i="1" s="1"/>
  <c r="S170" i="1"/>
  <c r="V170" i="1" s="1"/>
  <c r="S174" i="1"/>
  <c r="V174" i="1" s="1"/>
  <c r="S178" i="1"/>
  <c r="V178" i="1" s="1"/>
  <c r="S182" i="1"/>
  <c r="V182" i="1" s="1"/>
  <c r="S186" i="1"/>
  <c r="V186" i="1" s="1"/>
  <c r="S190" i="1"/>
  <c r="V190" i="1" s="1"/>
  <c r="S194" i="1"/>
  <c r="V194" i="1" s="1"/>
  <c r="S198" i="1"/>
  <c r="V198" i="1" s="1"/>
  <c r="S202" i="1"/>
  <c r="V202" i="1" s="1"/>
  <c r="S206" i="1"/>
  <c r="V206" i="1" s="1"/>
  <c r="S210" i="1"/>
  <c r="V210" i="1" s="1"/>
  <c r="S214" i="1"/>
  <c r="V214" i="1" s="1"/>
  <c r="S218" i="1"/>
  <c r="V218" i="1" s="1"/>
  <c r="S222" i="1"/>
  <c r="V222" i="1" s="1"/>
  <c r="S226" i="1"/>
  <c r="V226" i="1" s="1"/>
  <c r="S230" i="1"/>
  <c r="V230" i="1" s="1"/>
  <c r="S234" i="1"/>
  <c r="V234" i="1" s="1"/>
  <c r="S238" i="1"/>
  <c r="V238" i="1" s="1"/>
  <c r="S241" i="1"/>
  <c r="V241" i="1" s="1"/>
  <c r="S243" i="1"/>
  <c r="V243" i="1" s="1"/>
  <c r="S247" i="1"/>
  <c r="V247" i="1" s="1"/>
  <c r="S251" i="1"/>
  <c r="V251" i="1" s="1"/>
  <c r="S255" i="1"/>
  <c r="V255" i="1" s="1"/>
  <c r="U262" i="1"/>
  <c r="S262" i="1"/>
  <c r="V262" i="1" s="1"/>
  <c r="U265" i="1"/>
  <c r="S265" i="1"/>
  <c r="V265" i="1" s="1"/>
  <c r="U273" i="1"/>
  <c r="S273" i="1"/>
  <c r="V273" i="1" s="1"/>
  <c r="U278" i="1"/>
  <c r="S278" i="1"/>
  <c r="V278" i="1" s="1"/>
  <c r="S284" i="1"/>
  <c r="V284" i="1" s="1"/>
  <c r="U284" i="1"/>
  <c r="U289" i="1"/>
  <c r="S289" i="1"/>
  <c r="V289" i="1" s="1"/>
  <c r="U294" i="1"/>
  <c r="S294" i="1"/>
  <c r="V294" i="1" s="1"/>
  <c r="U297" i="1"/>
  <c r="S297" i="1"/>
  <c r="V297" i="1" s="1"/>
  <c r="U310" i="1"/>
  <c r="S310" i="1"/>
  <c r="V310" i="1" s="1"/>
  <c r="U313" i="1"/>
  <c r="S313" i="1"/>
  <c r="V313" i="1" s="1"/>
  <c r="U318" i="1"/>
  <c r="S318" i="1"/>
  <c r="V318" i="1" s="1"/>
  <c r="S324" i="1"/>
  <c r="V324" i="1" s="1"/>
  <c r="U324" i="1"/>
  <c r="U329" i="1"/>
  <c r="S329" i="1"/>
  <c r="V329" i="1" s="1"/>
  <c r="U337" i="1"/>
  <c r="S337" i="1"/>
  <c r="V337" i="1" s="1"/>
  <c r="U342" i="1"/>
  <c r="S342" i="1"/>
  <c r="V342" i="1" s="1"/>
  <c r="S348" i="1"/>
  <c r="V348" i="1" s="1"/>
  <c r="U348" i="1"/>
  <c r="U353" i="1"/>
  <c r="S353" i="1"/>
  <c r="V353" i="1" s="1"/>
  <c r="U358" i="1"/>
  <c r="S358" i="1"/>
  <c r="V358" i="1" s="1"/>
  <c r="S364" i="1"/>
  <c r="V364" i="1" s="1"/>
  <c r="U364" i="1"/>
  <c r="S372" i="1"/>
  <c r="V372" i="1" s="1"/>
  <c r="U372" i="1"/>
  <c r="U377" i="1"/>
  <c r="S377" i="1"/>
  <c r="V377" i="1" s="1"/>
  <c r="U382" i="1"/>
  <c r="S382" i="1"/>
  <c r="V382" i="1" s="1"/>
  <c r="S388" i="1"/>
  <c r="V388" i="1" s="1"/>
  <c r="U388" i="1"/>
  <c r="U393" i="1"/>
  <c r="S393" i="1"/>
  <c r="V393" i="1" s="1"/>
  <c r="U398" i="1"/>
  <c r="S398" i="1"/>
  <c r="V398" i="1" s="1"/>
  <c r="S404" i="1"/>
  <c r="V404" i="1" s="1"/>
  <c r="U404" i="1"/>
  <c r="U418" i="1"/>
  <c r="S418" i="1"/>
  <c r="V418" i="1" s="1"/>
  <c r="S420" i="1"/>
  <c r="V420" i="1" s="1"/>
  <c r="U420" i="1"/>
  <c r="U433" i="1"/>
  <c r="S433" i="1"/>
  <c r="V433" i="1" s="1"/>
  <c r="S244" i="1"/>
  <c r="V244" i="1" s="1"/>
  <c r="S248" i="1"/>
  <c r="V248" i="1" s="1"/>
  <c r="S252" i="1"/>
  <c r="V252" i="1" s="1"/>
  <c r="S256" i="1"/>
  <c r="V256" i="1" s="1"/>
  <c r="U261" i="1"/>
  <c r="S261" i="1"/>
  <c r="V261" i="1" s="1"/>
  <c r="S272" i="1"/>
  <c r="V272" i="1" s="1"/>
  <c r="U272" i="1"/>
  <c r="U277" i="1"/>
  <c r="S277" i="1"/>
  <c r="V277" i="1" s="1"/>
  <c r="U282" i="1"/>
  <c r="S282" i="1"/>
  <c r="V282" i="1" s="1"/>
  <c r="S288" i="1"/>
  <c r="V288" i="1" s="1"/>
  <c r="U288" i="1"/>
  <c r="U293" i="1"/>
  <c r="S293" i="1"/>
  <c r="V293" i="1" s="1"/>
  <c r="U306" i="1"/>
  <c r="S306" i="1"/>
  <c r="V306" i="1" s="1"/>
  <c r="U309" i="1"/>
  <c r="S309" i="1"/>
  <c r="V309" i="1" s="1"/>
  <c r="U317" i="1"/>
  <c r="S317" i="1"/>
  <c r="V317" i="1" s="1"/>
  <c r="U322" i="1"/>
  <c r="S322" i="1"/>
  <c r="V322" i="1" s="1"/>
  <c r="S328" i="1"/>
  <c r="V328" i="1" s="1"/>
  <c r="U328" i="1"/>
  <c r="U333" i="1"/>
  <c r="S333" i="1"/>
  <c r="V333" i="1" s="1"/>
  <c r="S336" i="1"/>
  <c r="V336" i="1" s="1"/>
  <c r="U336" i="1"/>
  <c r="U341" i="1"/>
  <c r="S341" i="1"/>
  <c r="V341" i="1" s="1"/>
  <c r="U346" i="1"/>
  <c r="S346" i="1"/>
  <c r="V346" i="1" s="1"/>
  <c r="S352" i="1"/>
  <c r="V352" i="1" s="1"/>
  <c r="U352" i="1"/>
  <c r="U357" i="1"/>
  <c r="S357" i="1"/>
  <c r="V357" i="1" s="1"/>
  <c r="U362" i="1"/>
  <c r="S362" i="1"/>
  <c r="V362" i="1" s="1"/>
  <c r="U370" i="1"/>
  <c r="S370" i="1"/>
  <c r="V370" i="1" s="1"/>
  <c r="S376" i="1"/>
  <c r="V376" i="1" s="1"/>
  <c r="U376" i="1"/>
  <c r="U381" i="1"/>
  <c r="S381" i="1"/>
  <c r="V381" i="1" s="1"/>
  <c r="U386" i="1"/>
  <c r="S386" i="1"/>
  <c r="V386" i="1" s="1"/>
  <c r="S392" i="1"/>
  <c r="V392" i="1" s="1"/>
  <c r="U392" i="1"/>
  <c r="U397" i="1"/>
  <c r="S397" i="1"/>
  <c r="V397" i="1" s="1"/>
  <c r="U402" i="1"/>
  <c r="S402" i="1"/>
  <c r="V402" i="1" s="1"/>
  <c r="U414" i="1"/>
  <c r="S414" i="1"/>
  <c r="V414" i="1" s="1"/>
  <c r="S416" i="1"/>
  <c r="V416" i="1" s="1"/>
  <c r="U416" i="1"/>
  <c r="U429" i="1"/>
  <c r="S429" i="1"/>
  <c r="V429" i="1" s="1"/>
  <c r="S432" i="1"/>
  <c r="V432" i="1" s="1"/>
  <c r="U432" i="1"/>
  <c r="U270" i="1"/>
  <c r="S270" i="1"/>
  <c r="V270" i="1" s="1"/>
  <c r="S276" i="1"/>
  <c r="V276" i="1" s="1"/>
  <c r="U276" i="1"/>
  <c r="U281" i="1"/>
  <c r="S281" i="1"/>
  <c r="V281" i="1" s="1"/>
  <c r="U286" i="1"/>
  <c r="S286" i="1"/>
  <c r="V286" i="1" s="1"/>
  <c r="S292" i="1"/>
  <c r="V292" i="1" s="1"/>
  <c r="U292" i="1"/>
  <c r="U302" i="1"/>
  <c r="S302" i="1"/>
  <c r="V302" i="1" s="1"/>
  <c r="U305" i="1"/>
  <c r="S305" i="1"/>
  <c r="V305" i="1" s="1"/>
  <c r="S316" i="1"/>
  <c r="V316" i="1" s="1"/>
  <c r="U316" i="1"/>
  <c r="U321" i="1"/>
  <c r="S321" i="1"/>
  <c r="V321" i="1" s="1"/>
  <c r="U326" i="1"/>
  <c r="S326" i="1"/>
  <c r="V326" i="1" s="1"/>
  <c r="S332" i="1"/>
  <c r="V332" i="1" s="1"/>
  <c r="U332" i="1"/>
  <c r="S340" i="1"/>
  <c r="V340" i="1" s="1"/>
  <c r="U340" i="1"/>
  <c r="U345" i="1"/>
  <c r="S345" i="1"/>
  <c r="V345" i="1" s="1"/>
  <c r="U350" i="1"/>
  <c r="S350" i="1"/>
  <c r="V350" i="1" s="1"/>
  <c r="S356" i="1"/>
  <c r="V356" i="1" s="1"/>
  <c r="U356" i="1"/>
  <c r="U361" i="1"/>
  <c r="S361" i="1"/>
  <c r="V361" i="1" s="1"/>
  <c r="U366" i="1"/>
  <c r="S366" i="1"/>
  <c r="V366" i="1" s="1"/>
  <c r="U374" i="1"/>
  <c r="S374" i="1"/>
  <c r="V374" i="1" s="1"/>
  <c r="S380" i="1"/>
  <c r="V380" i="1" s="1"/>
  <c r="U380" i="1"/>
  <c r="U385" i="1"/>
  <c r="S385" i="1"/>
  <c r="V385" i="1" s="1"/>
  <c r="U390" i="1"/>
  <c r="S390" i="1"/>
  <c r="V390" i="1" s="1"/>
  <c r="S396" i="1"/>
  <c r="V396" i="1" s="1"/>
  <c r="U396" i="1"/>
  <c r="U401" i="1"/>
  <c r="S401" i="1"/>
  <c r="V401" i="1" s="1"/>
  <c r="U409" i="1"/>
  <c r="S409" i="1"/>
  <c r="V409" i="1" s="1"/>
  <c r="U413" i="1"/>
  <c r="S413" i="1"/>
  <c r="V413" i="1" s="1"/>
  <c r="U425" i="1"/>
  <c r="S425" i="1"/>
  <c r="V425" i="1" s="1"/>
  <c r="S428" i="1"/>
  <c r="V428" i="1" s="1"/>
  <c r="U428" i="1"/>
  <c r="U266" i="1"/>
  <c r="S266" i="1"/>
  <c r="V266" i="1" s="1"/>
  <c r="U269" i="1"/>
  <c r="S269" i="1"/>
  <c r="V269" i="1" s="1"/>
  <c r="U274" i="1"/>
  <c r="S274" i="1"/>
  <c r="V274" i="1" s="1"/>
  <c r="S280" i="1"/>
  <c r="V280" i="1" s="1"/>
  <c r="U280" i="1"/>
  <c r="U285" i="1"/>
  <c r="S285" i="1"/>
  <c r="V285" i="1" s="1"/>
  <c r="U290" i="1"/>
  <c r="S290" i="1"/>
  <c r="V290" i="1" s="1"/>
  <c r="U298" i="1"/>
  <c r="S298" i="1"/>
  <c r="V298" i="1" s="1"/>
  <c r="U301" i="1"/>
  <c r="S301" i="1"/>
  <c r="V301" i="1" s="1"/>
  <c r="U314" i="1"/>
  <c r="S314" i="1"/>
  <c r="V314" i="1" s="1"/>
  <c r="S320" i="1"/>
  <c r="V320" i="1" s="1"/>
  <c r="U320" i="1"/>
  <c r="U325" i="1"/>
  <c r="S325" i="1"/>
  <c r="V325" i="1" s="1"/>
  <c r="U330" i="1"/>
  <c r="S330" i="1"/>
  <c r="V330" i="1" s="1"/>
  <c r="U338" i="1"/>
  <c r="S338" i="1"/>
  <c r="V338" i="1" s="1"/>
  <c r="S344" i="1"/>
  <c r="V344" i="1" s="1"/>
  <c r="U344" i="1"/>
  <c r="U349" i="1"/>
  <c r="S349" i="1"/>
  <c r="V349" i="1" s="1"/>
  <c r="U354" i="1"/>
  <c r="S354" i="1"/>
  <c r="V354" i="1" s="1"/>
  <c r="S360" i="1"/>
  <c r="V360" i="1" s="1"/>
  <c r="U360" i="1"/>
  <c r="U365" i="1"/>
  <c r="S365" i="1"/>
  <c r="V365" i="1" s="1"/>
  <c r="U373" i="1"/>
  <c r="S373" i="1"/>
  <c r="V373" i="1" s="1"/>
  <c r="U378" i="1"/>
  <c r="S378" i="1"/>
  <c r="V378" i="1" s="1"/>
  <c r="S384" i="1"/>
  <c r="V384" i="1" s="1"/>
  <c r="U384" i="1"/>
  <c r="U389" i="1"/>
  <c r="S389" i="1"/>
  <c r="V389" i="1" s="1"/>
  <c r="U394" i="1"/>
  <c r="S394" i="1"/>
  <c r="V394" i="1" s="1"/>
  <c r="S400" i="1"/>
  <c r="V400" i="1" s="1"/>
  <c r="U400" i="1"/>
  <c r="U406" i="1"/>
  <c r="S406" i="1"/>
  <c r="V406" i="1" s="1"/>
  <c r="S408" i="1"/>
  <c r="V408" i="1" s="1"/>
  <c r="U408" i="1"/>
  <c r="S412" i="1"/>
  <c r="V412" i="1" s="1"/>
  <c r="U412" i="1"/>
  <c r="U421" i="1"/>
  <c r="S421" i="1"/>
  <c r="V421" i="1" s="1"/>
  <c r="S424" i="1"/>
  <c r="V424" i="1" s="1"/>
  <c r="U424" i="1"/>
  <c r="S422" i="1"/>
  <c r="V422" i="1" s="1"/>
  <c r="S426" i="1"/>
  <c r="V426" i="1" s="1"/>
  <c r="S430" i="1"/>
  <c r="V430" i="1" s="1"/>
  <c r="S436" i="1"/>
  <c r="V436" i="1" s="1"/>
  <c r="U449" i="1"/>
  <c r="S449" i="1"/>
  <c r="V449" i="1" s="1"/>
  <c r="S452" i="1"/>
  <c r="V452" i="1" s="1"/>
  <c r="U452" i="1"/>
  <c r="U465" i="1"/>
  <c r="S465" i="1"/>
  <c r="V465" i="1" s="1"/>
  <c r="S468" i="1"/>
  <c r="V468" i="1" s="1"/>
  <c r="U468" i="1"/>
  <c r="U489" i="1"/>
  <c r="S489" i="1"/>
  <c r="V489" i="1" s="1"/>
  <c r="U493" i="1"/>
  <c r="S493" i="1"/>
  <c r="V493" i="1" s="1"/>
  <c r="S496" i="1"/>
  <c r="V496" i="1" s="1"/>
  <c r="U496" i="1"/>
  <c r="S504" i="1"/>
  <c r="V504" i="1" s="1"/>
  <c r="U504" i="1"/>
  <c r="U517" i="1"/>
  <c r="S517" i="1"/>
  <c r="V517" i="1" s="1"/>
  <c r="U521" i="1"/>
  <c r="S521" i="1"/>
  <c r="V521" i="1" s="1"/>
  <c r="S524" i="1"/>
  <c r="V524" i="1" s="1"/>
  <c r="U524" i="1"/>
  <c r="S528" i="1"/>
  <c r="V528" i="1" s="1"/>
  <c r="U528" i="1"/>
  <c r="S532" i="1"/>
  <c r="V532" i="1" s="1"/>
  <c r="U532" i="1"/>
  <c r="U545" i="1"/>
  <c r="S545" i="1"/>
  <c r="V545" i="1" s="1"/>
  <c r="S548" i="1"/>
  <c r="V548" i="1" s="1"/>
  <c r="U548" i="1"/>
  <c r="U561" i="1"/>
  <c r="S561" i="1"/>
  <c r="V561" i="1" s="1"/>
  <c r="S564" i="1"/>
  <c r="V564" i="1" s="1"/>
  <c r="U564" i="1"/>
  <c r="U581" i="1"/>
  <c r="S581" i="1"/>
  <c r="V581" i="1" s="1"/>
  <c r="U589" i="1"/>
  <c r="S589" i="1"/>
  <c r="V589" i="1" s="1"/>
  <c r="U597" i="1"/>
  <c r="S597" i="1"/>
  <c r="V597" i="1" s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37" i="1"/>
  <c r="U441" i="1"/>
  <c r="S441" i="1"/>
  <c r="V441" i="1" s="1"/>
  <c r="U445" i="1"/>
  <c r="S445" i="1"/>
  <c r="V445" i="1" s="1"/>
  <c r="S448" i="1"/>
  <c r="V448" i="1" s="1"/>
  <c r="U448" i="1"/>
  <c r="U461" i="1"/>
  <c r="S461" i="1"/>
  <c r="V461" i="1" s="1"/>
  <c r="S464" i="1"/>
  <c r="V464" i="1" s="1"/>
  <c r="U464" i="1"/>
  <c r="U477" i="1"/>
  <c r="S477" i="1"/>
  <c r="V477" i="1" s="1"/>
  <c r="S480" i="1"/>
  <c r="V480" i="1" s="1"/>
  <c r="U480" i="1"/>
  <c r="S484" i="1"/>
  <c r="V484" i="1" s="1"/>
  <c r="U484" i="1"/>
  <c r="S488" i="1"/>
  <c r="V488" i="1" s="1"/>
  <c r="U488" i="1"/>
  <c r="U513" i="1"/>
  <c r="S513" i="1"/>
  <c r="V513" i="1" s="1"/>
  <c r="S516" i="1"/>
  <c r="V516" i="1" s="1"/>
  <c r="U516" i="1"/>
  <c r="U541" i="1"/>
  <c r="S541" i="1"/>
  <c r="V541" i="1" s="1"/>
  <c r="S544" i="1"/>
  <c r="V544" i="1" s="1"/>
  <c r="U544" i="1"/>
  <c r="U557" i="1"/>
  <c r="S557" i="1"/>
  <c r="V557" i="1" s="1"/>
  <c r="S560" i="1"/>
  <c r="V560" i="1" s="1"/>
  <c r="U560" i="1"/>
  <c r="U577" i="1"/>
  <c r="S577" i="1"/>
  <c r="V577" i="1" s="1"/>
  <c r="S580" i="1"/>
  <c r="V580" i="1" s="1"/>
  <c r="U580" i="1"/>
  <c r="U586" i="1"/>
  <c r="S586" i="1"/>
  <c r="V586" i="1" s="1"/>
  <c r="S588" i="1"/>
  <c r="V588" i="1" s="1"/>
  <c r="U588" i="1"/>
  <c r="U594" i="1"/>
  <c r="S594" i="1"/>
  <c r="V594" i="1" s="1"/>
  <c r="S596" i="1"/>
  <c r="V596" i="1" s="1"/>
  <c r="U596" i="1"/>
  <c r="U602" i="1"/>
  <c r="S602" i="1"/>
  <c r="V602" i="1" s="1"/>
  <c r="S440" i="1"/>
  <c r="V440" i="1" s="1"/>
  <c r="U440" i="1"/>
  <c r="U457" i="1"/>
  <c r="S457" i="1"/>
  <c r="V457" i="1" s="1"/>
  <c r="S460" i="1"/>
  <c r="V460" i="1" s="1"/>
  <c r="U460" i="1"/>
  <c r="U473" i="1"/>
  <c r="S473" i="1"/>
  <c r="V473" i="1" s="1"/>
  <c r="S476" i="1"/>
  <c r="V476" i="1" s="1"/>
  <c r="U476" i="1"/>
  <c r="U509" i="1"/>
  <c r="S509" i="1"/>
  <c r="V509" i="1" s="1"/>
  <c r="S512" i="1"/>
  <c r="V512" i="1" s="1"/>
  <c r="U512" i="1"/>
  <c r="U537" i="1"/>
  <c r="S537" i="1"/>
  <c r="V537" i="1" s="1"/>
  <c r="S540" i="1"/>
  <c r="V540" i="1" s="1"/>
  <c r="U540" i="1"/>
  <c r="U553" i="1"/>
  <c r="S553" i="1"/>
  <c r="V553" i="1" s="1"/>
  <c r="S556" i="1"/>
  <c r="V556" i="1" s="1"/>
  <c r="U556" i="1"/>
  <c r="U569" i="1"/>
  <c r="S569" i="1"/>
  <c r="V569" i="1" s="1"/>
  <c r="U573" i="1"/>
  <c r="S573" i="1"/>
  <c r="V573" i="1" s="1"/>
  <c r="S576" i="1"/>
  <c r="V576" i="1" s="1"/>
  <c r="U576" i="1"/>
  <c r="U585" i="1"/>
  <c r="S585" i="1"/>
  <c r="V585" i="1" s="1"/>
  <c r="U593" i="1"/>
  <c r="S593" i="1"/>
  <c r="V593" i="1" s="1"/>
  <c r="S601" i="1"/>
  <c r="V601" i="1" s="1"/>
  <c r="U601" i="1"/>
  <c r="U453" i="1"/>
  <c r="S453" i="1"/>
  <c r="V453" i="1" s="1"/>
  <c r="S456" i="1"/>
  <c r="V456" i="1" s="1"/>
  <c r="U456" i="1"/>
  <c r="U469" i="1"/>
  <c r="S469" i="1"/>
  <c r="V469" i="1" s="1"/>
  <c r="S472" i="1"/>
  <c r="V472" i="1" s="1"/>
  <c r="U472" i="1"/>
  <c r="U497" i="1"/>
  <c r="S497" i="1"/>
  <c r="V497" i="1" s="1"/>
  <c r="U505" i="1"/>
  <c r="S505" i="1"/>
  <c r="V505" i="1" s="1"/>
  <c r="S508" i="1"/>
  <c r="V508" i="1" s="1"/>
  <c r="U508" i="1"/>
  <c r="U533" i="1"/>
  <c r="S533" i="1"/>
  <c r="V533" i="1" s="1"/>
  <c r="S536" i="1"/>
  <c r="V536" i="1" s="1"/>
  <c r="U536" i="1"/>
  <c r="U549" i="1"/>
  <c r="S549" i="1"/>
  <c r="V549" i="1" s="1"/>
  <c r="S552" i="1"/>
  <c r="V552" i="1" s="1"/>
  <c r="U552" i="1"/>
  <c r="U565" i="1"/>
  <c r="S565" i="1"/>
  <c r="V565" i="1" s="1"/>
  <c r="S568" i="1"/>
  <c r="V568" i="1" s="1"/>
  <c r="U568" i="1"/>
  <c r="U582" i="1"/>
  <c r="S582" i="1"/>
  <c r="V582" i="1" s="1"/>
  <c r="S584" i="1"/>
  <c r="V584" i="1" s="1"/>
  <c r="U584" i="1"/>
  <c r="U590" i="1"/>
  <c r="S590" i="1"/>
  <c r="V590" i="1" s="1"/>
  <c r="S592" i="1"/>
  <c r="V592" i="1" s="1"/>
  <c r="U592" i="1"/>
  <c r="U598" i="1"/>
  <c r="S598" i="1"/>
  <c r="V598" i="1" s="1"/>
  <c r="S442" i="1"/>
  <c r="V442" i="1" s="1"/>
  <c r="S446" i="1"/>
  <c r="V446" i="1" s="1"/>
  <c r="S450" i="1"/>
  <c r="V450" i="1" s="1"/>
  <c r="S454" i="1"/>
  <c r="V454" i="1" s="1"/>
  <c r="S458" i="1"/>
  <c r="V458" i="1" s="1"/>
  <c r="S462" i="1"/>
  <c r="V462" i="1" s="1"/>
  <c r="S466" i="1"/>
  <c r="V466" i="1" s="1"/>
  <c r="S470" i="1"/>
  <c r="V470" i="1" s="1"/>
  <c r="S474" i="1"/>
  <c r="V474" i="1" s="1"/>
  <c r="S478" i="1"/>
  <c r="V478" i="1" s="1"/>
  <c r="S482" i="1"/>
  <c r="V482" i="1" s="1"/>
  <c r="S486" i="1"/>
  <c r="V486" i="1" s="1"/>
  <c r="S490" i="1"/>
  <c r="V490" i="1" s="1"/>
  <c r="S494" i="1"/>
  <c r="V494" i="1" s="1"/>
  <c r="S498" i="1"/>
  <c r="V498" i="1" s="1"/>
  <c r="S502" i="1"/>
  <c r="V502" i="1" s="1"/>
  <c r="S506" i="1"/>
  <c r="V506" i="1" s="1"/>
  <c r="S510" i="1"/>
  <c r="V510" i="1" s="1"/>
  <c r="S514" i="1"/>
  <c r="V514" i="1" s="1"/>
  <c r="S518" i="1"/>
  <c r="V518" i="1" s="1"/>
  <c r="S522" i="1"/>
  <c r="V522" i="1" s="1"/>
  <c r="S526" i="1"/>
  <c r="V526" i="1" s="1"/>
  <c r="S530" i="1"/>
  <c r="V530" i="1" s="1"/>
  <c r="S534" i="1"/>
  <c r="V534" i="1" s="1"/>
  <c r="S538" i="1"/>
  <c r="V538" i="1" s="1"/>
  <c r="S542" i="1"/>
  <c r="V542" i="1" s="1"/>
  <c r="S546" i="1"/>
  <c r="V546" i="1" s="1"/>
  <c r="S550" i="1"/>
  <c r="V550" i="1" s="1"/>
  <c r="S554" i="1"/>
  <c r="V554" i="1" s="1"/>
  <c r="S558" i="1"/>
  <c r="V558" i="1" s="1"/>
  <c r="S562" i="1"/>
  <c r="V562" i="1" s="1"/>
  <c r="S566" i="1"/>
  <c r="V566" i="1" s="1"/>
  <c r="S570" i="1"/>
  <c r="V570" i="1" s="1"/>
  <c r="S574" i="1"/>
  <c r="V574" i="1" s="1"/>
  <c r="S578" i="1"/>
  <c r="V578" i="1" s="1"/>
  <c r="S600" i="1"/>
  <c r="V600" i="1" s="1"/>
  <c r="S620" i="1"/>
  <c r="V620" i="1" s="1"/>
  <c r="U620" i="1"/>
  <c r="S628" i="1"/>
  <c r="V628" i="1" s="1"/>
  <c r="U628" i="1"/>
  <c r="S640" i="1"/>
  <c r="V640" i="1" s="1"/>
  <c r="U640" i="1"/>
  <c r="S732" i="1"/>
  <c r="V732" i="1" s="1"/>
  <c r="U732" i="1"/>
  <c r="S740" i="1"/>
  <c r="V740" i="1" s="1"/>
  <c r="U740" i="1"/>
  <c r="S605" i="1"/>
  <c r="V605" i="1" s="1"/>
  <c r="U605" i="1"/>
  <c r="U611" i="1"/>
  <c r="S611" i="1"/>
  <c r="V611" i="1" s="1"/>
  <c r="U618" i="1"/>
  <c r="S618" i="1"/>
  <c r="V618" i="1" s="1"/>
  <c r="U626" i="1"/>
  <c r="S626" i="1"/>
  <c r="V626" i="1" s="1"/>
  <c r="S656" i="1"/>
  <c r="V656" i="1" s="1"/>
  <c r="U656" i="1"/>
  <c r="U610" i="1"/>
  <c r="S612" i="1"/>
  <c r="V612" i="1" s="1"/>
  <c r="U615" i="1"/>
  <c r="S615" i="1"/>
  <c r="V615" i="1" s="1"/>
  <c r="S617" i="1"/>
  <c r="V617" i="1" s="1"/>
  <c r="U617" i="1"/>
  <c r="U622" i="1"/>
  <c r="S622" i="1"/>
  <c r="V622" i="1" s="1"/>
  <c r="S625" i="1"/>
  <c r="V625" i="1" s="1"/>
  <c r="U625" i="1"/>
  <c r="S648" i="1"/>
  <c r="V648" i="1" s="1"/>
  <c r="U648" i="1"/>
  <c r="S672" i="1"/>
  <c r="V672" i="1" s="1"/>
  <c r="U672" i="1"/>
  <c r="S688" i="1"/>
  <c r="V688" i="1" s="1"/>
  <c r="U688" i="1"/>
  <c r="S712" i="1"/>
  <c r="V712" i="1" s="1"/>
  <c r="U712" i="1"/>
  <c r="S716" i="1"/>
  <c r="V716" i="1" s="1"/>
  <c r="U716" i="1"/>
  <c r="S724" i="1"/>
  <c r="V724" i="1" s="1"/>
  <c r="U724" i="1"/>
  <c r="U607" i="1"/>
  <c r="S607" i="1"/>
  <c r="V607" i="1" s="1"/>
  <c r="U614" i="1"/>
  <c r="S616" i="1"/>
  <c r="V616" i="1" s="1"/>
  <c r="S621" i="1"/>
  <c r="V621" i="1" s="1"/>
  <c r="U621" i="1"/>
  <c r="S624" i="1"/>
  <c r="V624" i="1" s="1"/>
  <c r="U624" i="1"/>
  <c r="U629" i="1"/>
  <c r="S629" i="1"/>
  <c r="V629" i="1" s="1"/>
  <c r="S636" i="1"/>
  <c r="V636" i="1" s="1"/>
  <c r="U636" i="1"/>
  <c r="S664" i="1"/>
  <c r="V664" i="1" s="1"/>
  <c r="U664" i="1"/>
  <c r="S704" i="1"/>
  <c r="V704" i="1" s="1"/>
  <c r="U704" i="1"/>
  <c r="U613" i="1"/>
  <c r="S619" i="1"/>
  <c r="V619" i="1" s="1"/>
  <c r="S627" i="1"/>
  <c r="V627" i="1" s="1"/>
  <c r="S630" i="1"/>
  <c r="V630" i="1" s="1"/>
  <c r="S633" i="1"/>
  <c r="V633" i="1" s="1"/>
  <c r="V643" i="1"/>
  <c r="S645" i="1"/>
  <c r="V645" i="1" s="1"/>
  <c r="U651" i="1"/>
  <c r="S661" i="1"/>
  <c r="V661" i="1" s="1"/>
  <c r="U667" i="1"/>
  <c r="S677" i="1"/>
  <c r="V677" i="1" s="1"/>
  <c r="U680" i="1"/>
  <c r="U683" i="1"/>
  <c r="V691" i="1"/>
  <c r="S693" i="1"/>
  <c r="V693" i="1" s="1"/>
  <c r="U696" i="1"/>
  <c r="U699" i="1"/>
  <c r="S709" i="1"/>
  <c r="V709" i="1" s="1"/>
  <c r="V719" i="1"/>
  <c r="S721" i="1"/>
  <c r="V721" i="1" s="1"/>
  <c r="U727" i="1"/>
  <c r="V730" i="1"/>
  <c r="S737" i="1"/>
  <c r="V737" i="1" s="1"/>
  <c r="U760" i="1"/>
  <c r="S760" i="1"/>
  <c r="V760" i="1" s="1"/>
  <c r="U763" i="1"/>
  <c r="U838" i="1"/>
  <c r="S838" i="1"/>
  <c r="V838" i="1" s="1"/>
  <c r="S851" i="1"/>
  <c r="V851" i="1" s="1"/>
  <c r="U851" i="1"/>
  <c r="U916" i="1"/>
  <c r="S916" i="1"/>
  <c r="V916" i="1" s="1"/>
  <c r="S946" i="1"/>
  <c r="V946" i="1" s="1"/>
  <c r="U946" i="1"/>
  <c r="S637" i="1"/>
  <c r="V637" i="1" s="1"/>
  <c r="S649" i="1"/>
  <c r="V649" i="1" s="1"/>
  <c r="U652" i="1"/>
  <c r="U655" i="1"/>
  <c r="S665" i="1"/>
  <c r="V665" i="1" s="1"/>
  <c r="U668" i="1"/>
  <c r="U671" i="1"/>
  <c r="U684" i="1"/>
  <c r="U687" i="1"/>
  <c r="U700" i="1"/>
  <c r="U703" i="1"/>
  <c r="U752" i="1"/>
  <c r="S752" i="1"/>
  <c r="V752" i="1" s="1"/>
  <c r="U756" i="1"/>
  <c r="S756" i="1"/>
  <c r="V756" i="1" s="1"/>
  <c r="U759" i="1"/>
  <c r="U780" i="1"/>
  <c r="S780" i="1"/>
  <c r="V780" i="1" s="1"/>
  <c r="S786" i="1"/>
  <c r="V786" i="1" s="1"/>
  <c r="U786" i="1"/>
  <c r="S813" i="1"/>
  <c r="V813" i="1" s="1"/>
  <c r="U813" i="1"/>
  <c r="S849" i="1"/>
  <c r="V849" i="1" s="1"/>
  <c r="U849" i="1"/>
  <c r="S903" i="1"/>
  <c r="V903" i="1" s="1"/>
  <c r="U903" i="1"/>
  <c r="U631" i="1"/>
  <c r="U643" i="1"/>
  <c r="V651" i="1"/>
  <c r="S653" i="1"/>
  <c r="V653" i="1" s="1"/>
  <c r="U659" i="1"/>
  <c r="V667" i="1"/>
  <c r="S669" i="1"/>
  <c r="V669" i="1" s="1"/>
  <c r="U675" i="1"/>
  <c r="V683" i="1"/>
  <c r="S685" i="1"/>
  <c r="V685" i="1" s="1"/>
  <c r="S701" i="1"/>
  <c r="V701" i="1" s="1"/>
  <c r="S713" i="1"/>
  <c r="V713" i="1" s="1"/>
  <c r="S729" i="1"/>
  <c r="V729" i="1" s="1"/>
  <c r="U748" i="1"/>
  <c r="S748" i="1"/>
  <c r="V748" i="1" s="1"/>
  <c r="U776" i="1"/>
  <c r="S776" i="1"/>
  <c r="V776" i="1" s="1"/>
  <c r="U779" i="1"/>
  <c r="S785" i="1"/>
  <c r="V785" i="1" s="1"/>
  <c r="U785" i="1"/>
  <c r="S797" i="1"/>
  <c r="V797" i="1" s="1"/>
  <c r="U797" i="1"/>
  <c r="U818" i="1"/>
  <c r="S818" i="1"/>
  <c r="V818" i="1" s="1"/>
  <c r="S867" i="1"/>
  <c r="V867" i="1" s="1"/>
  <c r="U867" i="1"/>
  <c r="S887" i="1"/>
  <c r="V887" i="1" s="1"/>
  <c r="U887" i="1"/>
  <c r="U708" i="1"/>
  <c r="S717" i="1"/>
  <c r="V717" i="1" s="1"/>
  <c r="U720" i="1"/>
  <c r="U723" i="1"/>
  <c r="S733" i="1"/>
  <c r="V733" i="1" s="1"/>
  <c r="U736" i="1"/>
  <c r="U739" i="1"/>
  <c r="U764" i="1"/>
  <c r="S764" i="1"/>
  <c r="V764" i="1" s="1"/>
  <c r="U772" i="1"/>
  <c r="S772" i="1"/>
  <c r="V772" i="1" s="1"/>
  <c r="U802" i="1"/>
  <c r="S802" i="1"/>
  <c r="V802" i="1" s="1"/>
  <c r="S833" i="1"/>
  <c r="V833" i="1" s="1"/>
  <c r="U833" i="1"/>
  <c r="S859" i="1"/>
  <c r="V859" i="1" s="1"/>
  <c r="U859" i="1"/>
  <c r="S879" i="1"/>
  <c r="V879" i="1" s="1"/>
  <c r="U879" i="1"/>
  <c r="U798" i="1"/>
  <c r="S798" i="1"/>
  <c r="V798" i="1" s="1"/>
  <c r="U801" i="1"/>
  <c r="U814" i="1"/>
  <c r="S814" i="1"/>
  <c r="V814" i="1" s="1"/>
  <c r="U817" i="1"/>
  <c r="V832" i="1"/>
  <c r="U834" i="1"/>
  <c r="S834" i="1"/>
  <c r="V834" i="1" s="1"/>
  <c r="U837" i="1"/>
  <c r="U882" i="1"/>
  <c r="S882" i="1"/>
  <c r="V882" i="1" s="1"/>
  <c r="S884" i="1"/>
  <c r="V884" i="1" s="1"/>
  <c r="U884" i="1"/>
  <c r="U898" i="1"/>
  <c r="S898" i="1"/>
  <c r="V898" i="1" s="1"/>
  <c r="S900" i="1"/>
  <c r="V900" i="1" s="1"/>
  <c r="U900" i="1"/>
  <c r="U914" i="1"/>
  <c r="S914" i="1"/>
  <c r="V914" i="1" s="1"/>
  <c r="U794" i="1"/>
  <c r="S794" i="1"/>
  <c r="V794" i="1" s="1"/>
  <c r="U810" i="1"/>
  <c r="S810" i="1"/>
  <c r="V810" i="1" s="1"/>
  <c r="V824" i="1"/>
  <c r="U826" i="1"/>
  <c r="S826" i="1"/>
  <c r="V826" i="1" s="1"/>
  <c r="U830" i="1"/>
  <c r="S830" i="1"/>
  <c r="V830" i="1" s="1"/>
  <c r="U846" i="1"/>
  <c r="S846" i="1"/>
  <c r="V846" i="1" s="1"/>
  <c r="S855" i="1"/>
  <c r="V855" i="1" s="1"/>
  <c r="U855" i="1"/>
  <c r="S863" i="1"/>
  <c r="V863" i="1" s="1"/>
  <c r="U863" i="1"/>
  <c r="U872" i="1"/>
  <c r="S872" i="1"/>
  <c r="V872" i="1" s="1"/>
  <c r="S788" i="1"/>
  <c r="V788" i="1" s="1"/>
  <c r="U788" i="1"/>
  <c r="U790" i="1"/>
  <c r="S790" i="1"/>
  <c r="V790" i="1" s="1"/>
  <c r="U806" i="1"/>
  <c r="S806" i="1"/>
  <c r="V806" i="1" s="1"/>
  <c r="U822" i="1"/>
  <c r="S822" i="1"/>
  <c r="V822" i="1" s="1"/>
  <c r="U842" i="1"/>
  <c r="S842" i="1"/>
  <c r="V842" i="1" s="1"/>
  <c r="U845" i="1"/>
  <c r="U871" i="1"/>
  <c r="U875" i="1"/>
  <c r="U886" i="1"/>
  <c r="S886" i="1"/>
  <c r="V886" i="1" s="1"/>
  <c r="S888" i="1"/>
  <c r="V888" i="1" s="1"/>
  <c r="U888" i="1"/>
  <c r="U902" i="1"/>
  <c r="S902" i="1"/>
  <c r="V902" i="1" s="1"/>
  <c r="S904" i="1"/>
  <c r="V904" i="1" s="1"/>
  <c r="U904" i="1"/>
  <c r="U915" i="1"/>
  <c r="S961" i="1"/>
  <c r="V961" i="1" s="1"/>
  <c r="U961" i="1"/>
  <c r="S969" i="1"/>
  <c r="V969" i="1" s="1"/>
  <c r="U969" i="1"/>
  <c r="S981" i="1"/>
  <c r="V981" i="1" s="1"/>
  <c r="U981" i="1"/>
  <c r="U984" i="1"/>
  <c r="S984" i="1"/>
  <c r="V984" i="1" s="1"/>
  <c r="U996" i="1"/>
  <c r="S996" i="1"/>
  <c r="V996" i="1" s="1"/>
  <c r="S1001" i="1"/>
  <c r="V1001" i="1" s="1"/>
  <c r="U1001" i="1"/>
  <c r="V874" i="1"/>
  <c r="S876" i="1"/>
  <c r="V876" i="1" s="1"/>
  <c r="U890" i="1"/>
  <c r="S890" i="1"/>
  <c r="V890" i="1" s="1"/>
  <c r="S892" i="1"/>
  <c r="V892" i="1" s="1"/>
  <c r="U892" i="1"/>
  <c r="U906" i="1"/>
  <c r="S906" i="1"/>
  <c r="V906" i="1" s="1"/>
  <c r="S908" i="1"/>
  <c r="V908" i="1" s="1"/>
  <c r="U908" i="1"/>
  <c r="S949" i="1"/>
  <c r="V949" i="1" s="1"/>
  <c r="U949" i="1"/>
  <c r="U959" i="1"/>
  <c r="S959" i="1"/>
  <c r="V959" i="1" s="1"/>
  <c r="U870" i="1"/>
  <c r="S880" i="1"/>
  <c r="V880" i="1" s="1"/>
  <c r="U880" i="1"/>
  <c r="U894" i="1"/>
  <c r="S894" i="1"/>
  <c r="V894" i="1" s="1"/>
  <c r="S896" i="1"/>
  <c r="V896" i="1" s="1"/>
  <c r="U896" i="1"/>
  <c r="U910" i="1"/>
  <c r="S910" i="1"/>
  <c r="V910" i="1" s="1"/>
  <c r="S912" i="1"/>
  <c r="V912" i="1" s="1"/>
  <c r="U912" i="1"/>
  <c r="U947" i="1"/>
  <c r="S947" i="1"/>
  <c r="V947" i="1" s="1"/>
  <c r="S958" i="1"/>
  <c r="V958" i="1" s="1"/>
  <c r="U958" i="1"/>
  <c r="S918" i="1"/>
  <c r="V918" i="1" s="1"/>
  <c r="U918" i="1"/>
  <c r="S922" i="1"/>
  <c r="V922" i="1" s="1"/>
  <c r="U922" i="1"/>
  <c r="S926" i="1"/>
  <c r="V926" i="1" s="1"/>
  <c r="U926" i="1"/>
  <c r="S930" i="1"/>
  <c r="V930" i="1" s="1"/>
  <c r="U930" i="1"/>
  <c r="S934" i="1"/>
  <c r="V934" i="1" s="1"/>
  <c r="U934" i="1"/>
  <c r="S938" i="1"/>
  <c r="V938" i="1" s="1"/>
  <c r="U938" i="1"/>
  <c r="S942" i="1"/>
  <c r="V942" i="1" s="1"/>
  <c r="U942" i="1"/>
  <c r="S951" i="1"/>
  <c r="V951" i="1" s="1"/>
  <c r="S954" i="1"/>
  <c r="V954" i="1" s="1"/>
  <c r="U954" i="1"/>
  <c r="U963" i="1"/>
  <c r="S963" i="1"/>
  <c r="V963" i="1" s="1"/>
  <c r="U971" i="1"/>
  <c r="S971" i="1"/>
  <c r="V971" i="1" s="1"/>
  <c r="S985" i="1"/>
  <c r="V985" i="1" s="1"/>
  <c r="U985" i="1"/>
  <c r="U988" i="1"/>
  <c r="S988" i="1"/>
  <c r="V988" i="1" s="1"/>
  <c r="S997" i="1"/>
  <c r="V997" i="1" s="1"/>
  <c r="U997" i="1"/>
  <c r="U920" i="1"/>
  <c r="S920" i="1"/>
  <c r="V920" i="1" s="1"/>
  <c r="U924" i="1"/>
  <c r="S924" i="1"/>
  <c r="V924" i="1" s="1"/>
  <c r="U928" i="1"/>
  <c r="S928" i="1"/>
  <c r="V928" i="1" s="1"/>
  <c r="U932" i="1"/>
  <c r="S932" i="1"/>
  <c r="V932" i="1" s="1"/>
  <c r="U936" i="1"/>
  <c r="S936" i="1"/>
  <c r="V936" i="1" s="1"/>
  <c r="U940" i="1"/>
  <c r="S940" i="1"/>
  <c r="V940" i="1" s="1"/>
  <c r="U967" i="1"/>
  <c r="S967" i="1"/>
  <c r="V967" i="1" s="1"/>
  <c r="U975" i="1"/>
  <c r="S975" i="1"/>
  <c r="V975" i="1" s="1"/>
  <c r="U980" i="1"/>
  <c r="S980" i="1"/>
  <c r="V980" i="1" s="1"/>
  <c r="S994" i="1"/>
  <c r="V994" i="1" s="1"/>
  <c r="U994" i="1"/>
  <c r="U1000" i="1"/>
  <c r="S1000" i="1"/>
  <c r="V1000" i="1" s="1"/>
  <c r="S965" i="1"/>
  <c r="V965" i="1" s="1"/>
  <c r="U965" i="1"/>
  <c r="S973" i="1"/>
  <c r="V973" i="1" s="1"/>
  <c r="U973" i="1"/>
  <c r="S989" i="1"/>
  <c r="V989" i="1" s="1"/>
  <c r="U989" i="1"/>
  <c r="U992" i="1"/>
  <c r="S992" i="1"/>
  <c r="V992" i="1" s="1"/>
  <c r="U999" i="1"/>
  <c r="S999" i="1"/>
  <c r="V999" i="1" s="1"/>
  <c r="S944" i="1"/>
  <c r="V944" i="1" s="1"/>
  <c r="S948" i="1"/>
  <c r="V948" i="1" s="1"/>
  <c r="S952" i="1"/>
  <c r="V952" i="1" s="1"/>
  <c r="S956" i="1"/>
  <c r="V956" i="1" s="1"/>
  <c r="S960" i="1"/>
  <c r="V960" i="1" s="1"/>
  <c r="U962" i="1"/>
  <c r="S964" i="1"/>
  <c r="V964" i="1" s="1"/>
  <c r="U966" i="1"/>
  <c r="S968" i="1"/>
  <c r="V968" i="1" s="1"/>
  <c r="U970" i="1"/>
  <c r="S972" i="1"/>
  <c r="V972" i="1" s="1"/>
  <c r="U974" i="1"/>
  <c r="S976" i="1"/>
  <c r="V976" i="1" s="1"/>
  <c r="U978" i="1"/>
  <c r="U982" i="1"/>
  <c r="U986" i="1"/>
  <c r="U990" i="1"/>
  <c r="U998" i="1"/>
  <c r="U993" i="1"/>
  <c r="S995" i="1"/>
  <c r="V99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70868-5C32-4F7E-8FC7-E519023D6C02}" keepAlive="1" name="Query - insurance" description="Connection to the 'insurance' query in the workbook." type="5" refreshedVersion="7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<sst xmlns="http://schemas.openxmlformats.org/spreadsheetml/2006/main" count="9313" uniqueCount="1075">
  <si>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</si>
  <si>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</si>
  <si>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</si>
  <si>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</si>
  <si>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</si>
  <si>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</si>
  <si>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</si>
  <si>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</si>
  <si>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</si>
  <si>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</si>
  <si>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</si>
  <si>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</si>
  <si>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</si>
  <si>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</si>
  <si>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</si>
  <si>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</si>
  <si>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</si>
  <si>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</si>
  <si>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</si>
  <si>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</si>
  <si>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</si>
  <si>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</si>
  <si>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</si>
  <si>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</si>
  <si>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</si>
  <si>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</si>
  <si>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</si>
  <si>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</si>
  <si>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</si>
  <si>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</si>
  <si>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</si>
  <si>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</si>
  <si>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</si>
  <si>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</si>
  <si>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</si>
  <si>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</si>
  <si>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</si>
  <si>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</si>
  <si>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</si>
  <si>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</si>
  <si>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</si>
  <si>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</si>
  <si>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</si>
  <si>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</si>
  <si>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</si>
  <si>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</si>
  <si>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</si>
  <si>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</si>
  <si>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</si>
  <si>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</si>
  <si>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</si>
  <si>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</si>
  <si>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</si>
  <si>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</si>
  <si>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</si>
  <si>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</si>
  <si>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</si>
  <si>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</si>
  <si>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</si>
  <si>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</si>
  <si>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</si>
  <si>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</si>
  <si>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</si>
  <si>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</si>
  <si>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</si>
  <si>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</si>
  <si>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</si>
  <si>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</si>
  <si>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</si>
  <si>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</si>
  <si>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</si>
  <si>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</si>
  <si>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</si>
  <si>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</si>
  <si>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</si>
  <si>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</si>
  <si>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</si>
  <si>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</si>
  <si>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</si>
  <si>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</si>
  <si>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</si>
  <si>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</si>
  <si>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</si>
  <si>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</si>
  <si>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</si>
  <si>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</si>
  <si>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</si>
  <si>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</si>
  <si>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</si>
  <si>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</si>
  <si>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</si>
  <si>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</si>
  <si>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</si>
  <si>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</si>
  <si>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</si>
  <si>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</si>
  <si>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</si>
  <si>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</si>
  <si>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</si>
  <si>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</si>
  <si>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</si>
  <si>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</si>
  <si>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</si>
  <si>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</si>
  <si>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</si>
  <si>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</si>
  <si>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</si>
  <si>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</si>
  <si>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</si>
  <si>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</si>
  <si>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</si>
  <si>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</si>
  <si>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</si>
  <si>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</si>
  <si>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</si>
  <si>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</si>
  <si>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</si>
  <si>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</si>
  <si>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</si>
  <si>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</si>
  <si>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</si>
  <si>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</si>
  <si>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</si>
  <si>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</si>
  <si>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</si>
  <si>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</si>
  <si>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</si>
  <si>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</si>
  <si>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</si>
  <si>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</si>
  <si>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</si>
  <si>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</si>
  <si>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</si>
  <si>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</si>
  <si>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</si>
  <si>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</si>
  <si>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</si>
  <si>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</si>
  <si>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</si>
  <si>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</si>
  <si>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</si>
  <si>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</si>
  <si>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</si>
  <si>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</si>
  <si>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</si>
  <si>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</si>
  <si>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</si>
  <si>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</si>
  <si>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</si>
  <si>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</si>
  <si>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</si>
  <si>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</si>
  <si>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</si>
  <si>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</si>
  <si>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</si>
  <si>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</si>
  <si>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</si>
  <si>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</si>
  <si>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</si>
  <si>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</si>
  <si>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</si>
  <si>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</si>
  <si>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</si>
  <si>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</si>
  <si>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</si>
  <si>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</si>
  <si>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</si>
  <si>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</si>
  <si>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</si>
  <si>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</si>
  <si>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</si>
  <si>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</si>
  <si>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</si>
  <si>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</si>
  <si>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</si>
  <si>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</si>
  <si>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</si>
  <si>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</si>
  <si>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</si>
  <si>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</si>
  <si>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</si>
  <si>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</si>
  <si>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</si>
  <si>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</si>
  <si>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</si>
  <si>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</si>
  <si>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</si>
  <si>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</si>
  <si>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</si>
  <si>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</si>
  <si>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</si>
  <si>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</si>
  <si>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</si>
  <si>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</si>
  <si>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</si>
  <si>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</si>
  <si>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</si>
  <si>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</si>
  <si>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</si>
  <si>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</si>
  <si>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</si>
  <si>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</si>
  <si>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</si>
  <si>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</si>
  <si>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</si>
  <si>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</si>
  <si>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</si>
  <si>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</si>
  <si>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</si>
  <si>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</si>
  <si>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</si>
  <si>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</si>
  <si>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</si>
  <si>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</si>
  <si>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</si>
  <si>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</si>
  <si>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</si>
  <si>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</si>
  <si>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</si>
  <si>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</si>
  <si>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</si>
  <si>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</si>
  <si>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</si>
  <si>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</si>
  <si>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</si>
  <si>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</si>
  <si>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</si>
  <si>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</si>
  <si>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</si>
  <si>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</si>
  <si>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</si>
  <si>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</si>
  <si>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</si>
  <si>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</si>
  <si>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</si>
  <si>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</si>
  <si>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</si>
  <si>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</si>
  <si>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</si>
  <si>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</si>
  <si>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</si>
  <si>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</si>
  <si>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</si>
  <si>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</si>
  <si>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</si>
  <si>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</si>
  <si>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</si>
  <si>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</si>
  <si>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</si>
  <si>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</si>
  <si>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</si>
  <si>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</si>
  <si>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</si>
  <si>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</si>
  <si>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</si>
  <si>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</si>
  <si>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</si>
  <si>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</si>
  <si>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</si>
  <si>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</si>
  <si>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</si>
  <si>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</si>
  <si>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</si>
  <si>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</si>
  <si>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</si>
  <si>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</si>
  <si>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</si>
  <si>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</si>
  <si>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</si>
  <si>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</si>
  <si>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</si>
  <si>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</si>
  <si>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</si>
  <si>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</si>
  <si>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</si>
  <si>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</si>
  <si>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</si>
  <si>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</si>
  <si>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</si>
  <si>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</si>
  <si>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</si>
  <si>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</si>
  <si>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</si>
  <si>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</si>
  <si>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</si>
  <si>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</si>
  <si>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</si>
  <si>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</si>
  <si>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</si>
  <si>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</si>
  <si>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</si>
  <si>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</si>
  <si>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</si>
  <si>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</si>
  <si>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</si>
  <si>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</si>
  <si>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</si>
  <si>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</si>
  <si>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</si>
  <si>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</si>
  <si>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</si>
  <si>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</si>
  <si>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</si>
  <si>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</si>
  <si>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</si>
  <si>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</si>
  <si>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</si>
  <si>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</si>
  <si>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</si>
  <si>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</si>
  <si>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</si>
  <si>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</si>
  <si>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</si>
  <si>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</si>
  <si>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</si>
  <si>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</si>
  <si>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</si>
  <si>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</si>
  <si>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</si>
  <si>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</si>
  <si>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</si>
  <si>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</si>
  <si>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</si>
  <si>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</si>
  <si>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</si>
  <si>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</si>
  <si>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</si>
  <si>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</si>
  <si>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</si>
  <si>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</si>
  <si>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</si>
  <si>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</si>
  <si>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</si>
  <si>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</si>
  <si>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</si>
  <si>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</si>
  <si>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</si>
  <si>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</si>
  <si>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</si>
  <si>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</si>
  <si>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</si>
  <si>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</si>
  <si>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</si>
  <si>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</si>
  <si>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</si>
  <si>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</si>
  <si>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</si>
  <si>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</si>
  <si>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</si>
  <si>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</si>
  <si>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</si>
  <si>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</si>
  <si>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</si>
  <si>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</si>
  <si>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</si>
  <si>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</si>
  <si>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</si>
  <si>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</si>
  <si>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</si>
  <si>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</si>
  <si>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</si>
  <si>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</si>
  <si>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</si>
  <si>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</si>
  <si>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</si>
  <si>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</si>
  <si>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</si>
  <si>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</si>
  <si>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</si>
  <si>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</si>
  <si>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</si>
  <si>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</si>
  <si>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</si>
  <si>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</si>
  <si>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</si>
  <si>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</si>
  <si>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</si>
  <si>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</si>
  <si>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</si>
  <si>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</si>
  <si>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</si>
  <si>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</si>
  <si>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</si>
  <si>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</si>
  <si>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</si>
  <si>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</si>
  <si>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</si>
  <si>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</si>
  <si>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</si>
  <si>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</si>
  <si>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</si>
  <si>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</si>
  <si>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</si>
  <si>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</si>
  <si>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</si>
  <si>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</si>
  <si>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</si>
  <si>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</si>
  <si>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</si>
  <si>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</si>
  <si>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</si>
  <si>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</si>
  <si>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</si>
  <si>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</si>
  <si>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</si>
  <si>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</si>
  <si>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</si>
  <si>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</si>
  <si>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</si>
  <si>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</si>
  <si>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</si>
  <si>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</si>
  <si>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</si>
  <si>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</si>
  <si>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</si>
  <si>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</si>
  <si>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</si>
  <si>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</si>
  <si>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</si>
  <si>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</si>
  <si>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</si>
  <si>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</si>
  <si>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</si>
  <si>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</si>
  <si>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</si>
  <si>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</si>
  <si>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</si>
  <si>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</si>
  <si>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</si>
  <si>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</si>
  <si>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</si>
  <si>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</si>
  <si>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</si>
  <si>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</si>
  <si>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</si>
  <si>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</si>
  <si>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</si>
  <si>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</si>
  <si>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</si>
  <si>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</si>
  <si>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</si>
  <si>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</si>
  <si>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</si>
  <si>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</si>
  <si>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</si>
  <si>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</si>
  <si>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</si>
  <si>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</si>
  <si>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</si>
  <si>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</si>
  <si>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</si>
  <si>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</si>
  <si>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</si>
  <si>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</si>
  <si>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</si>
  <si>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</si>
  <si>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</si>
  <si>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</si>
  <si>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</si>
  <si>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</si>
  <si>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</si>
  <si>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</si>
  <si>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</si>
  <si>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</si>
  <si>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</si>
  <si>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</si>
  <si>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</si>
  <si>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</si>
  <si>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</si>
  <si>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</si>
  <si>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</si>
  <si>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</si>
  <si>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</si>
  <si>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</si>
  <si>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</si>
  <si>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</si>
  <si>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</si>
  <si>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</si>
  <si>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</si>
  <si>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</si>
  <si>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</si>
  <si>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</si>
  <si>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</si>
  <si>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</si>
  <si>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</si>
  <si>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</si>
  <si>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</si>
  <si>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</si>
  <si>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</si>
  <si>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</si>
  <si>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</si>
  <si>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</si>
  <si>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</si>
  <si>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</si>
  <si>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</si>
  <si>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</si>
  <si>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</si>
  <si>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</si>
  <si>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</si>
  <si>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</si>
  <si>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</si>
  <si>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</si>
  <si>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</si>
  <si>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</si>
  <si>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</si>
  <si>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</si>
  <si>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</si>
  <si>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</si>
  <si>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</si>
  <si>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</si>
  <si>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</si>
  <si>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</si>
  <si>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</si>
  <si>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</si>
  <si>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</si>
  <si>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</si>
  <si>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</si>
  <si>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</si>
  <si>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</si>
  <si>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</si>
  <si>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</si>
  <si>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</si>
  <si>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</si>
  <si>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</si>
  <si>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</si>
  <si>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</si>
  <si>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</si>
  <si>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</si>
  <si>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</si>
  <si>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</si>
  <si>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</si>
  <si>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</si>
  <si>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</si>
  <si>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</si>
  <si>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</si>
  <si>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</si>
  <si>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</si>
  <si>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</si>
  <si>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</si>
  <si>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</si>
  <si>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</si>
  <si>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</si>
  <si>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</si>
  <si>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</si>
  <si>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</si>
  <si>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</si>
  <si>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</si>
  <si>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</si>
  <si>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</si>
  <si>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</si>
  <si>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</si>
  <si>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</si>
  <si>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</si>
  <si>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</si>
  <si>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</si>
  <si>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</si>
  <si>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</si>
  <si>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</si>
  <si>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</si>
  <si>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</si>
  <si>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</si>
  <si>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</si>
  <si>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</si>
  <si>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</si>
  <si>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</si>
  <si>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</si>
  <si>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</si>
  <si>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</si>
  <si>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</si>
  <si>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</si>
  <si>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</si>
  <si>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</si>
  <si>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</si>
  <si>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</si>
  <si>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</si>
  <si>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</si>
  <si>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</si>
  <si>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</si>
  <si>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</si>
  <si>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</si>
  <si>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</si>
  <si>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</si>
  <si>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</si>
  <si>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</si>
  <si>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</si>
  <si>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</si>
  <si>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</si>
  <si>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</si>
  <si>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</si>
  <si>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</si>
  <si>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</si>
  <si>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</si>
  <si>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</si>
  <si>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</si>
  <si>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</si>
  <si>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</si>
  <si>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</si>
  <si>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</si>
  <si>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</si>
  <si>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</si>
  <si>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</si>
  <si>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</si>
  <si>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</si>
  <si>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</si>
  <si>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</si>
  <si>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</si>
  <si>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</si>
  <si>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</si>
  <si>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</si>
  <si>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</si>
  <si>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</si>
  <si>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</si>
  <si>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</si>
  <si>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</si>
  <si>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</si>
  <si>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</si>
  <si>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</si>
  <si>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</si>
  <si>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</si>
  <si>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</si>
  <si>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</si>
  <si>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</si>
  <si>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</si>
  <si>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</si>
  <si>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</si>
  <si>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</si>
  <si>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</si>
  <si>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</si>
  <si>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</si>
  <si>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</si>
  <si>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</si>
  <si>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</si>
  <si>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</si>
  <si>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</si>
  <si>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</si>
  <si>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</si>
  <si>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</si>
  <si>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</si>
  <si>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</si>
  <si>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</si>
  <si>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</si>
  <si>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</si>
  <si>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</si>
  <si>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</si>
  <si>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</si>
  <si>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</si>
  <si>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</si>
  <si>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</si>
  <si>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</si>
  <si>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</si>
  <si>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</si>
  <si>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</si>
  <si>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</si>
  <si>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</si>
  <si>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</si>
  <si>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</si>
  <si>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</si>
  <si>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</si>
  <si>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</si>
  <si>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</si>
  <si>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</si>
  <si>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</si>
  <si>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</si>
  <si>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</si>
  <si>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</si>
  <si>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</si>
  <si>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</si>
  <si>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</si>
  <si>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</si>
  <si>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</si>
  <si>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</si>
  <si>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</si>
  <si>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</si>
  <si>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</si>
  <si>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</si>
  <si>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</si>
  <si>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</si>
  <si>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</si>
  <si>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</si>
  <si>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</si>
  <si>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</si>
  <si>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</si>
  <si>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</si>
  <si>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</si>
  <si>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</si>
  <si>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</si>
  <si>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</si>
  <si>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</si>
  <si>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</si>
  <si>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</si>
  <si>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</si>
  <si>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</si>
  <si>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</si>
  <si>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</si>
  <si>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</si>
  <si>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</si>
  <si>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</si>
  <si>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</si>
  <si>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</si>
  <si>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</si>
  <si>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</si>
  <si>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</si>
  <si>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</si>
  <si>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</si>
  <si>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</si>
  <si>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</si>
  <si>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</si>
  <si>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</si>
  <si>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</si>
  <si>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</si>
  <si>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</si>
  <si>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</si>
  <si>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</si>
  <si>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</si>
  <si>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</si>
  <si>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</si>
  <si>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</si>
  <si>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</si>
  <si>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</si>
  <si>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</si>
  <si>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</si>
  <si>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</si>
  <si>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</si>
  <si>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</si>
  <si>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</si>
  <si>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</si>
  <si>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</si>
  <si>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</si>
  <si>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</si>
  <si>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</si>
  <si>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</si>
  <si>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</si>
  <si>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</si>
  <si>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</si>
  <si>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</si>
  <si>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</si>
  <si>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</si>
  <si>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</si>
  <si>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</si>
  <si>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</si>
  <si>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</si>
  <si>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</si>
  <si>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</si>
  <si>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</si>
  <si>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</si>
  <si>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</si>
  <si>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</si>
  <si>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</si>
  <si>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</si>
  <si>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</si>
  <si>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</si>
  <si>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</si>
  <si>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</si>
  <si>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</si>
  <si>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</si>
  <si>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</si>
  <si>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</si>
  <si>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</si>
  <si>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</si>
  <si>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</si>
  <si>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</si>
  <si>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</si>
  <si>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</si>
  <si>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</si>
  <si>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</si>
  <si>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</si>
  <si>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</si>
  <si>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</si>
  <si>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</si>
  <si>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</si>
  <si>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</si>
  <si>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</si>
  <si>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</si>
  <si>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</si>
  <si>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</si>
  <si>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</si>
  <si>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</si>
  <si>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</si>
  <si>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</si>
  <si>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</si>
  <si>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</si>
  <si>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</si>
  <si>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</si>
  <si>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</si>
  <si>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</si>
  <si>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</si>
  <si>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</si>
  <si>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</si>
  <si>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</si>
  <si>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</si>
  <si>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</si>
  <si>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</si>
  <si>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</si>
  <si>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</si>
  <si>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</si>
  <si>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</si>
  <si>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</si>
  <si>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</si>
  <si>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</si>
  <si>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</si>
  <si>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</si>
  <si>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</si>
  <si>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</si>
  <si>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</si>
  <si>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</si>
  <si>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</si>
  <si>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</si>
  <si>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</si>
  <si>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</si>
  <si>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</si>
  <si>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</si>
  <si>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</si>
  <si>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</si>
  <si>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</si>
  <si>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</si>
  <si>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</si>
  <si>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</si>
  <si>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</si>
  <si>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</si>
  <si>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</si>
  <si>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</si>
  <si>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</si>
  <si>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</si>
  <si>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</si>
  <si>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</si>
  <si>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</si>
  <si>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</si>
  <si>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</si>
  <si>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</si>
  <si>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</si>
  <si>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</si>
  <si>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</si>
  <si>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</si>
  <si>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</si>
  <si>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</si>
  <si>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</si>
  <si>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</si>
  <si>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</si>
  <si>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</si>
  <si>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</si>
  <si>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</si>
  <si>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</si>
  <si>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</si>
  <si>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</si>
  <si>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</si>
  <si>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</si>
  <si>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</si>
  <si>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</si>
  <si>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</si>
  <si>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</si>
  <si>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</si>
  <si>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</si>
  <si>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</si>
  <si>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</si>
  <si>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</si>
  <si>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</si>
  <si>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</si>
  <si>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</si>
  <si>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</si>
  <si>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</si>
  <si>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</si>
  <si>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</si>
  <si>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</si>
  <si>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</si>
  <si>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</si>
  <si>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</si>
  <si>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</si>
  <si>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</si>
  <si>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</si>
  <si>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</si>
  <si>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</si>
  <si>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</si>
  <si>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</si>
  <si>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</si>
  <si>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</si>
  <si>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</si>
  <si>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</si>
  <si>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</si>
  <si>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</si>
  <si>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</si>
  <si>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</si>
  <si>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</si>
  <si>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</si>
  <si>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</si>
  <si>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</si>
  <si>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</si>
  <si>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</si>
  <si>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</si>
  <si>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</si>
  <si>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</si>
  <si>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</si>
  <si>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</si>
  <si>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</si>
  <si>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</si>
  <si>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</si>
  <si>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</si>
  <si>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</si>
  <si>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</si>
  <si>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</si>
  <si>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</si>
  <si>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</si>
  <si>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</si>
  <si>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</si>
  <si>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</si>
  <si>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</si>
  <si>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</si>
  <si>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</si>
  <si>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</si>
  <si>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</si>
  <si>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</si>
  <si>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</si>
  <si>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</si>
  <si>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</si>
  <si>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</si>
  <si>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</si>
  <si>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</si>
  <si>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</si>
  <si>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</si>
  <si>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</si>
  <si>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</si>
  <si>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</si>
  <si>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</si>
  <si>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</si>
  <si>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</si>
  <si>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</si>
  <si>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</si>
  <si>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</si>
  <si>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</si>
  <si>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</si>
  <si>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</si>
  <si>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</si>
  <si>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</si>
  <si>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</si>
  <si>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</si>
  <si>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</si>
  <si>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</si>
  <si>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</si>
  <si>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</si>
  <si>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</si>
  <si>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</si>
  <si>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</si>
  <si>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</si>
  <si>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</si>
  <si>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</si>
  <si>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</si>
  <si>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</si>
  <si>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</si>
  <si>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</si>
  <si>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</si>
  <si>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</si>
  <si>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</si>
  <si>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</si>
  <si>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</si>
  <si>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</si>
  <si>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</si>
  <si>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</si>
  <si>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</si>
  <si>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</si>
  <si>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</si>
  <si>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</si>
  <si>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</si>
  <si>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</si>
  <si>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</si>
  <si>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</si>
  <si>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</si>
  <si>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</si>
  <si>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</si>
  <si>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</si>
  <si>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</si>
  <si>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</si>
  <si>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</si>
  <si>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</si>
  <si>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</si>
  <si>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</si>
  <si>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</si>
  <si>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</si>
  <si>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</si>
  <si>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</si>
  <si>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</si>
  <si>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</si>
  <si>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</si>
  <si>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</si>
  <si>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</si>
  <si>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</si>
  <si>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</si>
  <si>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</si>
  <si>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</si>
  <si>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</si>
  <si>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</si>
  <si>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</si>
  <si>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</si>
  <si>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</si>
  <si>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</si>
  <si>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</si>
  <si>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</si>
  <si>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</si>
  <si>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</si>
  <si>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</si>
  <si>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</si>
  <si>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</si>
  <si>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</si>
  <si>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</si>
  <si>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</si>
  <si>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</si>
  <si>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</si>
  <si>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</si>
  <si>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</si>
  <si>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</si>
  <si>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</si>
  <si>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</si>
  <si>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</si>
  <si>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</si>
  <si>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</si>
  <si>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</si>
  <si>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</si>
  <si>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</si>
  <si>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</si>
  <si>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</si>
  <si>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</si>
  <si>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</si>
  <si>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</si>
  <si>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</si>
  <si>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</si>
  <si>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</si>
  <si>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</si>
  <si>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</si>
  <si>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</si>
  <si>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</si>
  <si>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</si>
  <si>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</si>
  <si>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</si>
  <si>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</si>
  <si>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</si>
  <si>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</si>
  <si>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</si>
  <si>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</si>
  <si>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</si>
  <si>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</si>
  <si>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</si>
  <si>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</si>
  <si>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</si>
  <si>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</si>
  <si>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</si>
  <si>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</si>
  <si>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</si>
  <si>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</si>
  <si>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</si>
  <si>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</si>
  <si>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</si>
  <si>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</si>
  <si>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hourly cost for the technicians used</t>
  </si>
  <si>
    <t>Total cost of service</t>
  </si>
  <si>
    <t>age</t>
  </si>
  <si>
    <t>sex</t>
  </si>
  <si>
    <t>bmi</t>
  </si>
  <si>
    <t>children</t>
  </si>
  <si>
    <t>smoker</t>
  </si>
  <si>
    <t>region</t>
  </si>
  <si>
    <t>expenses</t>
  </si>
  <si>
    <t>Column8</t>
  </si>
  <si>
    <t>Average Premium</t>
  </si>
  <si>
    <t>Column10</t>
  </si>
  <si>
    <t>Column11</t>
  </si>
  <si>
    <t>Column12</t>
  </si>
  <si>
    <t>Column13</t>
  </si>
  <si>
    <t>Column14</t>
  </si>
  <si>
    <t>male</t>
  </si>
  <si>
    <t>no</t>
  </si>
  <si>
    <t>northwest</t>
  </si>
  <si>
    <t>=AVERAGE(G$2:G$1048576)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</si>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</sst>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.00"/>
    <numFmt numFmtId="166" formatCode="_(* #,##0_);_(* \(#,##0\);_(* &quot;-&quot;??_);_(@_)"/>
    <numFmt numFmtId="167" formatCode="dd\-mmm\-yy"/>
    <numFmt numFmtId="168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5" fontId="0" fillId="0" borderId="0" xfId="1" applyNumberFormat="1" applyFont="1" applyFill="1" applyBorder="1" applyAlignment="1">
      <alignment horizontal="left" vertical="top"/>
    </xf>
    <xf numFmtId="166" fontId="0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166" fontId="0" fillId="2" borderId="0" xfId="1" applyNumberFormat="1" applyFont="1" applyFill="1" applyBorder="1" applyAlignment="1">
      <alignment horizontal="right"/>
    </xf>
    <xf numFmtId="0" fontId="0" fillId="2" borderId="0" xfId="0" applyFill="1"/>
    <xf numFmtId="164" fontId="0" fillId="2" borderId="0" xfId="1" applyFont="1" applyFill="1" applyBorder="1" applyAlignment="1">
      <alignment horizontal="right"/>
    </xf>
    <xf numFmtId="165" fontId="0" fillId="0" borderId="0" xfId="0" applyNumberFormat="1"/>
    <xf numFmtId="165" fontId="0" fillId="0" borderId="0" xfId="1" applyNumberFormat="1" applyFont="1" applyFill="1" applyAlignment="1">
      <alignment horizontal="right"/>
    </xf>
    <xf numFmtId="166" fontId="0" fillId="2" borderId="0" xfId="1" applyNumberFormat="1" applyFont="1" applyFill="1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51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s"/>
      <sheetName val="AdminLists"/>
      <sheetName val="WorkOrderRaw"/>
      <sheetName val="Revenue by Month"/>
      <sheetName val="Area Wise Revenue"/>
      <sheetName val="Top Sales Executives"/>
      <sheetName val="Dashboard"/>
      <sheetName val="Relative Rerence"/>
      <sheetName val="Absolute Refrence"/>
      <sheetName val="Mixed Refrence"/>
      <sheetName val="Item Orders"/>
      <sheetName val="Sheet1"/>
      <sheetName val="Practic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6A7B94-B51A-44FB-8612-B7F52AB68D4B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expenses" tableColumnId="7"/>
      <queryTableField id="8" name="Column8" tableColumnId="8"/>
      <queryTableField id="9" name="Average Premium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676F1-9738-4746-A970-02880924135A}" name="WorkOrders2" displayName="WorkOrders2" ref="A1:Z1002" totalsRowCount="1" headerRowDxfId="50">
  <autoFilter ref="A1:Z1001" xr:uid="{12E676F1-9738-4746-A970-02880924135A}"/>
  <tableColumns count="26">
    <tableColumn id="1" xr3:uid="{8A4F853F-19BD-46D9-8477-CA7DCB215A3D}" name="WO" dataDxfId="49" totalsRowDxfId="48"/>
    <tableColumn id="2" xr3:uid="{DAC193E4-08D3-4C28-A670-D81733FC40A3}" name="District"/>
    <tableColumn id="3" xr3:uid="{62F71BBA-8EB6-4D9E-88AE-2A83D3C190D1}" name="LeadTech"/>
    <tableColumn id="4" xr3:uid="{C97DC0DA-4B21-4679-B436-D571DF505F60}" name="Service" dataDxfId="47" totalsRowDxfId="46"/>
    <tableColumn id="5" xr3:uid="{0A2253A1-5BC8-4E27-BD55-6391243B806B}" name="Rush"/>
    <tableColumn id="6" xr3:uid="{314A4EE8-69BD-4E93-A488-46CACB63D0D1}" name="ReqDate"/>
    <tableColumn id="7" xr3:uid="{090259F8-F1D3-4223-B98C-0934AE075AC4}" name="WorkDate"/>
    <tableColumn id="9" xr3:uid="{8466DA2E-4DAA-4814-8D1A-50A515FF0152}" name="Techs"/>
    <tableColumn id="24" xr3:uid="{68B38C4E-4327-4EB5-844C-1A643AE6BFCD}" name="TechRate" dataDxfId="45">
      <calculatedColumnFormula>VLOOKUP(WorkOrders2[[#This Row],[Techs]],[1]!tblRates[#All],2,FALSE)</calculatedColumnFormula>
    </tableColumn>
    <tableColumn id="10" xr3:uid="{A0416F61-DB82-48BD-877A-8628AD081902}" name="WtyLbr"/>
    <tableColumn id="11" xr3:uid="{165F7E5A-F732-4A70-A49A-1FCB04797496}" name="WtyParts"/>
    <tableColumn id="12" xr3:uid="{F7ED3305-9B56-4DAF-8CD9-ABB14DFB333C}" name="LbrHrs" totalsRowFunction="count"/>
    <tableColumn id="15" xr3:uid="{EAD26DD8-033A-44A2-AA6D-F3B9B0FC5D7C}" name="PartsCost" dataDxfId="44" totalsRowDxfId="43"/>
    <tableColumn id="23" xr3:uid="{B568F50B-A6A2-4A8E-BB9A-A37B872DF272}" name="CustPartCost" dataDxfId="42" totalsRowDxfId="41" dataCellStyle="Comma" totalsRowCellStyle="Comma">
      <calculatedColumnFormula>IF(WorkOrders2[[#This Row],[WtyParts]]="yes", 0,WorkOrders2[[#This Row],[PartsCost]])</calculatedColumnFormula>
    </tableColumn>
    <tableColumn id="19" xr3:uid="{338E1529-D78D-44D9-93D6-B26E3C238696}" name="Payment" dataDxfId="40"/>
    <tableColumn id="8" xr3:uid="{605B39DD-59C4-4A87-B702-B042BA1D07C7}" name="Wait" dataDxfId="39" totalsRowDxfId="38" dataCellStyle="Comma" totalsRowCellStyle="Comma">
      <calculatedColumnFormula>IF(G2="","",G2-F2)</calculatedColumnFormula>
    </tableColumn>
    <tableColumn id="22" xr3:uid="{C43107B0-BB07-4E27-8CA1-9B1095462388}" name="LbrRate" dataDxfId="37" totalsRowDxfId="36">
      <calculatedColumnFormula>INDEX(TechRate,MATCH(H2,TechNum,0))</calculatedColumnFormula>
    </tableColumn>
    <tableColumn id="13" xr3:uid="{E4BDF9A7-8905-4BDD-AE7B-FE3B9E564984}" name="LbrCost" dataDxfId="35" totalsRowDxfId="34">
      <calculatedColumnFormula>Q2*L2</calculatedColumnFormula>
    </tableColumn>
    <tableColumn id="14" xr3:uid="{7FFB833A-0FBB-4944-B839-72A19ACA995A}" name="LbrFee" dataDxfId="33" totalsRowDxfId="32">
      <calculatedColumnFormula>IF(J2="Yes",0,R2)</calculatedColumnFormula>
    </tableColumn>
    <tableColumn id="16" xr3:uid="{57686203-5589-4B3C-AD48-F70600FFB443}" name="PartsFee" dataDxfId="31" totalsRowDxfId="30">
      <calculatedColumnFormula>IF(K2="Yes",0,M2)</calculatedColumnFormula>
    </tableColumn>
    <tableColumn id="17" xr3:uid="{B6132BBE-79C9-4770-9E97-6A21BE28FE91}" name="TotalCost" dataDxfId="29" totalsRowDxfId="28">
      <calculatedColumnFormula>SUM(M2,R2)</calculatedColumnFormula>
    </tableColumn>
    <tableColumn id="18" xr3:uid="{5B74583C-66A0-4A36-8C15-4EE17153EC5B}" name="TotalFee" dataDxfId="27" totalsRowDxfId="26">
      <calculatedColumnFormula>SUM(S2,T2)</calculatedColumnFormula>
    </tableColumn>
    <tableColumn id="20" xr3:uid="{025D8798-0BA6-443B-9358-0CD4072F3BE6}" name="ReqDay" dataDxfId="25" totalsRowDxfId="24">
      <calculatedColumnFormula>TEXT(F2,"ddd")</calculatedColumnFormula>
    </tableColumn>
    <tableColumn id="21" xr3:uid="{6E8BF933-D481-473E-A049-B33770FBCC88}" name="WorkDay" dataDxfId="23" totalsRowDxfId="22">
      <calculatedColumnFormula>TEXT(G2,"ddd")</calculatedColumnFormula>
    </tableColumn>
    <tableColumn id="26" xr3:uid="{BF70DFC7-B1C9-4328-BC05-413BB1F5B290}" name="hourly cost for the technicians used" dataDxfId="21" totalsRowDxfId="20">
      <calculatedColumnFormula>WorkOrders2[[#This Row],[LbrHrs]]*WorkOrders2[[#This Row],[Techs]]</calculatedColumnFormula>
    </tableColumn>
    <tableColumn id="27" xr3:uid="{B53CE16D-AD64-48F1-AB10-53029FA3F853}" name="Total cost of service" dataDxfId="19" totalsRowDxfId="18">
      <calculatedColumnFormula>WorkOrders2[[#This Row],[PartsCost]]+WorkOrders2[[#This Row],[LbrCost]]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75020-C1EB-4FD9-AC8E-08B76D119524}" name="insurance" displayName="insurance" ref="A1:N1339" tableType="queryTable" totalsRowShown="0">
  <autoFilter ref="A1:N1339" xr:uid="{17875020-C1EB-4FD9-AC8E-08B76D119524}"/>
  <tableColumns count="14">
    <tableColumn id="1" xr3:uid="{63E48CFF-315A-4E04-9826-7FA464A4012D}" uniqueName="1" name="age" queryTableFieldId="1"/>
    <tableColumn id="2" xr3:uid="{5C014A4C-F336-4060-9B2D-258205FF30CE}" uniqueName="2" name="sex" queryTableFieldId="2" dataDxfId="4"/>
    <tableColumn id="3" xr3:uid="{7F99A405-942A-4D71-884D-E41570C87C47}" uniqueName="3" name="bmi" queryTableFieldId="3"/>
    <tableColumn id="4" xr3:uid="{C692A5C0-7DB1-4E8B-AC77-AB8837666719}" uniqueName="4" name="children" queryTableFieldId="4"/>
    <tableColumn id="5" xr3:uid="{96570145-AE94-4240-AD95-7EB455667E48}" uniqueName="5" name="smoker" queryTableFieldId="5" dataDxfId="3"/>
    <tableColumn id="6" xr3:uid="{AEFA3BB8-0682-4705-A6A7-697788311A0F}" uniqueName="6" name="region" queryTableFieldId="6" dataDxfId="2"/>
    <tableColumn id="7" xr3:uid="{CAE61537-A7CD-41BA-9ACB-519ABE8C84EE}" uniqueName="7" name="expenses" queryTableFieldId="7"/>
    <tableColumn id="8" xr3:uid="{548BF7E3-46AD-460B-9538-1EB08D0D7504}" uniqueName="8" name="Column8" queryTableFieldId="8"/>
    <tableColumn id="9" xr3:uid="{48469A57-4FCC-46D3-B9A6-086BA447CAC5}" uniqueName="9" name="Average Premium" queryTableFieldId="9"/>
    <tableColumn id="10" xr3:uid="{9CCFE48E-CA8F-4376-879A-F86640542C41}" uniqueName="10" name="Column10" queryTableFieldId="10" dataDxfId="1"/>
    <tableColumn id="11" xr3:uid="{3040FD03-6785-40A2-8CB8-58F89D3E1DB4}" uniqueName="11" name="Column11" queryTableFieldId="11"/>
    <tableColumn id="12" xr3:uid="{F21DC035-AF9B-4FBC-87C6-482FA3ECD943}" uniqueName="12" name="Column12" queryTableFieldId="12"/>
    <tableColumn id="13" xr3:uid="{07BB73A7-A2A0-47DC-8E73-CB0BAC204712}" uniqueName="13" name="Column13" queryTableFieldId="13"/>
    <tableColumn id="14" xr3:uid="{2027268D-2A2D-4FB9-B581-689C918BD433}" uniqueName="14" name="Column14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476ED-24AE-4D30-846A-FD4262D0A3B6}" name="tblTech" displayName="tblTech" ref="G2:G8" totalsRowShown="0" headerRowDxfId="17" dataDxfId="16">
  <autoFilter ref="G2:G8" xr:uid="{A77476ED-24AE-4D30-846A-FD4262D0A3B6}"/>
  <tableColumns count="1">
    <tableColumn id="1" xr3:uid="{53792416-4097-4C99-AB6A-F09BA2B5606B}" name="LeadTech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08348-93BC-45AB-A564-43862869DC36}" name="tblServ" displayName="tblServ" ref="I2:I7" totalsRowShown="0" headerRowDxfId="14" dataDxfId="13">
  <autoFilter ref="I2:I7" xr:uid="{33308348-93BC-45AB-A564-43862869DC36}"/>
  <tableColumns count="1">
    <tableColumn id="1" xr3:uid="{5A9B29ED-CE7F-4CFB-A570-793340330A1D}" name="Service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2B380-974B-4A4E-9D9B-841D16A97030}" name="tblPmt" displayName="tblPmt" ref="E2:E7" totalsRowShown="0" headerRowDxfId="11" dataDxfId="10">
  <autoFilter ref="E2:E7" xr:uid="{9ED2B380-974B-4A4E-9D9B-841D16A97030}"/>
  <tableColumns count="1">
    <tableColumn id="1" xr3:uid="{28814791-40EE-4713-9024-9992F65B1750}" name="Payment" dataDxfId="9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125DB9-27B3-4351-B019-9E79A27E0F9E}" name="tblRates" displayName="tblRates" ref="B2:C5" totalsRowShown="0" headerRowDxfId="8" dataDxfId="7">
  <autoFilter ref="B2:C5" xr:uid="{FF125DB9-27B3-4351-B019-9E79A27E0F9E}"/>
  <tableColumns count="2">
    <tableColumn id="1" xr3:uid="{5DEB2284-63C3-4943-ADD9-FCB24FBB774A}" name="Techs" dataDxfId="6"/>
    <tableColumn id="2" xr3:uid="{7F2F2BA7-D008-4DB2-93AA-A4F9B3B412B8}" name="LbrRate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6306-7C05-42E9-A0AC-CECBEF2E3F64}">
  <dimension ref="A1:Z1006"/>
  <sheetViews>
    <sheetView topLeftCell="K1" workbookViewId="0">
      <selection activeCell="Z3" sqref="Z3"/>
    </sheetView>
  </sheetViews>
  <sheetFormatPr defaultRowHeight="15" x14ac:dyDescent="0.25"/>
  <cols>
    <col min="1" max="1" width="9.140625" style="7"/>
    <col min="3" max="3" width="11" customWidth="1"/>
    <col min="4" max="4" width="9.7109375" style="7" bestFit="1" customWidth="1"/>
    <col min="5" max="6" width="11" customWidth="1"/>
    <col min="7" max="7" width="12.28515625" bestFit="1" customWidth="1"/>
    <col min="8" max="8" width="11.42578125" bestFit="1" customWidth="1"/>
    <col min="12" max="12" width="10.5703125" style="16" customWidth="1"/>
    <col min="13" max="13" width="14.5703125" style="16" bestFit="1" customWidth="1"/>
    <col min="14" max="14" width="11.140625" bestFit="1" customWidth="1"/>
    <col min="15" max="15" width="9" customWidth="1"/>
    <col min="16" max="16" width="10" customWidth="1"/>
    <col min="17" max="17" width="11.28515625" customWidth="1"/>
    <col min="18" max="18" width="10.7109375" customWidth="1"/>
    <col min="19" max="19" width="12.42578125" customWidth="1"/>
    <col min="20" max="20" width="13" customWidth="1"/>
    <col min="21" max="21" width="12.42578125" customWidth="1"/>
    <col min="22" max="22" width="12.42578125" bestFit="1" customWidth="1"/>
    <col min="23" max="23" width="7.28515625" customWidth="1"/>
  </cols>
  <sheetData>
    <row r="1" spans="1:26" s="6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2" t="s">
        <v>14</v>
      </c>
      <c r="P1" s="5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1050</v>
      </c>
      <c r="Z1" s="6" t="s">
        <v>1051</v>
      </c>
    </row>
    <row r="2" spans="1:26" x14ac:dyDescent="0.25">
      <c r="A2" s="7" t="s">
        <v>24</v>
      </c>
      <c r="B2" t="s">
        <v>25</v>
      </c>
      <c r="C2" t="s">
        <v>26</v>
      </c>
      <c r="D2" s="7" t="s">
        <v>27</v>
      </c>
      <c r="F2" s="8">
        <v>44075</v>
      </c>
      <c r="G2" s="8">
        <v>44089</v>
      </c>
      <c r="H2" s="9">
        <v>2</v>
      </c>
      <c r="I2" s="9" t="e">
        <f>VLOOKUP(WorkOrders2[[#This Row],[Techs]],[1]!tblRates[#All],2,FALSE)</f>
        <v>#REF!</v>
      </c>
      <c r="J2" s="10"/>
      <c r="K2" s="10"/>
      <c r="L2" s="11">
        <v>0.5</v>
      </c>
      <c r="M2" s="12">
        <v>360</v>
      </c>
      <c r="N2" s="12">
        <f>IF(WorkOrders2[[#This Row],[WtyParts]]="yes", 0,WorkOrders2[[#This Row],[PartsCost]])</f>
        <v>360</v>
      </c>
      <c r="O2" t="s">
        <v>28</v>
      </c>
      <c r="P2" s="13">
        <f t="shared" ref="P2:P65" si="0">IF(G2="","",G2-F2)</f>
        <v>14</v>
      </c>
      <c r="Q2" s="14">
        <f t="shared" ref="Q2:Q65" si="1">INDEX(TechRate,MATCH(H2,TechNum,0))</f>
        <v>140</v>
      </c>
      <c r="R2" s="15">
        <f t="shared" ref="R2:R65" si="2">Q2*L2</f>
        <v>70</v>
      </c>
      <c r="S2" s="15">
        <f t="shared" ref="S2:S65" si="3">IF(J2="Yes",0,R2)</f>
        <v>70</v>
      </c>
      <c r="T2" s="15">
        <f t="shared" ref="T2:T65" si="4">IF(K2="Yes",0,M2)</f>
        <v>360</v>
      </c>
      <c r="U2" s="15">
        <f t="shared" ref="U2:U65" si="5">SUM(M2,R2)</f>
        <v>430</v>
      </c>
      <c r="V2" s="15">
        <f t="shared" ref="V2:V65" si="6">SUM(S2,T2)</f>
        <v>430</v>
      </c>
      <c r="W2" s="14" t="str">
        <f t="shared" ref="W2:X65" si="7">TEXT(F2,"ddd")</f>
        <v>Tue</v>
      </c>
      <c r="X2" s="14" t="str">
        <f t="shared" si="7"/>
        <v>Tue</v>
      </c>
      <c r="Y2" s="19">
        <f>WorkOrders2[[#This Row],[LbrHrs]]*WorkOrders2[[#This Row],[Techs]]</f>
        <v>1</v>
      </c>
      <c r="Z2" s="19">
        <f>WorkOrders2[[#This Row],[PartsCost]]+WorkOrders2[[#This Row],[LbrCost]]</f>
        <v>430</v>
      </c>
    </row>
    <row r="3" spans="1:26" x14ac:dyDescent="0.25">
      <c r="A3" s="7" t="s">
        <v>29</v>
      </c>
      <c r="B3" t="s">
        <v>30</v>
      </c>
      <c r="C3" t="s">
        <v>31</v>
      </c>
      <c r="D3" s="7" t="s">
        <v>32</v>
      </c>
      <c r="F3" s="8">
        <v>44075</v>
      </c>
      <c r="G3" s="8">
        <v>44078</v>
      </c>
      <c r="H3" s="9">
        <v>1</v>
      </c>
      <c r="I3" s="9" t="e">
        <f>VLOOKUP(WorkOrders2[[#This Row],[Techs]],[1]!tblRates[#All],2,FALSE)</f>
        <v>#REF!</v>
      </c>
      <c r="J3" s="10"/>
      <c r="K3" s="10"/>
      <c r="L3" s="11">
        <v>0.5</v>
      </c>
      <c r="M3" s="12">
        <v>90.041600000000003</v>
      </c>
      <c r="N3" s="12">
        <f>IF(WorkOrders2[[#This Row],[WtyParts]]="yes", 0,WorkOrders2[[#This Row],[PartsCost]])</f>
        <v>90.041600000000003</v>
      </c>
      <c r="O3" t="s">
        <v>28</v>
      </c>
      <c r="P3" s="13">
        <f t="shared" si="0"/>
        <v>3</v>
      </c>
      <c r="Q3" s="14">
        <f t="shared" si="1"/>
        <v>80</v>
      </c>
      <c r="R3" s="15">
        <f t="shared" si="2"/>
        <v>40</v>
      </c>
      <c r="S3" s="15">
        <f t="shared" si="3"/>
        <v>40</v>
      </c>
      <c r="T3" s="15">
        <f t="shared" si="4"/>
        <v>90.041600000000003</v>
      </c>
      <c r="U3" s="15">
        <f t="shared" si="5"/>
        <v>130.04160000000002</v>
      </c>
      <c r="V3" s="15">
        <f t="shared" si="6"/>
        <v>130.04160000000002</v>
      </c>
      <c r="W3" s="14" t="str">
        <f t="shared" si="7"/>
        <v>Tue</v>
      </c>
      <c r="X3" s="14" t="str">
        <f t="shared" si="7"/>
        <v>Fri</v>
      </c>
      <c r="Y3" s="19">
        <f>WorkOrders2[[#This Row],[LbrHrs]]*WorkOrders2[[#This Row],[Techs]]</f>
        <v>0.5</v>
      </c>
      <c r="Z3" s="19">
        <f>WorkOrders2[[#This Row],[PartsCost]]+WorkOrders2[[#This Row],[LbrCost]]</f>
        <v>130.04160000000002</v>
      </c>
    </row>
    <row r="4" spans="1:26" x14ac:dyDescent="0.25">
      <c r="A4" s="7" t="s">
        <v>33</v>
      </c>
      <c r="B4" t="s">
        <v>34</v>
      </c>
      <c r="C4">
        <f>SUBTOTAL(109,C2:C3)</f>
        <v>0</v>
      </c>
      <c r="D4" s="7" t="s">
        <v>35</v>
      </c>
      <c r="F4" s="8">
        <v>44075</v>
      </c>
      <c r="G4" s="8">
        <v>44091</v>
      </c>
      <c r="H4" s="9">
        <v>1</v>
      </c>
      <c r="I4" s="9" t="e">
        <f>VLOOKUP(WorkOrders2[[#This Row],[Techs]],[1]!tblRates[#All],2,FALSE)</f>
        <v>#REF!</v>
      </c>
      <c r="J4" s="10"/>
      <c r="K4" s="10"/>
      <c r="L4" s="11">
        <v>0.25</v>
      </c>
      <c r="M4" s="12">
        <v>120</v>
      </c>
      <c r="N4" s="12">
        <f>IF(WorkOrders2[[#This Row],[WtyParts]]="yes", 0,WorkOrders2[[#This Row],[PartsCost]])</f>
        <v>120</v>
      </c>
      <c r="O4" t="s">
        <v>36</v>
      </c>
      <c r="P4" s="13">
        <f t="shared" si="0"/>
        <v>16</v>
      </c>
      <c r="Q4" s="14">
        <f t="shared" si="1"/>
        <v>80</v>
      </c>
      <c r="R4" s="15">
        <f t="shared" si="2"/>
        <v>20</v>
      </c>
      <c r="S4" s="15">
        <f t="shared" si="3"/>
        <v>20</v>
      </c>
      <c r="T4" s="15">
        <f t="shared" si="4"/>
        <v>120</v>
      </c>
      <c r="U4" s="15">
        <f t="shared" si="5"/>
        <v>140</v>
      </c>
      <c r="V4" s="15">
        <f t="shared" si="6"/>
        <v>140</v>
      </c>
      <c r="W4" s="14" t="str">
        <f t="shared" si="7"/>
        <v>Tue</v>
      </c>
      <c r="X4" s="14" t="str">
        <f t="shared" si="7"/>
        <v>Thu</v>
      </c>
      <c r="Y4" s="19">
        <f>WorkOrders2[[#This Row],[LbrHrs]]*WorkOrders2[[#This Row],[Techs]]</f>
        <v>0.25</v>
      </c>
      <c r="Z4" s="19">
        <f>WorkOrders2[[#This Row],[PartsCost]]+WorkOrders2[[#This Row],[LbrCost]]</f>
        <v>140</v>
      </c>
    </row>
    <row r="5" spans="1:26" x14ac:dyDescent="0.25">
      <c r="A5" s="7" t="s">
        <v>37</v>
      </c>
      <c r="B5" t="s">
        <v>30</v>
      </c>
      <c r="C5" t="s">
        <v>31</v>
      </c>
      <c r="D5" s="7" t="s">
        <v>35</v>
      </c>
      <c r="F5" s="8">
        <v>44075</v>
      </c>
      <c r="G5" s="8">
        <v>44091</v>
      </c>
      <c r="H5" s="9">
        <v>1</v>
      </c>
      <c r="I5" s="9" t="e">
        <f>VLOOKUP(WorkOrders2[[#This Row],[Techs]],[1]!tblRates[#All],2,FALSE)</f>
        <v>#REF!</v>
      </c>
      <c r="J5" s="10"/>
      <c r="K5" s="10"/>
      <c r="L5" s="11">
        <v>0.25</v>
      </c>
      <c r="M5" s="12">
        <v>16.25</v>
      </c>
      <c r="N5" s="12">
        <f>IF(WorkOrders2[[#This Row],[WtyParts]]="yes", 0,WorkOrders2[[#This Row],[PartsCost]])</f>
        <v>16.25</v>
      </c>
      <c r="O5" t="s">
        <v>28</v>
      </c>
      <c r="P5" s="13">
        <f t="shared" si="0"/>
        <v>16</v>
      </c>
      <c r="Q5" s="14">
        <f t="shared" si="1"/>
        <v>80</v>
      </c>
      <c r="R5" s="15">
        <f t="shared" si="2"/>
        <v>20</v>
      </c>
      <c r="S5" s="15">
        <f t="shared" si="3"/>
        <v>20</v>
      </c>
      <c r="T5" s="15">
        <f t="shared" si="4"/>
        <v>16.25</v>
      </c>
      <c r="U5" s="15">
        <f t="shared" si="5"/>
        <v>36.25</v>
      </c>
      <c r="V5" s="15">
        <f t="shared" si="6"/>
        <v>36.25</v>
      </c>
      <c r="W5" s="14" t="str">
        <f t="shared" si="7"/>
        <v>Tue</v>
      </c>
      <c r="X5" s="14" t="str">
        <f t="shared" si="7"/>
        <v>Thu</v>
      </c>
      <c r="Y5" s="19">
        <f>WorkOrders2[[#This Row],[LbrHrs]]*WorkOrders2[[#This Row],[Techs]]</f>
        <v>0.25</v>
      </c>
      <c r="Z5" s="19">
        <f>WorkOrders2[[#This Row],[PartsCost]]+WorkOrders2[[#This Row],[LbrCost]]</f>
        <v>36.25</v>
      </c>
    </row>
    <row r="6" spans="1:26" x14ac:dyDescent="0.25">
      <c r="A6" s="7" t="s">
        <v>38</v>
      </c>
      <c r="B6" t="s">
        <v>39</v>
      </c>
      <c r="C6" t="s">
        <v>40</v>
      </c>
      <c r="D6" s="7" t="s">
        <v>35</v>
      </c>
      <c r="E6" t="s">
        <v>41</v>
      </c>
      <c r="F6" s="8">
        <v>44075</v>
      </c>
      <c r="G6" s="8">
        <v>44091</v>
      </c>
      <c r="H6" s="9">
        <v>1</v>
      </c>
      <c r="I6" s="9" t="e">
        <f>VLOOKUP(WorkOrders2[[#This Row],[Techs]],[1]!tblRates[#All],2,FALSE)</f>
        <v>#REF!</v>
      </c>
      <c r="J6" s="10"/>
      <c r="K6" s="10"/>
      <c r="L6" s="11">
        <v>0.25</v>
      </c>
      <c r="M6" s="12">
        <v>45.237400000000001</v>
      </c>
      <c r="N6" s="12">
        <f>IF(WorkOrders2[[#This Row],[WtyParts]]="yes", 0,WorkOrders2[[#This Row],[PartsCost]])</f>
        <v>45.237400000000001</v>
      </c>
      <c r="O6" t="s">
        <v>28</v>
      </c>
      <c r="P6" s="13">
        <f t="shared" si="0"/>
        <v>16</v>
      </c>
      <c r="Q6" s="14">
        <f t="shared" si="1"/>
        <v>80</v>
      </c>
      <c r="R6" s="15">
        <f t="shared" si="2"/>
        <v>20</v>
      </c>
      <c r="S6" s="15">
        <f t="shared" si="3"/>
        <v>20</v>
      </c>
      <c r="T6" s="15">
        <f t="shared" si="4"/>
        <v>45.237400000000001</v>
      </c>
      <c r="U6" s="15">
        <f t="shared" si="5"/>
        <v>65.237400000000008</v>
      </c>
      <c r="V6" s="15">
        <f t="shared" si="6"/>
        <v>65.237400000000008</v>
      </c>
      <c r="W6" s="14" t="str">
        <f t="shared" si="7"/>
        <v>Tue</v>
      </c>
      <c r="X6" s="14" t="str">
        <f t="shared" si="7"/>
        <v>Thu</v>
      </c>
      <c r="Y6" s="19">
        <f>WorkOrders2[[#This Row],[LbrHrs]]*WorkOrders2[[#This Row],[Techs]]</f>
        <v>0.25</v>
      </c>
      <c r="Z6" s="19">
        <f>WorkOrders2[[#This Row],[PartsCost]]+WorkOrders2[[#This Row],[LbrCost]]</f>
        <v>65.237400000000008</v>
      </c>
    </row>
    <row r="7" spans="1:26" x14ac:dyDescent="0.25">
      <c r="A7" s="7" t="s">
        <v>42</v>
      </c>
      <c r="B7" t="s">
        <v>30</v>
      </c>
      <c r="C7" t="s">
        <v>31</v>
      </c>
      <c r="D7" s="7" t="s">
        <v>27</v>
      </c>
      <c r="F7" s="8">
        <v>44075</v>
      </c>
      <c r="G7" s="8">
        <v>44089</v>
      </c>
      <c r="H7" s="9">
        <v>1</v>
      </c>
      <c r="I7" s="9" t="e">
        <f>VLOOKUP(WorkOrders2[[#This Row],[Techs]],[1]!tblRates[#All],2,FALSE)</f>
        <v>#REF!</v>
      </c>
      <c r="J7" s="10"/>
      <c r="K7" s="10"/>
      <c r="L7" s="11">
        <v>0.25</v>
      </c>
      <c r="M7" s="12">
        <v>97.626300000000001</v>
      </c>
      <c r="N7" s="12">
        <f>IF(WorkOrders2[[#This Row],[WtyParts]]="yes", 0,WorkOrders2[[#This Row],[PartsCost]])</f>
        <v>97.626300000000001</v>
      </c>
      <c r="O7" t="s">
        <v>28</v>
      </c>
      <c r="P7" s="13">
        <f t="shared" si="0"/>
        <v>14</v>
      </c>
      <c r="Q7" s="14">
        <f t="shared" si="1"/>
        <v>80</v>
      </c>
      <c r="R7" s="15">
        <f t="shared" si="2"/>
        <v>20</v>
      </c>
      <c r="S7" s="15">
        <f t="shared" si="3"/>
        <v>20</v>
      </c>
      <c r="T7" s="15">
        <f t="shared" si="4"/>
        <v>97.626300000000001</v>
      </c>
      <c r="U7" s="15">
        <f t="shared" si="5"/>
        <v>117.6263</v>
      </c>
      <c r="V7" s="15">
        <f t="shared" si="6"/>
        <v>117.6263</v>
      </c>
      <c r="W7" s="14" t="str">
        <f t="shared" si="7"/>
        <v>Tue</v>
      </c>
      <c r="X7" s="14" t="str">
        <f t="shared" si="7"/>
        <v>Tue</v>
      </c>
      <c r="Y7" s="19">
        <f>WorkOrders2[[#This Row],[LbrHrs]]*WorkOrders2[[#This Row],[Techs]]</f>
        <v>0.25</v>
      </c>
      <c r="Z7" s="19">
        <f>WorkOrders2[[#This Row],[PartsCost]]+WorkOrders2[[#This Row],[LbrCost]]</f>
        <v>117.6263</v>
      </c>
    </row>
    <row r="8" spans="1:26" x14ac:dyDescent="0.25">
      <c r="A8" s="7" t="s">
        <v>43</v>
      </c>
      <c r="B8" t="s">
        <v>34</v>
      </c>
      <c r="C8" t="s">
        <v>40</v>
      </c>
      <c r="D8" s="7" t="s">
        <v>27</v>
      </c>
      <c r="F8" s="8">
        <v>44076</v>
      </c>
      <c r="G8" s="8">
        <v>44090</v>
      </c>
      <c r="H8" s="9">
        <v>2</v>
      </c>
      <c r="I8" s="9" t="e">
        <f>VLOOKUP(WorkOrders2[[#This Row],[Techs]],[1]!tblRates[#All],2,FALSE)</f>
        <v>#REF!</v>
      </c>
      <c r="J8" s="10"/>
      <c r="K8" s="10"/>
      <c r="L8" s="11">
        <v>0.25</v>
      </c>
      <c r="M8" s="12">
        <v>29.13</v>
      </c>
      <c r="N8" s="12">
        <f>IF(WorkOrders2[[#This Row],[WtyParts]]="yes", 0,WorkOrders2[[#This Row],[PartsCost]])</f>
        <v>29.13</v>
      </c>
      <c r="O8" t="s">
        <v>28</v>
      </c>
      <c r="P8" s="13">
        <f t="shared" si="0"/>
        <v>14</v>
      </c>
      <c r="Q8" s="14">
        <f t="shared" si="1"/>
        <v>140</v>
      </c>
      <c r="R8" s="15">
        <f t="shared" si="2"/>
        <v>35</v>
      </c>
      <c r="S8" s="15">
        <f t="shared" si="3"/>
        <v>35</v>
      </c>
      <c r="T8" s="15">
        <f t="shared" si="4"/>
        <v>29.13</v>
      </c>
      <c r="U8" s="15">
        <f t="shared" si="5"/>
        <v>64.13</v>
      </c>
      <c r="V8" s="15">
        <f t="shared" si="6"/>
        <v>64.13</v>
      </c>
      <c r="W8" s="14" t="str">
        <f t="shared" si="7"/>
        <v>Wed</v>
      </c>
      <c r="X8" s="14" t="str">
        <f t="shared" si="7"/>
        <v>Wed</v>
      </c>
      <c r="Y8" s="19">
        <f>WorkOrders2[[#This Row],[LbrHrs]]*WorkOrders2[[#This Row],[Techs]]</f>
        <v>0.5</v>
      </c>
      <c r="Z8" s="19">
        <f>WorkOrders2[[#This Row],[PartsCost]]+WorkOrders2[[#This Row],[LbrCost]]</f>
        <v>64.13</v>
      </c>
    </row>
    <row r="9" spans="1:26" x14ac:dyDescent="0.25">
      <c r="A9" s="7" t="s">
        <v>44</v>
      </c>
      <c r="B9" t="s">
        <v>30</v>
      </c>
      <c r="C9" t="s">
        <v>31</v>
      </c>
      <c r="D9" s="7" t="s">
        <v>32</v>
      </c>
      <c r="F9" s="8">
        <v>44076</v>
      </c>
      <c r="G9" s="8">
        <v>44106</v>
      </c>
      <c r="H9" s="9">
        <v>1</v>
      </c>
      <c r="I9" s="9" t="e">
        <f>VLOOKUP(WorkOrders2[[#This Row],[Techs]],[1]!tblRates[#All],2,FALSE)</f>
        <v>#REF!</v>
      </c>
      <c r="J9" s="10"/>
      <c r="K9" s="10"/>
      <c r="L9" s="11">
        <v>0.75</v>
      </c>
      <c r="M9" s="12">
        <v>35.1</v>
      </c>
      <c r="N9" s="12">
        <f>IF(WorkOrders2[[#This Row],[WtyParts]]="yes", 0,WorkOrders2[[#This Row],[PartsCost]])</f>
        <v>35.1</v>
      </c>
      <c r="O9" t="s">
        <v>28</v>
      </c>
      <c r="P9" s="13">
        <f t="shared" si="0"/>
        <v>30</v>
      </c>
      <c r="Q9" s="14">
        <f t="shared" si="1"/>
        <v>80</v>
      </c>
      <c r="R9" s="15">
        <f t="shared" si="2"/>
        <v>60</v>
      </c>
      <c r="S9" s="15">
        <f t="shared" si="3"/>
        <v>60</v>
      </c>
      <c r="T9" s="15">
        <f t="shared" si="4"/>
        <v>35.1</v>
      </c>
      <c r="U9" s="15">
        <f t="shared" si="5"/>
        <v>95.1</v>
      </c>
      <c r="V9" s="15">
        <f t="shared" si="6"/>
        <v>95.1</v>
      </c>
      <c r="W9" s="14" t="str">
        <f t="shared" si="7"/>
        <v>Wed</v>
      </c>
      <c r="X9" s="14" t="str">
        <f t="shared" si="7"/>
        <v>Fri</v>
      </c>
      <c r="Y9" s="19">
        <f>WorkOrders2[[#This Row],[LbrHrs]]*WorkOrders2[[#This Row],[Techs]]</f>
        <v>0.75</v>
      </c>
      <c r="Z9" s="19">
        <f>WorkOrders2[[#This Row],[PartsCost]]+WorkOrders2[[#This Row],[LbrCost]]</f>
        <v>95.1</v>
      </c>
    </row>
    <row r="10" spans="1:26" x14ac:dyDescent="0.25">
      <c r="A10" s="7" t="s">
        <v>45</v>
      </c>
      <c r="B10" t="s">
        <v>39</v>
      </c>
      <c r="C10" t="s">
        <v>46</v>
      </c>
      <c r="D10" s="7" t="s">
        <v>35</v>
      </c>
      <c r="F10" s="8">
        <v>44076</v>
      </c>
      <c r="G10" s="8">
        <v>44105</v>
      </c>
      <c r="H10" s="9">
        <v>1</v>
      </c>
      <c r="I10" s="9" t="e">
        <f>VLOOKUP(WorkOrders2[[#This Row],[Techs]],[1]!tblRates[#All],2,FALSE)</f>
        <v>#REF!</v>
      </c>
      <c r="J10" s="10"/>
      <c r="K10" s="10"/>
      <c r="L10" s="11">
        <v>0.25</v>
      </c>
      <c r="M10" s="12">
        <v>76.7</v>
      </c>
      <c r="N10" s="12">
        <f>IF(WorkOrders2[[#This Row],[WtyParts]]="yes", 0,WorkOrders2[[#This Row],[PartsCost]])</f>
        <v>76.7</v>
      </c>
      <c r="O10" t="s">
        <v>47</v>
      </c>
      <c r="P10" s="13">
        <f t="shared" si="0"/>
        <v>29</v>
      </c>
      <c r="Q10" s="14">
        <f t="shared" si="1"/>
        <v>80</v>
      </c>
      <c r="R10" s="15">
        <f t="shared" si="2"/>
        <v>20</v>
      </c>
      <c r="S10" s="15">
        <f t="shared" si="3"/>
        <v>20</v>
      </c>
      <c r="T10" s="15">
        <f t="shared" si="4"/>
        <v>76.7</v>
      </c>
      <c r="U10" s="15">
        <f t="shared" si="5"/>
        <v>96.7</v>
      </c>
      <c r="V10" s="15">
        <f t="shared" si="6"/>
        <v>96.7</v>
      </c>
      <c r="W10" s="14" t="str">
        <f t="shared" si="7"/>
        <v>Wed</v>
      </c>
      <c r="X10" s="14" t="str">
        <f t="shared" si="7"/>
        <v>Thu</v>
      </c>
      <c r="Y10" s="19">
        <f>WorkOrders2[[#This Row],[LbrHrs]]*WorkOrders2[[#This Row],[Techs]]</f>
        <v>0.25</v>
      </c>
      <c r="Z10" s="19">
        <f>WorkOrders2[[#This Row],[PartsCost]]+WorkOrders2[[#This Row],[LbrCost]]</f>
        <v>96.7</v>
      </c>
    </row>
    <row r="11" spans="1:26" x14ac:dyDescent="0.25">
      <c r="A11" s="7" t="s">
        <v>48</v>
      </c>
      <c r="B11" t="s">
        <v>34</v>
      </c>
      <c r="C11" t="s">
        <v>26</v>
      </c>
      <c r="D11" s="7" t="s">
        <v>49</v>
      </c>
      <c r="E11" t="s">
        <v>41</v>
      </c>
      <c r="F11" s="8">
        <v>44076</v>
      </c>
      <c r="G11" s="8">
        <v>44110</v>
      </c>
      <c r="H11" s="9">
        <v>1</v>
      </c>
      <c r="I11" s="9" t="e">
        <f>VLOOKUP(WorkOrders2[[#This Row],[Techs]],[1]!tblRates[#All],2,FALSE)</f>
        <v>#REF!</v>
      </c>
      <c r="J11" s="10"/>
      <c r="K11" s="10"/>
      <c r="L11" s="11">
        <v>1.5</v>
      </c>
      <c r="M11" s="12">
        <v>374.07940000000002</v>
      </c>
      <c r="N11" s="12">
        <f>IF(WorkOrders2[[#This Row],[WtyParts]]="yes", 0,WorkOrders2[[#This Row],[PartsCost]])</f>
        <v>374.07940000000002</v>
      </c>
      <c r="O11" t="s">
        <v>47</v>
      </c>
      <c r="P11" s="13">
        <f t="shared" si="0"/>
        <v>34</v>
      </c>
      <c r="Q11" s="14">
        <f t="shared" si="1"/>
        <v>80</v>
      </c>
      <c r="R11" s="15">
        <f t="shared" si="2"/>
        <v>120</v>
      </c>
      <c r="S11" s="15">
        <f t="shared" si="3"/>
        <v>120</v>
      </c>
      <c r="T11" s="15">
        <f t="shared" si="4"/>
        <v>374.07940000000002</v>
      </c>
      <c r="U11" s="15">
        <f t="shared" si="5"/>
        <v>494.07940000000002</v>
      </c>
      <c r="V11" s="15">
        <f t="shared" si="6"/>
        <v>494.07940000000002</v>
      </c>
      <c r="W11" s="14" t="str">
        <f t="shared" si="7"/>
        <v>Wed</v>
      </c>
      <c r="X11" s="14" t="str">
        <f t="shared" si="7"/>
        <v>Tue</v>
      </c>
      <c r="Y11" s="19">
        <f>WorkOrders2[[#This Row],[LbrHrs]]*WorkOrders2[[#This Row],[Techs]]</f>
        <v>1.5</v>
      </c>
      <c r="Z11" s="19">
        <f>WorkOrders2[[#This Row],[PartsCost]]+WorkOrders2[[#This Row],[LbrCost]]</f>
        <v>494.07940000000002</v>
      </c>
    </row>
    <row r="12" spans="1:26" x14ac:dyDescent="0.25">
      <c r="A12" s="7" t="s">
        <v>50</v>
      </c>
      <c r="B12" t="s">
        <v>51</v>
      </c>
      <c r="C12" t="s">
        <v>46</v>
      </c>
      <c r="D12" s="7" t="s">
        <v>32</v>
      </c>
      <c r="F12" s="8">
        <v>44076</v>
      </c>
      <c r="G12" s="8">
        <v>44173</v>
      </c>
      <c r="H12" s="9">
        <v>2</v>
      </c>
      <c r="I12" s="9" t="e">
        <f>VLOOKUP(WorkOrders2[[#This Row],[Techs]],[1]!tblRates[#All],2,FALSE)</f>
        <v>#REF!</v>
      </c>
      <c r="J12" s="10"/>
      <c r="K12" s="10"/>
      <c r="L12" s="11">
        <v>4.75</v>
      </c>
      <c r="M12" s="12">
        <v>832.15830000000005</v>
      </c>
      <c r="N12" s="12">
        <f>IF(WorkOrders2[[#This Row],[WtyParts]]="yes", 0,WorkOrders2[[#This Row],[PartsCost]])</f>
        <v>832.15830000000005</v>
      </c>
      <c r="O12" t="s">
        <v>28</v>
      </c>
      <c r="P12" s="13">
        <f t="shared" si="0"/>
        <v>97</v>
      </c>
      <c r="Q12" s="14">
        <f t="shared" si="1"/>
        <v>140</v>
      </c>
      <c r="R12" s="15">
        <f t="shared" si="2"/>
        <v>665</v>
      </c>
      <c r="S12" s="15">
        <f t="shared" si="3"/>
        <v>665</v>
      </c>
      <c r="T12" s="15">
        <f t="shared" si="4"/>
        <v>832.15830000000005</v>
      </c>
      <c r="U12" s="15">
        <f t="shared" si="5"/>
        <v>1497.1583000000001</v>
      </c>
      <c r="V12" s="15">
        <f t="shared" si="6"/>
        <v>1497.1583000000001</v>
      </c>
      <c r="W12" s="14" t="str">
        <f t="shared" si="7"/>
        <v>Wed</v>
      </c>
      <c r="X12" s="14" t="str">
        <f t="shared" si="7"/>
        <v>Tue</v>
      </c>
      <c r="Y12" s="19">
        <f>WorkOrders2[[#This Row],[LbrHrs]]*WorkOrders2[[#This Row],[Techs]]</f>
        <v>9.5</v>
      </c>
      <c r="Z12" s="19">
        <f>WorkOrders2[[#This Row],[PartsCost]]+WorkOrders2[[#This Row],[LbrCost]]</f>
        <v>1497.1583000000001</v>
      </c>
    </row>
    <row r="13" spans="1:26" x14ac:dyDescent="0.25">
      <c r="A13" s="7" t="s">
        <v>52</v>
      </c>
      <c r="B13" t="s">
        <v>30</v>
      </c>
      <c r="C13" t="s">
        <v>31</v>
      </c>
      <c r="D13" s="7" t="s">
        <v>35</v>
      </c>
      <c r="E13" t="s">
        <v>41</v>
      </c>
      <c r="F13" s="8">
        <v>44077</v>
      </c>
      <c r="G13" s="8">
        <v>44097</v>
      </c>
      <c r="H13" s="9">
        <v>1</v>
      </c>
      <c r="I13" s="9" t="e">
        <f>VLOOKUP(WorkOrders2[[#This Row],[Techs]],[1]!tblRates[#All],2,FALSE)</f>
        <v>#REF!</v>
      </c>
      <c r="J13" s="10"/>
      <c r="K13" s="10"/>
      <c r="L13" s="11">
        <v>0.25</v>
      </c>
      <c r="M13" s="12">
        <v>70.212999999999994</v>
      </c>
      <c r="N13" s="12">
        <f>IF(WorkOrders2[[#This Row],[WtyParts]]="yes", 0,WorkOrders2[[#This Row],[PartsCost]])</f>
        <v>70.212999999999994</v>
      </c>
      <c r="O13" t="s">
        <v>28</v>
      </c>
      <c r="P13" s="13">
        <f t="shared" si="0"/>
        <v>20</v>
      </c>
      <c r="Q13" s="14">
        <f t="shared" si="1"/>
        <v>80</v>
      </c>
      <c r="R13" s="15">
        <f t="shared" si="2"/>
        <v>20</v>
      </c>
      <c r="S13" s="15">
        <f t="shared" si="3"/>
        <v>20</v>
      </c>
      <c r="T13" s="15">
        <f t="shared" si="4"/>
        <v>70.212999999999994</v>
      </c>
      <c r="U13" s="15">
        <f t="shared" si="5"/>
        <v>90.212999999999994</v>
      </c>
      <c r="V13" s="15">
        <f t="shared" si="6"/>
        <v>90.212999999999994</v>
      </c>
      <c r="W13" s="14" t="str">
        <f t="shared" si="7"/>
        <v>Thu</v>
      </c>
      <c r="X13" s="14" t="str">
        <f t="shared" si="7"/>
        <v>Wed</v>
      </c>
      <c r="Y13" s="19">
        <f>WorkOrders2[[#This Row],[LbrHrs]]*WorkOrders2[[#This Row],[Techs]]</f>
        <v>0.25</v>
      </c>
      <c r="Z13" s="19">
        <f>WorkOrders2[[#This Row],[PartsCost]]+WorkOrders2[[#This Row],[LbrCost]]</f>
        <v>90.212999999999994</v>
      </c>
    </row>
    <row r="14" spans="1:26" x14ac:dyDescent="0.25">
      <c r="A14" s="7" t="s">
        <v>53</v>
      </c>
      <c r="B14" t="s">
        <v>51</v>
      </c>
      <c r="C14" t="s">
        <v>46</v>
      </c>
      <c r="D14" s="7" t="s">
        <v>27</v>
      </c>
      <c r="F14" s="8">
        <v>44078</v>
      </c>
      <c r="G14" s="8">
        <v>44104</v>
      </c>
      <c r="H14" s="9">
        <v>1</v>
      </c>
      <c r="I14" s="9" t="e">
        <f>VLOOKUP(WorkOrders2[[#This Row],[Techs]],[1]!tblRates[#All],2,FALSE)</f>
        <v>#REF!</v>
      </c>
      <c r="J14" s="10"/>
      <c r="K14" s="10"/>
      <c r="L14" s="11">
        <v>0.5</v>
      </c>
      <c r="M14" s="12">
        <v>150</v>
      </c>
      <c r="N14" s="12">
        <f>IF(WorkOrders2[[#This Row],[WtyParts]]="yes", 0,WorkOrders2[[#This Row],[PartsCost]])</f>
        <v>150</v>
      </c>
      <c r="O14" t="s">
        <v>36</v>
      </c>
      <c r="P14" s="13">
        <f t="shared" si="0"/>
        <v>26</v>
      </c>
      <c r="Q14" s="14">
        <f t="shared" si="1"/>
        <v>80</v>
      </c>
      <c r="R14" s="15">
        <f t="shared" si="2"/>
        <v>40</v>
      </c>
      <c r="S14" s="15">
        <f t="shared" si="3"/>
        <v>40</v>
      </c>
      <c r="T14" s="15">
        <f t="shared" si="4"/>
        <v>150</v>
      </c>
      <c r="U14" s="15">
        <f t="shared" si="5"/>
        <v>190</v>
      </c>
      <c r="V14" s="15">
        <f t="shared" si="6"/>
        <v>190</v>
      </c>
      <c r="W14" s="14" t="str">
        <f t="shared" si="7"/>
        <v>Fri</v>
      </c>
      <c r="X14" s="14" t="str">
        <f t="shared" si="7"/>
        <v>Wed</v>
      </c>
      <c r="Y14" s="19">
        <f>WorkOrders2[[#This Row],[LbrHrs]]*WorkOrders2[[#This Row],[Techs]]</f>
        <v>0.5</v>
      </c>
      <c r="Z14" s="19">
        <f>WorkOrders2[[#This Row],[PartsCost]]+WorkOrders2[[#This Row],[LbrCost]]</f>
        <v>190</v>
      </c>
    </row>
    <row r="15" spans="1:26" x14ac:dyDescent="0.25">
      <c r="A15" s="7" t="s">
        <v>54</v>
      </c>
      <c r="B15" t="s">
        <v>34</v>
      </c>
      <c r="C15" t="s">
        <v>55</v>
      </c>
      <c r="D15" s="7" t="s">
        <v>27</v>
      </c>
      <c r="F15" s="8">
        <v>44078</v>
      </c>
      <c r="G15" s="8">
        <v>44128</v>
      </c>
      <c r="H15" s="9">
        <v>2</v>
      </c>
      <c r="I15" s="9" t="e">
        <f>VLOOKUP(WorkOrders2[[#This Row],[Techs]],[1]!tblRates[#All],2,FALSE)</f>
        <v>#REF!</v>
      </c>
      <c r="J15" s="10"/>
      <c r="K15" s="10"/>
      <c r="L15" s="11">
        <v>1.5</v>
      </c>
      <c r="M15" s="12">
        <v>275</v>
      </c>
      <c r="N15" s="12">
        <f>IF(WorkOrders2[[#This Row],[WtyParts]]="yes", 0,WorkOrders2[[#This Row],[PartsCost]])</f>
        <v>275</v>
      </c>
      <c r="O15" t="s">
        <v>47</v>
      </c>
      <c r="P15" s="13">
        <f t="shared" si="0"/>
        <v>50</v>
      </c>
      <c r="Q15" s="14">
        <f t="shared" si="1"/>
        <v>140</v>
      </c>
      <c r="R15" s="15">
        <f t="shared" si="2"/>
        <v>210</v>
      </c>
      <c r="S15" s="15">
        <f t="shared" si="3"/>
        <v>210</v>
      </c>
      <c r="T15" s="15">
        <f t="shared" si="4"/>
        <v>275</v>
      </c>
      <c r="U15" s="15">
        <f t="shared" si="5"/>
        <v>485</v>
      </c>
      <c r="V15" s="15">
        <f t="shared" si="6"/>
        <v>485</v>
      </c>
      <c r="W15" s="14" t="str">
        <f t="shared" si="7"/>
        <v>Fri</v>
      </c>
      <c r="X15" s="14" t="str">
        <f t="shared" si="7"/>
        <v>Sat</v>
      </c>
      <c r="Y15" s="19">
        <f>WorkOrders2[[#This Row],[LbrHrs]]*WorkOrders2[[#This Row],[Techs]]</f>
        <v>3</v>
      </c>
      <c r="Z15" s="19">
        <f>WorkOrders2[[#This Row],[PartsCost]]+WorkOrders2[[#This Row],[LbrCost]]</f>
        <v>485</v>
      </c>
    </row>
    <row r="16" spans="1:26" x14ac:dyDescent="0.25">
      <c r="A16" s="7" t="s">
        <v>56</v>
      </c>
      <c r="B16" t="s">
        <v>39</v>
      </c>
      <c r="C16" t="s">
        <v>26</v>
      </c>
      <c r="D16" s="7" t="s">
        <v>32</v>
      </c>
      <c r="E16" t="s">
        <v>41</v>
      </c>
      <c r="F16" s="8">
        <v>44078</v>
      </c>
      <c r="G16" s="8">
        <v>44145</v>
      </c>
      <c r="H16" s="9">
        <v>1</v>
      </c>
      <c r="I16" s="9" t="e">
        <f>VLOOKUP(WorkOrders2[[#This Row],[Techs]],[1]!tblRates[#All],2,FALSE)</f>
        <v>#REF!</v>
      </c>
      <c r="J16" s="10"/>
      <c r="K16" s="10"/>
      <c r="L16" s="11">
        <v>0.75</v>
      </c>
      <c r="M16" s="12">
        <v>938</v>
      </c>
      <c r="N16" s="12">
        <f>IF(WorkOrders2[[#This Row],[WtyParts]]="yes", 0,WorkOrders2[[#This Row],[PartsCost]])</f>
        <v>938</v>
      </c>
      <c r="O16" t="s">
        <v>47</v>
      </c>
      <c r="P16" s="13">
        <f t="shared" si="0"/>
        <v>67</v>
      </c>
      <c r="Q16" s="14">
        <f t="shared" si="1"/>
        <v>80</v>
      </c>
      <c r="R16" s="15">
        <f t="shared" si="2"/>
        <v>60</v>
      </c>
      <c r="S16" s="15">
        <f t="shared" si="3"/>
        <v>60</v>
      </c>
      <c r="T16" s="15">
        <f t="shared" si="4"/>
        <v>938</v>
      </c>
      <c r="U16" s="15">
        <f t="shared" si="5"/>
        <v>998</v>
      </c>
      <c r="V16" s="15">
        <f t="shared" si="6"/>
        <v>998</v>
      </c>
      <c r="W16" s="14" t="str">
        <f t="shared" si="7"/>
        <v>Fri</v>
      </c>
      <c r="X16" s="14" t="str">
        <f t="shared" si="7"/>
        <v>Tue</v>
      </c>
      <c r="Y16" s="19">
        <f>WorkOrders2[[#This Row],[LbrHrs]]*WorkOrders2[[#This Row],[Techs]]</f>
        <v>0.75</v>
      </c>
      <c r="Z16" s="19">
        <f>WorkOrders2[[#This Row],[PartsCost]]+WorkOrders2[[#This Row],[LbrCost]]</f>
        <v>998</v>
      </c>
    </row>
    <row r="17" spans="1:26" x14ac:dyDescent="0.25">
      <c r="A17" s="7" t="s">
        <v>57</v>
      </c>
      <c r="B17" t="s">
        <v>30</v>
      </c>
      <c r="C17" t="s">
        <v>31</v>
      </c>
      <c r="D17" s="7" t="s">
        <v>27</v>
      </c>
      <c r="F17" s="8">
        <v>44079</v>
      </c>
      <c r="G17" s="8">
        <v>44095</v>
      </c>
      <c r="H17" s="9">
        <v>1</v>
      </c>
      <c r="I17" s="9" t="e">
        <f>VLOOKUP(WorkOrders2[[#This Row],[Techs]],[1]!tblRates[#All],2,FALSE)</f>
        <v>#REF!</v>
      </c>
      <c r="J17" s="10"/>
      <c r="K17" s="10"/>
      <c r="L17" s="11">
        <v>0.25</v>
      </c>
      <c r="M17" s="12">
        <v>61.249699999999997</v>
      </c>
      <c r="N17" s="12">
        <f>IF(WorkOrders2[[#This Row],[WtyParts]]="yes", 0,WorkOrders2[[#This Row],[PartsCost]])</f>
        <v>61.249699999999997</v>
      </c>
      <c r="O17" t="s">
        <v>28</v>
      </c>
      <c r="P17" s="13">
        <f t="shared" si="0"/>
        <v>16</v>
      </c>
      <c r="Q17" s="14">
        <f t="shared" si="1"/>
        <v>80</v>
      </c>
      <c r="R17" s="15">
        <f t="shared" si="2"/>
        <v>20</v>
      </c>
      <c r="S17" s="15">
        <f t="shared" si="3"/>
        <v>20</v>
      </c>
      <c r="T17" s="15">
        <f t="shared" si="4"/>
        <v>61.249699999999997</v>
      </c>
      <c r="U17" s="15">
        <f t="shared" si="5"/>
        <v>81.24969999999999</v>
      </c>
      <c r="V17" s="15">
        <f t="shared" si="6"/>
        <v>81.24969999999999</v>
      </c>
      <c r="W17" s="14" t="str">
        <f t="shared" si="7"/>
        <v>Sat</v>
      </c>
      <c r="X17" s="14" t="str">
        <f t="shared" si="7"/>
        <v>Mon</v>
      </c>
      <c r="Y17" s="19">
        <f>WorkOrders2[[#This Row],[LbrHrs]]*WorkOrders2[[#This Row],[Techs]]</f>
        <v>0.25</v>
      </c>
      <c r="Z17" s="19">
        <f>WorkOrders2[[#This Row],[PartsCost]]+WorkOrders2[[#This Row],[LbrCost]]</f>
        <v>81.24969999999999</v>
      </c>
    </row>
    <row r="18" spans="1:26" x14ac:dyDescent="0.25">
      <c r="A18" s="7" t="s">
        <v>58</v>
      </c>
      <c r="B18" t="s">
        <v>51</v>
      </c>
      <c r="C18" t="s">
        <v>46</v>
      </c>
      <c r="D18" s="7" t="s">
        <v>27</v>
      </c>
      <c r="F18" s="8">
        <v>44079</v>
      </c>
      <c r="G18" s="8">
        <v>44096</v>
      </c>
      <c r="H18" s="9">
        <v>1</v>
      </c>
      <c r="I18" s="9" t="e">
        <f>VLOOKUP(WorkOrders2[[#This Row],[Techs]],[1]!tblRates[#All],2,FALSE)</f>
        <v>#REF!</v>
      </c>
      <c r="J18" s="10"/>
      <c r="K18" s="10"/>
      <c r="L18" s="11">
        <v>1.5</v>
      </c>
      <c r="M18" s="12">
        <v>48</v>
      </c>
      <c r="N18" s="12">
        <f>IF(WorkOrders2[[#This Row],[WtyParts]]="yes", 0,WorkOrders2[[#This Row],[PartsCost]])</f>
        <v>48</v>
      </c>
      <c r="O18" t="s">
        <v>47</v>
      </c>
      <c r="P18" s="13">
        <f t="shared" si="0"/>
        <v>17</v>
      </c>
      <c r="Q18" s="14">
        <f t="shared" si="1"/>
        <v>80</v>
      </c>
      <c r="R18" s="15">
        <f t="shared" si="2"/>
        <v>120</v>
      </c>
      <c r="S18" s="15">
        <f t="shared" si="3"/>
        <v>120</v>
      </c>
      <c r="T18" s="15">
        <f t="shared" si="4"/>
        <v>48</v>
      </c>
      <c r="U18" s="15">
        <f t="shared" si="5"/>
        <v>168</v>
      </c>
      <c r="V18" s="15">
        <f t="shared" si="6"/>
        <v>168</v>
      </c>
      <c r="W18" s="14" t="str">
        <f t="shared" si="7"/>
        <v>Sat</v>
      </c>
      <c r="X18" s="14" t="str">
        <f t="shared" si="7"/>
        <v>Tue</v>
      </c>
      <c r="Y18" s="19">
        <f>WorkOrders2[[#This Row],[LbrHrs]]*WorkOrders2[[#This Row],[Techs]]</f>
        <v>1.5</v>
      </c>
      <c r="Z18" s="19">
        <f>WorkOrders2[[#This Row],[PartsCost]]+WorkOrders2[[#This Row],[LbrCost]]</f>
        <v>168</v>
      </c>
    </row>
    <row r="19" spans="1:26" x14ac:dyDescent="0.25">
      <c r="A19" s="7" t="s">
        <v>59</v>
      </c>
      <c r="B19" t="s">
        <v>39</v>
      </c>
      <c r="C19" t="s">
        <v>46</v>
      </c>
      <c r="D19" s="7" t="s">
        <v>27</v>
      </c>
      <c r="F19" s="8">
        <v>44081</v>
      </c>
      <c r="G19" s="8">
        <v>44084</v>
      </c>
      <c r="H19" s="9">
        <v>2</v>
      </c>
      <c r="I19" s="9" t="e">
        <f>VLOOKUP(WorkOrders2[[#This Row],[Techs]],[1]!tblRates[#All],2,FALSE)</f>
        <v>#REF!</v>
      </c>
      <c r="J19" s="10"/>
      <c r="K19" s="10"/>
      <c r="L19" s="11">
        <v>0.25</v>
      </c>
      <c r="M19" s="12">
        <v>204.28399999999999</v>
      </c>
      <c r="N19" s="12">
        <f>IF(WorkOrders2[[#This Row],[WtyParts]]="yes", 0,WorkOrders2[[#This Row],[PartsCost]])</f>
        <v>204.28399999999999</v>
      </c>
      <c r="O19" t="s">
        <v>28</v>
      </c>
      <c r="P19" s="13">
        <f t="shared" si="0"/>
        <v>3</v>
      </c>
      <c r="Q19" s="14">
        <f t="shared" si="1"/>
        <v>140</v>
      </c>
      <c r="R19" s="15">
        <f t="shared" si="2"/>
        <v>35</v>
      </c>
      <c r="S19" s="15">
        <f t="shared" si="3"/>
        <v>35</v>
      </c>
      <c r="T19" s="15">
        <f t="shared" si="4"/>
        <v>204.28399999999999</v>
      </c>
      <c r="U19" s="15">
        <f t="shared" si="5"/>
        <v>239.28399999999999</v>
      </c>
      <c r="V19" s="15">
        <f t="shared" si="6"/>
        <v>239.28399999999999</v>
      </c>
      <c r="W19" s="14" t="str">
        <f t="shared" si="7"/>
        <v>Mon</v>
      </c>
      <c r="X19" s="14" t="str">
        <f t="shared" si="7"/>
        <v>Thu</v>
      </c>
      <c r="Y19" s="19">
        <f>WorkOrders2[[#This Row],[LbrHrs]]*WorkOrders2[[#This Row],[Techs]]</f>
        <v>0.5</v>
      </c>
      <c r="Z19" s="19">
        <f>WorkOrders2[[#This Row],[PartsCost]]+WorkOrders2[[#This Row],[LbrCost]]</f>
        <v>239.28399999999999</v>
      </c>
    </row>
    <row r="20" spans="1:26" x14ac:dyDescent="0.25">
      <c r="A20" s="7" t="s">
        <v>60</v>
      </c>
      <c r="B20" t="s">
        <v>39</v>
      </c>
      <c r="C20" t="s">
        <v>40</v>
      </c>
      <c r="D20" s="7" t="s">
        <v>32</v>
      </c>
      <c r="F20" s="8">
        <v>44082</v>
      </c>
      <c r="G20" s="8">
        <v>44089</v>
      </c>
      <c r="H20" s="9">
        <v>2</v>
      </c>
      <c r="I20" s="9" t="e">
        <f>VLOOKUP(WorkOrders2[[#This Row],[Techs]],[1]!tblRates[#All],2,FALSE)</f>
        <v>#REF!</v>
      </c>
      <c r="J20" s="10"/>
      <c r="K20" s="10"/>
      <c r="L20" s="11">
        <v>0.5</v>
      </c>
      <c r="M20" s="12">
        <v>240</v>
      </c>
      <c r="N20" s="12">
        <f>IF(WorkOrders2[[#This Row],[WtyParts]]="yes", 0,WorkOrders2[[#This Row],[PartsCost]])</f>
        <v>240</v>
      </c>
      <c r="O20" t="s">
        <v>28</v>
      </c>
      <c r="P20" s="13">
        <f t="shared" si="0"/>
        <v>7</v>
      </c>
      <c r="Q20" s="14">
        <f t="shared" si="1"/>
        <v>140</v>
      </c>
      <c r="R20" s="15">
        <f t="shared" si="2"/>
        <v>70</v>
      </c>
      <c r="S20" s="15">
        <f t="shared" si="3"/>
        <v>70</v>
      </c>
      <c r="T20" s="15">
        <f t="shared" si="4"/>
        <v>240</v>
      </c>
      <c r="U20" s="15">
        <f t="shared" si="5"/>
        <v>310</v>
      </c>
      <c r="V20" s="15">
        <f t="shared" si="6"/>
        <v>310</v>
      </c>
      <c r="W20" s="14" t="str">
        <f t="shared" si="7"/>
        <v>Tue</v>
      </c>
      <c r="X20" s="14" t="str">
        <f t="shared" si="7"/>
        <v>Tue</v>
      </c>
      <c r="Y20" s="19">
        <f>WorkOrders2[[#This Row],[LbrHrs]]*WorkOrders2[[#This Row],[Techs]]</f>
        <v>1</v>
      </c>
      <c r="Z20" s="19">
        <f>WorkOrders2[[#This Row],[PartsCost]]+WorkOrders2[[#This Row],[LbrCost]]</f>
        <v>310</v>
      </c>
    </row>
    <row r="21" spans="1:26" x14ac:dyDescent="0.25">
      <c r="A21" s="7" t="s">
        <v>61</v>
      </c>
      <c r="B21" t="s">
        <v>62</v>
      </c>
      <c r="C21" t="s">
        <v>26</v>
      </c>
      <c r="D21" s="7" t="s">
        <v>32</v>
      </c>
      <c r="F21" s="8">
        <v>44082</v>
      </c>
      <c r="G21" s="8">
        <v>44091</v>
      </c>
      <c r="H21" s="9">
        <v>2</v>
      </c>
      <c r="I21" s="9" t="e">
        <f>VLOOKUP(WorkOrders2[[#This Row],[Techs]],[1]!tblRates[#All],2,FALSE)</f>
        <v>#REF!</v>
      </c>
      <c r="J21" s="10"/>
      <c r="K21" s="10"/>
      <c r="L21" s="11">
        <v>0.5</v>
      </c>
      <c r="M21" s="12">
        <v>120</v>
      </c>
      <c r="N21" s="12">
        <f>IF(WorkOrders2[[#This Row],[WtyParts]]="yes", 0,WorkOrders2[[#This Row],[PartsCost]])</f>
        <v>120</v>
      </c>
      <c r="O21" t="s">
        <v>28</v>
      </c>
      <c r="P21" s="13">
        <f t="shared" si="0"/>
        <v>9</v>
      </c>
      <c r="Q21" s="14">
        <f t="shared" si="1"/>
        <v>140</v>
      </c>
      <c r="R21" s="15">
        <f t="shared" si="2"/>
        <v>70</v>
      </c>
      <c r="S21" s="15">
        <f t="shared" si="3"/>
        <v>70</v>
      </c>
      <c r="T21" s="15">
        <f t="shared" si="4"/>
        <v>120</v>
      </c>
      <c r="U21" s="15">
        <f t="shared" si="5"/>
        <v>190</v>
      </c>
      <c r="V21" s="15">
        <f t="shared" si="6"/>
        <v>190</v>
      </c>
      <c r="W21" s="14" t="str">
        <f t="shared" si="7"/>
        <v>Tue</v>
      </c>
      <c r="X21" s="14" t="str">
        <f t="shared" si="7"/>
        <v>Thu</v>
      </c>
      <c r="Y21" s="19">
        <f>WorkOrders2[[#This Row],[LbrHrs]]*WorkOrders2[[#This Row],[Techs]]</f>
        <v>1</v>
      </c>
      <c r="Z21" s="19">
        <f>WorkOrders2[[#This Row],[PartsCost]]+WorkOrders2[[#This Row],[LbrCost]]</f>
        <v>190</v>
      </c>
    </row>
    <row r="22" spans="1:26" x14ac:dyDescent="0.25">
      <c r="A22" s="7" t="s">
        <v>63</v>
      </c>
      <c r="B22" t="s">
        <v>34</v>
      </c>
      <c r="C22" t="s">
        <v>40</v>
      </c>
      <c r="D22" s="7" t="s">
        <v>49</v>
      </c>
      <c r="F22" s="8">
        <v>44082</v>
      </c>
      <c r="G22" s="8">
        <v>44095</v>
      </c>
      <c r="H22" s="9">
        <v>1</v>
      </c>
      <c r="I22" s="9" t="e">
        <f>VLOOKUP(WorkOrders2[[#This Row],[Techs]],[1]!tblRates[#All],2,FALSE)</f>
        <v>#REF!</v>
      </c>
      <c r="J22" s="10"/>
      <c r="K22" s="10"/>
      <c r="L22" s="11">
        <v>1.75</v>
      </c>
      <c r="M22" s="12">
        <v>475</v>
      </c>
      <c r="N22" s="12">
        <f>IF(WorkOrders2[[#This Row],[WtyParts]]="yes", 0,WorkOrders2[[#This Row],[PartsCost]])</f>
        <v>475</v>
      </c>
      <c r="O22" t="s">
        <v>28</v>
      </c>
      <c r="P22" s="13">
        <f t="shared" si="0"/>
        <v>13</v>
      </c>
      <c r="Q22" s="14">
        <f t="shared" si="1"/>
        <v>80</v>
      </c>
      <c r="R22" s="15">
        <f t="shared" si="2"/>
        <v>140</v>
      </c>
      <c r="S22" s="15">
        <f t="shared" si="3"/>
        <v>140</v>
      </c>
      <c r="T22" s="15">
        <f t="shared" si="4"/>
        <v>475</v>
      </c>
      <c r="U22" s="15">
        <f t="shared" si="5"/>
        <v>615</v>
      </c>
      <c r="V22" s="15">
        <f t="shared" si="6"/>
        <v>615</v>
      </c>
      <c r="W22" s="14" t="str">
        <f t="shared" si="7"/>
        <v>Tue</v>
      </c>
      <c r="X22" s="14" t="str">
        <f t="shared" si="7"/>
        <v>Mon</v>
      </c>
      <c r="Y22" s="19">
        <f>WorkOrders2[[#This Row],[LbrHrs]]*WorkOrders2[[#This Row],[Techs]]</f>
        <v>1.75</v>
      </c>
      <c r="Z22" s="19">
        <f>WorkOrders2[[#This Row],[PartsCost]]+WorkOrders2[[#This Row],[LbrCost]]</f>
        <v>615</v>
      </c>
    </row>
    <row r="23" spans="1:26" x14ac:dyDescent="0.25">
      <c r="A23" s="7" t="s">
        <v>64</v>
      </c>
      <c r="B23" t="s">
        <v>62</v>
      </c>
      <c r="C23" t="s">
        <v>26</v>
      </c>
      <c r="D23" s="7" t="s">
        <v>32</v>
      </c>
      <c r="F23" s="8">
        <v>44082</v>
      </c>
      <c r="G23" s="8">
        <v>44096</v>
      </c>
      <c r="H23" s="9">
        <v>1</v>
      </c>
      <c r="I23" s="9" t="e">
        <f>VLOOKUP(WorkOrders2[[#This Row],[Techs]],[1]!tblRates[#All],2,FALSE)</f>
        <v>#REF!</v>
      </c>
      <c r="J23" s="10"/>
      <c r="K23" s="10"/>
      <c r="L23" s="11">
        <v>1.75</v>
      </c>
      <c r="M23" s="12">
        <v>341</v>
      </c>
      <c r="N23" s="12">
        <f>IF(WorkOrders2[[#This Row],[WtyParts]]="yes", 0,WorkOrders2[[#This Row],[PartsCost]])</f>
        <v>341</v>
      </c>
      <c r="O23" t="s">
        <v>47</v>
      </c>
      <c r="P23" s="13">
        <f t="shared" si="0"/>
        <v>14</v>
      </c>
      <c r="Q23" s="14">
        <f t="shared" si="1"/>
        <v>80</v>
      </c>
      <c r="R23" s="15">
        <f t="shared" si="2"/>
        <v>140</v>
      </c>
      <c r="S23" s="15">
        <f t="shared" si="3"/>
        <v>140</v>
      </c>
      <c r="T23" s="15">
        <f t="shared" si="4"/>
        <v>341</v>
      </c>
      <c r="U23" s="15">
        <f t="shared" si="5"/>
        <v>481</v>
      </c>
      <c r="V23" s="15">
        <f t="shared" si="6"/>
        <v>481</v>
      </c>
      <c r="W23" s="14" t="str">
        <f t="shared" si="7"/>
        <v>Tue</v>
      </c>
      <c r="X23" s="14" t="str">
        <f t="shared" si="7"/>
        <v>Tue</v>
      </c>
      <c r="Y23" s="19">
        <f>WorkOrders2[[#This Row],[LbrHrs]]*WorkOrders2[[#This Row],[Techs]]</f>
        <v>1.75</v>
      </c>
      <c r="Z23" s="19">
        <f>WorkOrders2[[#This Row],[PartsCost]]+WorkOrders2[[#This Row],[LbrCost]]</f>
        <v>481</v>
      </c>
    </row>
    <row r="24" spans="1:26" x14ac:dyDescent="0.25">
      <c r="A24" s="7" t="s">
        <v>65</v>
      </c>
      <c r="B24" t="s">
        <v>39</v>
      </c>
      <c r="C24" t="s">
        <v>26</v>
      </c>
      <c r="D24" s="7" t="s">
        <v>27</v>
      </c>
      <c r="F24" s="8">
        <v>44082</v>
      </c>
      <c r="G24" s="8">
        <v>44132</v>
      </c>
      <c r="H24" s="9">
        <v>1</v>
      </c>
      <c r="I24" s="9" t="e">
        <f>VLOOKUP(WorkOrders2[[#This Row],[Techs]],[1]!tblRates[#All],2,FALSE)</f>
        <v>#REF!</v>
      </c>
      <c r="J24" s="10"/>
      <c r="K24" s="10"/>
      <c r="L24" s="11">
        <v>0.75</v>
      </c>
      <c r="M24" s="12">
        <v>61.180599999999998</v>
      </c>
      <c r="N24" s="12">
        <f>IF(WorkOrders2[[#This Row],[WtyParts]]="yes", 0,WorkOrders2[[#This Row],[PartsCost]])</f>
        <v>61.180599999999998</v>
      </c>
      <c r="O24" t="s">
        <v>47</v>
      </c>
      <c r="P24" s="13">
        <f t="shared" si="0"/>
        <v>50</v>
      </c>
      <c r="Q24" s="14">
        <f t="shared" si="1"/>
        <v>80</v>
      </c>
      <c r="R24" s="15">
        <f t="shared" si="2"/>
        <v>60</v>
      </c>
      <c r="S24" s="15">
        <f t="shared" si="3"/>
        <v>60</v>
      </c>
      <c r="T24" s="15">
        <f t="shared" si="4"/>
        <v>61.180599999999998</v>
      </c>
      <c r="U24" s="15">
        <f t="shared" si="5"/>
        <v>121.1806</v>
      </c>
      <c r="V24" s="15">
        <f t="shared" si="6"/>
        <v>121.1806</v>
      </c>
      <c r="W24" s="14" t="str">
        <f t="shared" si="7"/>
        <v>Tue</v>
      </c>
      <c r="X24" s="14" t="str">
        <f t="shared" si="7"/>
        <v>Wed</v>
      </c>
      <c r="Y24" s="19">
        <f>WorkOrders2[[#This Row],[LbrHrs]]*WorkOrders2[[#This Row],[Techs]]</f>
        <v>0.75</v>
      </c>
      <c r="Z24" s="19">
        <f>WorkOrders2[[#This Row],[PartsCost]]+WorkOrders2[[#This Row],[LbrCost]]</f>
        <v>121.1806</v>
      </c>
    </row>
    <row r="25" spans="1:26" x14ac:dyDescent="0.25">
      <c r="A25" s="7" t="s">
        <v>66</v>
      </c>
      <c r="B25" t="s">
        <v>30</v>
      </c>
      <c r="C25" t="s">
        <v>31</v>
      </c>
      <c r="D25" s="7" t="s">
        <v>32</v>
      </c>
      <c r="F25" s="8">
        <v>44082</v>
      </c>
      <c r="G25" s="8">
        <v>44152</v>
      </c>
      <c r="H25" s="9">
        <v>1</v>
      </c>
      <c r="I25" s="9" t="e">
        <f>VLOOKUP(WorkOrders2[[#This Row],[Techs]],[1]!tblRates[#All],2,FALSE)</f>
        <v>#REF!</v>
      </c>
      <c r="J25" s="10"/>
      <c r="K25" s="10"/>
      <c r="L25" s="11">
        <v>0.5</v>
      </c>
      <c r="M25" s="12">
        <v>155.3931</v>
      </c>
      <c r="N25" s="12">
        <f>IF(WorkOrders2[[#This Row],[WtyParts]]="yes", 0,WorkOrders2[[#This Row],[PartsCost]])</f>
        <v>155.3931</v>
      </c>
      <c r="O25" t="s">
        <v>28</v>
      </c>
      <c r="P25" s="13">
        <f t="shared" si="0"/>
        <v>70</v>
      </c>
      <c r="Q25" s="14">
        <f t="shared" si="1"/>
        <v>80</v>
      </c>
      <c r="R25" s="15">
        <f t="shared" si="2"/>
        <v>40</v>
      </c>
      <c r="S25" s="15">
        <f t="shared" si="3"/>
        <v>40</v>
      </c>
      <c r="T25" s="15">
        <f t="shared" si="4"/>
        <v>155.3931</v>
      </c>
      <c r="U25" s="15">
        <f t="shared" si="5"/>
        <v>195.3931</v>
      </c>
      <c r="V25" s="15">
        <f t="shared" si="6"/>
        <v>195.3931</v>
      </c>
      <c r="W25" s="14" t="str">
        <f t="shared" si="7"/>
        <v>Tue</v>
      </c>
      <c r="X25" s="14" t="str">
        <f t="shared" si="7"/>
        <v>Tue</v>
      </c>
      <c r="Y25" s="19">
        <f>WorkOrders2[[#This Row],[LbrHrs]]*WorkOrders2[[#This Row],[Techs]]</f>
        <v>0.5</v>
      </c>
      <c r="Z25" s="19">
        <f>WorkOrders2[[#This Row],[PartsCost]]+WorkOrders2[[#This Row],[LbrCost]]</f>
        <v>195.3931</v>
      </c>
    </row>
    <row r="26" spans="1:26" x14ac:dyDescent="0.25">
      <c r="A26" s="7" t="s">
        <v>67</v>
      </c>
      <c r="B26" t="s">
        <v>39</v>
      </c>
      <c r="C26" t="s">
        <v>55</v>
      </c>
      <c r="D26" s="7" t="s">
        <v>32</v>
      </c>
      <c r="E26" t="s">
        <v>41</v>
      </c>
      <c r="F26" s="8">
        <v>44083</v>
      </c>
      <c r="G26" s="8">
        <v>44098</v>
      </c>
      <c r="H26" s="9">
        <v>2</v>
      </c>
      <c r="I26" s="9" t="e">
        <f>VLOOKUP(WorkOrders2[[#This Row],[Techs]],[1]!tblRates[#All],2,FALSE)</f>
        <v>#REF!</v>
      </c>
      <c r="J26" s="10"/>
      <c r="K26" s="10"/>
      <c r="L26" s="11">
        <v>0.5</v>
      </c>
      <c r="M26" s="12">
        <v>204.28399999999999</v>
      </c>
      <c r="N26" s="12">
        <f>IF(WorkOrders2[[#This Row],[WtyParts]]="yes", 0,WorkOrders2[[#This Row],[PartsCost]])</f>
        <v>204.28399999999999</v>
      </c>
      <c r="O26" t="s">
        <v>47</v>
      </c>
      <c r="P26" s="13">
        <f t="shared" si="0"/>
        <v>15</v>
      </c>
      <c r="Q26" s="14">
        <f t="shared" si="1"/>
        <v>140</v>
      </c>
      <c r="R26" s="15">
        <f t="shared" si="2"/>
        <v>70</v>
      </c>
      <c r="S26" s="15">
        <f t="shared" si="3"/>
        <v>70</v>
      </c>
      <c r="T26" s="15">
        <f t="shared" si="4"/>
        <v>204.28399999999999</v>
      </c>
      <c r="U26" s="15">
        <f t="shared" si="5"/>
        <v>274.28399999999999</v>
      </c>
      <c r="V26" s="15">
        <f t="shared" si="6"/>
        <v>274.28399999999999</v>
      </c>
      <c r="W26" s="14" t="str">
        <f t="shared" si="7"/>
        <v>Wed</v>
      </c>
      <c r="X26" s="14" t="str">
        <f t="shared" si="7"/>
        <v>Thu</v>
      </c>
      <c r="Y26" s="19">
        <f>WorkOrders2[[#This Row],[LbrHrs]]*WorkOrders2[[#This Row],[Techs]]</f>
        <v>1</v>
      </c>
      <c r="Z26" s="19">
        <f>WorkOrders2[[#This Row],[PartsCost]]+WorkOrders2[[#This Row],[LbrCost]]</f>
        <v>274.28399999999999</v>
      </c>
    </row>
    <row r="27" spans="1:26" x14ac:dyDescent="0.25">
      <c r="A27" s="7" t="s">
        <v>68</v>
      </c>
      <c r="B27" t="s">
        <v>30</v>
      </c>
      <c r="C27" t="s">
        <v>31</v>
      </c>
      <c r="D27" s="7" t="s">
        <v>27</v>
      </c>
      <c r="F27" s="8">
        <v>44083</v>
      </c>
      <c r="G27" s="8">
        <v>44103</v>
      </c>
      <c r="H27" s="9">
        <v>1</v>
      </c>
      <c r="I27" s="9" t="e">
        <f>VLOOKUP(WorkOrders2[[#This Row],[Techs]],[1]!tblRates[#All],2,FALSE)</f>
        <v>#REF!</v>
      </c>
      <c r="J27" s="10"/>
      <c r="K27" s="10"/>
      <c r="L27" s="11">
        <v>0.5</v>
      </c>
      <c r="M27" s="12">
        <v>37.917400000000001</v>
      </c>
      <c r="N27" s="12">
        <f>IF(WorkOrders2[[#This Row],[WtyParts]]="yes", 0,WorkOrders2[[#This Row],[PartsCost]])</f>
        <v>37.917400000000001</v>
      </c>
      <c r="O27" t="s">
        <v>28</v>
      </c>
      <c r="P27" s="13">
        <f t="shared" si="0"/>
        <v>20</v>
      </c>
      <c r="Q27" s="14">
        <f t="shared" si="1"/>
        <v>80</v>
      </c>
      <c r="R27" s="15">
        <f t="shared" si="2"/>
        <v>40</v>
      </c>
      <c r="S27" s="15">
        <f t="shared" si="3"/>
        <v>40</v>
      </c>
      <c r="T27" s="15">
        <f t="shared" si="4"/>
        <v>37.917400000000001</v>
      </c>
      <c r="U27" s="15">
        <f t="shared" si="5"/>
        <v>77.917400000000001</v>
      </c>
      <c r="V27" s="15">
        <f t="shared" si="6"/>
        <v>77.917400000000001</v>
      </c>
      <c r="W27" s="14" t="str">
        <f t="shared" si="7"/>
        <v>Wed</v>
      </c>
      <c r="X27" s="14" t="str">
        <f t="shared" si="7"/>
        <v>Tue</v>
      </c>
      <c r="Y27" s="19">
        <f>WorkOrders2[[#This Row],[LbrHrs]]*WorkOrders2[[#This Row],[Techs]]</f>
        <v>0.5</v>
      </c>
      <c r="Z27" s="19">
        <f>WorkOrders2[[#This Row],[PartsCost]]+WorkOrders2[[#This Row],[LbrCost]]</f>
        <v>77.917400000000001</v>
      </c>
    </row>
    <row r="28" spans="1:26" x14ac:dyDescent="0.25">
      <c r="A28" s="7" t="s">
        <v>69</v>
      </c>
      <c r="B28" t="s">
        <v>39</v>
      </c>
      <c r="C28" t="s">
        <v>46</v>
      </c>
      <c r="D28" s="7" t="s">
        <v>35</v>
      </c>
      <c r="E28" t="s">
        <v>41</v>
      </c>
      <c r="F28" s="8">
        <v>44083</v>
      </c>
      <c r="G28" s="8">
        <v>44103</v>
      </c>
      <c r="H28" s="9">
        <v>1</v>
      </c>
      <c r="I28" s="9" t="e">
        <f>VLOOKUP(WorkOrders2[[#This Row],[Techs]],[1]!tblRates[#All],2,FALSE)</f>
        <v>#REF!</v>
      </c>
      <c r="J28" s="10"/>
      <c r="K28" s="10"/>
      <c r="L28" s="11">
        <v>0.25</v>
      </c>
      <c r="M28" s="12">
        <v>88.405699999999996</v>
      </c>
      <c r="N28" s="12">
        <f>IF(WorkOrders2[[#This Row],[WtyParts]]="yes", 0,WorkOrders2[[#This Row],[PartsCost]])</f>
        <v>88.405699999999996</v>
      </c>
      <c r="O28" t="s">
        <v>28</v>
      </c>
      <c r="P28" s="13">
        <f t="shared" si="0"/>
        <v>20</v>
      </c>
      <c r="Q28" s="14">
        <f t="shared" si="1"/>
        <v>80</v>
      </c>
      <c r="R28" s="15">
        <f t="shared" si="2"/>
        <v>20</v>
      </c>
      <c r="S28" s="15">
        <f t="shared" si="3"/>
        <v>20</v>
      </c>
      <c r="T28" s="15">
        <f t="shared" si="4"/>
        <v>88.405699999999996</v>
      </c>
      <c r="U28" s="15">
        <f t="shared" si="5"/>
        <v>108.4057</v>
      </c>
      <c r="V28" s="15">
        <f t="shared" si="6"/>
        <v>108.4057</v>
      </c>
      <c r="W28" s="14" t="str">
        <f t="shared" si="7"/>
        <v>Wed</v>
      </c>
      <c r="X28" s="14" t="str">
        <f t="shared" si="7"/>
        <v>Tue</v>
      </c>
      <c r="Y28" s="19">
        <f>WorkOrders2[[#This Row],[LbrHrs]]*WorkOrders2[[#This Row],[Techs]]</f>
        <v>0.25</v>
      </c>
      <c r="Z28" s="19">
        <f>WorkOrders2[[#This Row],[PartsCost]]+WorkOrders2[[#This Row],[LbrCost]]</f>
        <v>108.4057</v>
      </c>
    </row>
    <row r="29" spans="1:26" x14ac:dyDescent="0.25">
      <c r="A29" s="7" t="s">
        <v>70</v>
      </c>
      <c r="B29" t="s">
        <v>30</v>
      </c>
      <c r="C29" t="s">
        <v>31</v>
      </c>
      <c r="D29" s="7" t="s">
        <v>35</v>
      </c>
      <c r="F29" s="8">
        <v>44083</v>
      </c>
      <c r="G29" s="8">
        <v>44103</v>
      </c>
      <c r="H29" s="9">
        <v>1</v>
      </c>
      <c r="I29" s="9" t="e">
        <f>VLOOKUP(WorkOrders2[[#This Row],[Techs]],[1]!tblRates[#All],2,FALSE)</f>
        <v>#REF!</v>
      </c>
      <c r="J29" s="10"/>
      <c r="K29" s="10"/>
      <c r="L29" s="11">
        <v>0.25</v>
      </c>
      <c r="M29" s="12">
        <v>202.28639999999999</v>
      </c>
      <c r="N29" s="12">
        <f>IF(WorkOrders2[[#This Row],[WtyParts]]="yes", 0,WorkOrders2[[#This Row],[PartsCost]])</f>
        <v>202.28639999999999</v>
      </c>
      <c r="O29" t="s">
        <v>28</v>
      </c>
      <c r="P29" s="13">
        <f t="shared" si="0"/>
        <v>20</v>
      </c>
      <c r="Q29" s="14">
        <f t="shared" si="1"/>
        <v>80</v>
      </c>
      <c r="R29" s="15">
        <f t="shared" si="2"/>
        <v>20</v>
      </c>
      <c r="S29" s="15">
        <f t="shared" si="3"/>
        <v>20</v>
      </c>
      <c r="T29" s="15">
        <f t="shared" si="4"/>
        <v>202.28639999999999</v>
      </c>
      <c r="U29" s="15">
        <f t="shared" si="5"/>
        <v>222.28639999999999</v>
      </c>
      <c r="V29" s="15">
        <f t="shared" si="6"/>
        <v>222.28639999999999</v>
      </c>
      <c r="W29" s="14" t="str">
        <f t="shared" si="7"/>
        <v>Wed</v>
      </c>
      <c r="X29" s="14" t="str">
        <f t="shared" si="7"/>
        <v>Tue</v>
      </c>
      <c r="Y29" s="19">
        <f>WorkOrders2[[#This Row],[LbrHrs]]*WorkOrders2[[#This Row],[Techs]]</f>
        <v>0.25</v>
      </c>
      <c r="Z29" s="19">
        <f>WorkOrders2[[#This Row],[PartsCost]]+WorkOrders2[[#This Row],[LbrCost]]</f>
        <v>222.28639999999999</v>
      </c>
    </row>
    <row r="30" spans="1:26" x14ac:dyDescent="0.25">
      <c r="A30" s="7" t="s">
        <v>71</v>
      </c>
      <c r="B30" t="s">
        <v>51</v>
      </c>
      <c r="C30" t="s">
        <v>26</v>
      </c>
      <c r="D30" s="7" t="s">
        <v>27</v>
      </c>
      <c r="F30" s="8">
        <v>44084</v>
      </c>
      <c r="G30" s="8">
        <v>44102</v>
      </c>
      <c r="H30" s="9">
        <v>1</v>
      </c>
      <c r="I30" s="9" t="e">
        <f>VLOOKUP(WorkOrders2[[#This Row],[Techs]],[1]!tblRates[#All],2,FALSE)</f>
        <v>#REF!</v>
      </c>
      <c r="J30" s="10"/>
      <c r="K30" s="10"/>
      <c r="L30" s="11">
        <v>0.5</v>
      </c>
      <c r="M30" s="12">
        <v>120</v>
      </c>
      <c r="N30" s="12">
        <f>IF(WorkOrders2[[#This Row],[WtyParts]]="yes", 0,WorkOrders2[[#This Row],[PartsCost]])</f>
        <v>120</v>
      </c>
      <c r="O30" t="s">
        <v>36</v>
      </c>
      <c r="P30" s="13">
        <f t="shared" si="0"/>
        <v>18</v>
      </c>
      <c r="Q30" s="14">
        <f t="shared" si="1"/>
        <v>80</v>
      </c>
      <c r="R30" s="15">
        <f t="shared" si="2"/>
        <v>40</v>
      </c>
      <c r="S30" s="15">
        <f t="shared" si="3"/>
        <v>40</v>
      </c>
      <c r="T30" s="15">
        <f t="shared" si="4"/>
        <v>120</v>
      </c>
      <c r="U30" s="15">
        <f t="shared" si="5"/>
        <v>160</v>
      </c>
      <c r="V30" s="15">
        <f t="shared" si="6"/>
        <v>160</v>
      </c>
      <c r="W30" s="14" t="str">
        <f t="shared" si="7"/>
        <v>Thu</v>
      </c>
      <c r="X30" s="14" t="str">
        <f t="shared" si="7"/>
        <v>Mon</v>
      </c>
      <c r="Y30" s="19">
        <f>WorkOrders2[[#This Row],[LbrHrs]]*WorkOrders2[[#This Row],[Techs]]</f>
        <v>0.5</v>
      </c>
      <c r="Z30" s="19">
        <f>WorkOrders2[[#This Row],[PartsCost]]+WorkOrders2[[#This Row],[LbrCost]]</f>
        <v>160</v>
      </c>
    </row>
    <row r="31" spans="1:26" x14ac:dyDescent="0.25">
      <c r="A31" s="7" t="s">
        <v>72</v>
      </c>
      <c r="B31" t="s">
        <v>39</v>
      </c>
      <c r="C31" t="s">
        <v>55</v>
      </c>
      <c r="D31" s="7" t="s">
        <v>35</v>
      </c>
      <c r="F31" s="8">
        <v>44085</v>
      </c>
      <c r="G31" s="8">
        <v>44088</v>
      </c>
      <c r="H31" s="9">
        <v>1</v>
      </c>
      <c r="I31" s="9" t="e">
        <f>VLOOKUP(WorkOrders2[[#This Row],[Techs]],[1]!tblRates[#All],2,FALSE)</f>
        <v>#REF!</v>
      </c>
      <c r="J31" s="10"/>
      <c r="K31" s="10"/>
      <c r="L31" s="11">
        <v>0.25</v>
      </c>
      <c r="M31" s="12">
        <v>120</v>
      </c>
      <c r="N31" s="12">
        <f>IF(WorkOrders2[[#This Row],[WtyParts]]="yes", 0,WorkOrders2[[#This Row],[PartsCost]])</f>
        <v>120</v>
      </c>
      <c r="O31" t="s">
        <v>28</v>
      </c>
      <c r="P31" s="13">
        <f t="shared" si="0"/>
        <v>3</v>
      </c>
      <c r="Q31" s="14">
        <f t="shared" si="1"/>
        <v>80</v>
      </c>
      <c r="R31" s="15">
        <f t="shared" si="2"/>
        <v>20</v>
      </c>
      <c r="S31" s="15">
        <f t="shared" si="3"/>
        <v>20</v>
      </c>
      <c r="T31" s="15">
        <f t="shared" si="4"/>
        <v>120</v>
      </c>
      <c r="U31" s="15">
        <f t="shared" si="5"/>
        <v>140</v>
      </c>
      <c r="V31" s="15">
        <f t="shared" si="6"/>
        <v>140</v>
      </c>
      <c r="W31" s="14" t="str">
        <f t="shared" si="7"/>
        <v>Fri</v>
      </c>
      <c r="X31" s="14" t="str">
        <f t="shared" si="7"/>
        <v>Mon</v>
      </c>
      <c r="Y31" s="19">
        <f>WorkOrders2[[#This Row],[LbrHrs]]*WorkOrders2[[#This Row],[Techs]]</f>
        <v>0.25</v>
      </c>
      <c r="Z31" s="19">
        <f>WorkOrders2[[#This Row],[PartsCost]]+WorkOrders2[[#This Row],[LbrCost]]</f>
        <v>140</v>
      </c>
    </row>
    <row r="32" spans="1:26" x14ac:dyDescent="0.25">
      <c r="A32" s="7" t="s">
        <v>73</v>
      </c>
      <c r="B32" t="s">
        <v>74</v>
      </c>
      <c r="C32" t="s">
        <v>40</v>
      </c>
      <c r="D32" s="7" t="s">
        <v>32</v>
      </c>
      <c r="F32" s="8">
        <v>44085</v>
      </c>
      <c r="G32" s="8">
        <v>44089</v>
      </c>
      <c r="H32" s="9">
        <v>2</v>
      </c>
      <c r="I32" s="9" t="e">
        <f>VLOOKUP(WorkOrders2[[#This Row],[Techs]],[1]!tblRates[#All],2,FALSE)</f>
        <v>#REF!</v>
      </c>
      <c r="J32" s="10"/>
      <c r="K32" s="10"/>
      <c r="L32" s="11">
        <v>0.5</v>
      </c>
      <c r="M32" s="12">
        <v>535.62480000000005</v>
      </c>
      <c r="N32" s="12">
        <f>IF(WorkOrders2[[#This Row],[WtyParts]]="yes", 0,WorkOrders2[[#This Row],[PartsCost]])</f>
        <v>535.62480000000005</v>
      </c>
      <c r="O32" t="s">
        <v>47</v>
      </c>
      <c r="P32" s="13">
        <f t="shared" si="0"/>
        <v>4</v>
      </c>
      <c r="Q32" s="14">
        <f t="shared" si="1"/>
        <v>140</v>
      </c>
      <c r="R32" s="15">
        <f t="shared" si="2"/>
        <v>70</v>
      </c>
      <c r="S32" s="15">
        <f t="shared" si="3"/>
        <v>70</v>
      </c>
      <c r="T32" s="15">
        <f t="shared" si="4"/>
        <v>535.62480000000005</v>
      </c>
      <c r="U32" s="15">
        <f t="shared" si="5"/>
        <v>605.62480000000005</v>
      </c>
      <c r="V32" s="15">
        <f t="shared" si="6"/>
        <v>605.62480000000005</v>
      </c>
      <c r="W32" s="14" t="str">
        <f t="shared" si="7"/>
        <v>Fri</v>
      </c>
      <c r="X32" s="14" t="str">
        <f t="shared" si="7"/>
        <v>Tue</v>
      </c>
      <c r="Y32" s="19">
        <f>WorkOrders2[[#This Row],[LbrHrs]]*WorkOrders2[[#This Row],[Techs]]</f>
        <v>1</v>
      </c>
      <c r="Z32" s="19">
        <f>WorkOrders2[[#This Row],[PartsCost]]+WorkOrders2[[#This Row],[LbrCost]]</f>
        <v>605.62480000000005</v>
      </c>
    </row>
    <row r="33" spans="1:26" x14ac:dyDescent="0.25">
      <c r="A33" s="7" t="s">
        <v>75</v>
      </c>
      <c r="B33" t="s">
        <v>39</v>
      </c>
      <c r="C33" t="s">
        <v>26</v>
      </c>
      <c r="D33" s="7" t="s">
        <v>27</v>
      </c>
      <c r="F33" s="8">
        <v>44085</v>
      </c>
      <c r="G33" s="8">
        <v>44097</v>
      </c>
      <c r="H33" s="9">
        <v>2</v>
      </c>
      <c r="I33" s="9" t="e">
        <f>VLOOKUP(WorkOrders2[[#This Row],[Techs]],[1]!tblRates[#All],2,FALSE)</f>
        <v>#REF!</v>
      </c>
      <c r="J33" s="10"/>
      <c r="K33" s="10"/>
      <c r="L33" s="11">
        <v>0.25</v>
      </c>
      <c r="M33" s="12">
        <v>24.63</v>
      </c>
      <c r="N33" s="12">
        <f>IF(WorkOrders2[[#This Row],[WtyParts]]="yes", 0,WorkOrders2[[#This Row],[PartsCost]])</f>
        <v>24.63</v>
      </c>
      <c r="O33" t="s">
        <v>28</v>
      </c>
      <c r="P33" s="13">
        <f t="shared" si="0"/>
        <v>12</v>
      </c>
      <c r="Q33" s="14">
        <f t="shared" si="1"/>
        <v>140</v>
      </c>
      <c r="R33" s="15">
        <f t="shared" si="2"/>
        <v>35</v>
      </c>
      <c r="S33" s="15">
        <f t="shared" si="3"/>
        <v>35</v>
      </c>
      <c r="T33" s="15">
        <f t="shared" si="4"/>
        <v>24.63</v>
      </c>
      <c r="U33" s="15">
        <f t="shared" si="5"/>
        <v>59.629999999999995</v>
      </c>
      <c r="V33" s="15">
        <f t="shared" si="6"/>
        <v>59.629999999999995</v>
      </c>
      <c r="W33" s="14" t="str">
        <f t="shared" si="7"/>
        <v>Fri</v>
      </c>
      <c r="X33" s="14" t="str">
        <f t="shared" si="7"/>
        <v>Wed</v>
      </c>
      <c r="Y33" s="19">
        <f>WorkOrders2[[#This Row],[LbrHrs]]*WorkOrders2[[#This Row],[Techs]]</f>
        <v>0.5</v>
      </c>
      <c r="Z33" s="19">
        <f>WorkOrders2[[#This Row],[PartsCost]]+WorkOrders2[[#This Row],[LbrCost]]</f>
        <v>59.629999999999995</v>
      </c>
    </row>
    <row r="34" spans="1:26" x14ac:dyDescent="0.25">
      <c r="A34" s="7" t="s">
        <v>76</v>
      </c>
      <c r="B34" t="s">
        <v>39</v>
      </c>
      <c r="C34" t="s">
        <v>26</v>
      </c>
      <c r="D34" s="7" t="s">
        <v>32</v>
      </c>
      <c r="F34" s="8">
        <v>44085</v>
      </c>
      <c r="G34" s="8">
        <v>44100</v>
      </c>
      <c r="H34" s="9">
        <v>2</v>
      </c>
      <c r="I34" s="9" t="e">
        <f>VLOOKUP(WorkOrders2[[#This Row],[Techs]],[1]!tblRates[#All],2,FALSE)</f>
        <v>#REF!</v>
      </c>
      <c r="J34" s="10"/>
      <c r="K34" s="10"/>
      <c r="L34" s="11">
        <v>0.5</v>
      </c>
      <c r="M34" s="12">
        <v>43.26</v>
      </c>
      <c r="N34" s="12">
        <f>IF(WorkOrders2[[#This Row],[WtyParts]]="yes", 0,WorkOrders2[[#This Row],[PartsCost]])</f>
        <v>43.26</v>
      </c>
      <c r="O34" t="s">
        <v>28</v>
      </c>
      <c r="P34" s="13">
        <f t="shared" si="0"/>
        <v>15</v>
      </c>
      <c r="Q34" s="14">
        <f t="shared" si="1"/>
        <v>140</v>
      </c>
      <c r="R34" s="15">
        <f t="shared" si="2"/>
        <v>70</v>
      </c>
      <c r="S34" s="15">
        <f t="shared" si="3"/>
        <v>70</v>
      </c>
      <c r="T34" s="15">
        <f t="shared" si="4"/>
        <v>43.26</v>
      </c>
      <c r="U34" s="15">
        <f t="shared" si="5"/>
        <v>113.25999999999999</v>
      </c>
      <c r="V34" s="15">
        <f t="shared" si="6"/>
        <v>113.25999999999999</v>
      </c>
      <c r="W34" s="14" t="str">
        <f t="shared" si="7"/>
        <v>Fri</v>
      </c>
      <c r="X34" s="14" t="str">
        <f t="shared" si="7"/>
        <v>Sat</v>
      </c>
      <c r="Y34" s="19">
        <f>WorkOrders2[[#This Row],[LbrHrs]]*WorkOrders2[[#This Row],[Techs]]</f>
        <v>1</v>
      </c>
      <c r="Z34" s="19">
        <f>WorkOrders2[[#This Row],[PartsCost]]+WorkOrders2[[#This Row],[LbrCost]]</f>
        <v>113.25999999999999</v>
      </c>
    </row>
    <row r="35" spans="1:26" x14ac:dyDescent="0.25">
      <c r="A35" s="7" t="s">
        <v>77</v>
      </c>
      <c r="B35" t="s">
        <v>51</v>
      </c>
      <c r="C35" t="s">
        <v>26</v>
      </c>
      <c r="D35" s="7" t="s">
        <v>27</v>
      </c>
      <c r="F35" s="8">
        <v>44085</v>
      </c>
      <c r="G35" s="8">
        <v>44110</v>
      </c>
      <c r="H35" s="9">
        <v>1</v>
      </c>
      <c r="I35" s="9" t="e">
        <f>VLOOKUP(WorkOrders2[[#This Row],[Techs]],[1]!tblRates[#All],2,FALSE)</f>
        <v>#REF!</v>
      </c>
      <c r="J35" s="10"/>
      <c r="K35" s="10"/>
      <c r="L35" s="11">
        <v>0.25</v>
      </c>
      <c r="M35" s="12">
        <v>21.33</v>
      </c>
      <c r="N35" s="12">
        <f>IF(WorkOrders2[[#This Row],[WtyParts]]="yes", 0,WorkOrders2[[#This Row],[PartsCost]])</f>
        <v>21.33</v>
      </c>
      <c r="O35" t="s">
        <v>28</v>
      </c>
      <c r="P35" s="13">
        <f t="shared" si="0"/>
        <v>25</v>
      </c>
      <c r="Q35" s="14">
        <f t="shared" si="1"/>
        <v>80</v>
      </c>
      <c r="R35" s="15">
        <f t="shared" si="2"/>
        <v>20</v>
      </c>
      <c r="S35" s="15">
        <f t="shared" si="3"/>
        <v>20</v>
      </c>
      <c r="T35" s="15">
        <f t="shared" si="4"/>
        <v>21.33</v>
      </c>
      <c r="U35" s="15">
        <f t="shared" si="5"/>
        <v>41.33</v>
      </c>
      <c r="V35" s="15">
        <f t="shared" si="6"/>
        <v>41.33</v>
      </c>
      <c r="W35" s="14" t="str">
        <f t="shared" si="7"/>
        <v>Fri</v>
      </c>
      <c r="X35" s="14" t="str">
        <f t="shared" si="7"/>
        <v>Tue</v>
      </c>
      <c r="Y35" s="19">
        <f>WorkOrders2[[#This Row],[LbrHrs]]*WorkOrders2[[#This Row],[Techs]]</f>
        <v>0.25</v>
      </c>
      <c r="Z35" s="19">
        <f>WorkOrders2[[#This Row],[PartsCost]]+WorkOrders2[[#This Row],[LbrCost]]</f>
        <v>41.33</v>
      </c>
    </row>
    <row r="36" spans="1:26" x14ac:dyDescent="0.25">
      <c r="A36" s="7" t="s">
        <v>78</v>
      </c>
      <c r="B36" t="s">
        <v>51</v>
      </c>
      <c r="C36" t="s">
        <v>26</v>
      </c>
      <c r="D36" s="7" t="s">
        <v>32</v>
      </c>
      <c r="F36" s="8">
        <v>44086</v>
      </c>
      <c r="G36" s="8">
        <v>44102</v>
      </c>
      <c r="H36" s="9">
        <v>1</v>
      </c>
      <c r="I36" s="9" t="e">
        <f>VLOOKUP(WorkOrders2[[#This Row],[Techs]],[1]!tblRates[#All],2,FALSE)</f>
        <v>#REF!</v>
      </c>
      <c r="J36" s="10"/>
      <c r="K36" s="10"/>
      <c r="L36" s="11">
        <v>1</v>
      </c>
      <c r="M36" s="12">
        <v>0.45600000000000002</v>
      </c>
      <c r="N36" s="12">
        <f>IF(WorkOrders2[[#This Row],[WtyParts]]="yes", 0,WorkOrders2[[#This Row],[PartsCost]])</f>
        <v>0.45600000000000002</v>
      </c>
      <c r="O36" t="s">
        <v>47</v>
      </c>
      <c r="P36" s="13">
        <f t="shared" si="0"/>
        <v>16</v>
      </c>
      <c r="Q36" s="14">
        <f t="shared" si="1"/>
        <v>80</v>
      </c>
      <c r="R36" s="15">
        <f t="shared" si="2"/>
        <v>80</v>
      </c>
      <c r="S36" s="15">
        <f t="shared" si="3"/>
        <v>80</v>
      </c>
      <c r="T36" s="15">
        <f t="shared" si="4"/>
        <v>0.45600000000000002</v>
      </c>
      <c r="U36" s="15">
        <f t="shared" si="5"/>
        <v>80.456000000000003</v>
      </c>
      <c r="V36" s="15">
        <f t="shared" si="6"/>
        <v>80.456000000000003</v>
      </c>
      <c r="W36" s="14" t="str">
        <f t="shared" si="7"/>
        <v>Sat</v>
      </c>
      <c r="X36" s="14" t="str">
        <f t="shared" si="7"/>
        <v>Mon</v>
      </c>
      <c r="Y36" s="19">
        <f>WorkOrders2[[#This Row],[LbrHrs]]*WorkOrders2[[#This Row],[Techs]]</f>
        <v>1</v>
      </c>
      <c r="Z36" s="19">
        <f>WorkOrders2[[#This Row],[PartsCost]]+WorkOrders2[[#This Row],[LbrCost]]</f>
        <v>80.456000000000003</v>
      </c>
    </row>
    <row r="37" spans="1:26" x14ac:dyDescent="0.25">
      <c r="A37" s="7" t="s">
        <v>79</v>
      </c>
      <c r="B37" t="s">
        <v>39</v>
      </c>
      <c r="C37" t="s">
        <v>26</v>
      </c>
      <c r="D37" s="7" t="s">
        <v>27</v>
      </c>
      <c r="F37" s="8">
        <v>44088</v>
      </c>
      <c r="G37" s="8">
        <v>44098</v>
      </c>
      <c r="H37" s="9">
        <v>2</v>
      </c>
      <c r="I37" s="9" t="e">
        <f>VLOOKUP(WorkOrders2[[#This Row],[Techs]],[1]!tblRates[#All],2,FALSE)</f>
        <v>#REF!</v>
      </c>
      <c r="J37" s="10"/>
      <c r="K37" s="10"/>
      <c r="L37" s="11">
        <v>0.25</v>
      </c>
      <c r="M37" s="12">
        <v>126.62309999999999</v>
      </c>
      <c r="N37" s="12">
        <f>IF(WorkOrders2[[#This Row],[WtyParts]]="yes", 0,WorkOrders2[[#This Row],[PartsCost]])</f>
        <v>126.62309999999999</v>
      </c>
      <c r="O37" t="s">
        <v>47</v>
      </c>
      <c r="P37" s="13">
        <f t="shared" si="0"/>
        <v>10</v>
      </c>
      <c r="Q37" s="14">
        <f t="shared" si="1"/>
        <v>140</v>
      </c>
      <c r="R37" s="15">
        <f t="shared" si="2"/>
        <v>35</v>
      </c>
      <c r="S37" s="15">
        <f t="shared" si="3"/>
        <v>35</v>
      </c>
      <c r="T37" s="15">
        <f t="shared" si="4"/>
        <v>126.62309999999999</v>
      </c>
      <c r="U37" s="15">
        <f t="shared" si="5"/>
        <v>161.62309999999999</v>
      </c>
      <c r="V37" s="15">
        <f t="shared" si="6"/>
        <v>161.62309999999999</v>
      </c>
      <c r="W37" s="14" t="str">
        <f t="shared" si="7"/>
        <v>Mon</v>
      </c>
      <c r="X37" s="14" t="str">
        <f t="shared" si="7"/>
        <v>Thu</v>
      </c>
      <c r="Y37" s="19">
        <f>WorkOrders2[[#This Row],[LbrHrs]]*WorkOrders2[[#This Row],[Techs]]</f>
        <v>0.5</v>
      </c>
      <c r="Z37" s="19">
        <f>WorkOrders2[[#This Row],[PartsCost]]+WorkOrders2[[#This Row],[LbrCost]]</f>
        <v>161.62309999999999</v>
      </c>
    </row>
    <row r="38" spans="1:26" x14ac:dyDescent="0.25">
      <c r="A38" s="7" t="s">
        <v>80</v>
      </c>
      <c r="B38" t="s">
        <v>51</v>
      </c>
      <c r="C38" t="s">
        <v>26</v>
      </c>
      <c r="D38" s="7" t="s">
        <v>32</v>
      </c>
      <c r="F38" s="8">
        <v>44088</v>
      </c>
      <c r="G38" s="8">
        <v>44102</v>
      </c>
      <c r="H38" s="9">
        <v>1</v>
      </c>
      <c r="I38" s="9" t="e">
        <f>VLOOKUP(WorkOrders2[[#This Row],[Techs]],[1]!tblRates[#All],2,FALSE)</f>
        <v>#REF!</v>
      </c>
      <c r="J38" s="10"/>
      <c r="K38" s="10"/>
      <c r="L38" s="11">
        <v>1.5</v>
      </c>
      <c r="M38" s="12">
        <v>251.0033</v>
      </c>
      <c r="N38" s="12">
        <f>IF(WorkOrders2[[#This Row],[WtyParts]]="yes", 0,WorkOrders2[[#This Row],[PartsCost]])</f>
        <v>251.0033</v>
      </c>
      <c r="O38" t="s">
        <v>28</v>
      </c>
      <c r="P38" s="13">
        <f t="shared" si="0"/>
        <v>14</v>
      </c>
      <c r="Q38" s="14">
        <f t="shared" si="1"/>
        <v>80</v>
      </c>
      <c r="R38" s="15">
        <f t="shared" si="2"/>
        <v>120</v>
      </c>
      <c r="S38" s="15">
        <f t="shared" si="3"/>
        <v>120</v>
      </c>
      <c r="T38" s="15">
        <f t="shared" si="4"/>
        <v>251.0033</v>
      </c>
      <c r="U38" s="15">
        <f t="shared" si="5"/>
        <v>371.00329999999997</v>
      </c>
      <c r="V38" s="15">
        <f t="shared" si="6"/>
        <v>371.00329999999997</v>
      </c>
      <c r="W38" s="14" t="str">
        <f t="shared" si="7"/>
        <v>Mon</v>
      </c>
      <c r="X38" s="14" t="str">
        <f t="shared" si="7"/>
        <v>Mon</v>
      </c>
      <c r="Y38" s="19">
        <f>WorkOrders2[[#This Row],[LbrHrs]]*WorkOrders2[[#This Row],[Techs]]</f>
        <v>1.5</v>
      </c>
      <c r="Z38" s="19">
        <f>WorkOrders2[[#This Row],[PartsCost]]+WorkOrders2[[#This Row],[LbrCost]]</f>
        <v>371.00329999999997</v>
      </c>
    </row>
    <row r="39" spans="1:26" x14ac:dyDescent="0.25">
      <c r="A39" s="7" t="s">
        <v>81</v>
      </c>
      <c r="B39" t="s">
        <v>62</v>
      </c>
      <c r="C39" t="s">
        <v>40</v>
      </c>
      <c r="D39" s="7" t="s">
        <v>27</v>
      </c>
      <c r="E39" t="s">
        <v>41</v>
      </c>
      <c r="F39" s="8">
        <v>44088</v>
      </c>
      <c r="G39" s="8">
        <v>44109</v>
      </c>
      <c r="H39" s="9">
        <v>1</v>
      </c>
      <c r="I39" s="9" t="e">
        <f>VLOOKUP(WorkOrders2[[#This Row],[Techs]],[1]!tblRates[#All],2,FALSE)</f>
        <v>#REF!</v>
      </c>
      <c r="J39" s="10"/>
      <c r="K39" s="10"/>
      <c r="L39" s="11">
        <v>0.5</v>
      </c>
      <c r="M39" s="12">
        <v>395.28</v>
      </c>
      <c r="N39" s="12">
        <f>IF(WorkOrders2[[#This Row],[WtyParts]]="yes", 0,WorkOrders2[[#This Row],[PartsCost]])</f>
        <v>395.28</v>
      </c>
      <c r="O39" t="s">
        <v>36</v>
      </c>
      <c r="P39" s="13">
        <f t="shared" si="0"/>
        <v>21</v>
      </c>
      <c r="Q39" s="14">
        <f t="shared" si="1"/>
        <v>80</v>
      </c>
      <c r="R39" s="15">
        <f t="shared" si="2"/>
        <v>40</v>
      </c>
      <c r="S39" s="15">
        <f t="shared" si="3"/>
        <v>40</v>
      </c>
      <c r="T39" s="15">
        <f t="shared" si="4"/>
        <v>395.28</v>
      </c>
      <c r="U39" s="15">
        <f t="shared" si="5"/>
        <v>435.28</v>
      </c>
      <c r="V39" s="15">
        <f t="shared" si="6"/>
        <v>435.28</v>
      </c>
      <c r="W39" s="14" t="str">
        <f t="shared" si="7"/>
        <v>Mon</v>
      </c>
      <c r="X39" s="14" t="str">
        <f t="shared" si="7"/>
        <v>Mon</v>
      </c>
      <c r="Y39" s="19">
        <f>WorkOrders2[[#This Row],[LbrHrs]]*WorkOrders2[[#This Row],[Techs]]</f>
        <v>0.5</v>
      </c>
      <c r="Z39" s="19">
        <f>WorkOrders2[[#This Row],[PartsCost]]+WorkOrders2[[#This Row],[LbrCost]]</f>
        <v>435.28</v>
      </c>
    </row>
    <row r="40" spans="1:26" x14ac:dyDescent="0.25">
      <c r="A40" s="7" t="s">
        <v>82</v>
      </c>
      <c r="B40" t="s">
        <v>39</v>
      </c>
      <c r="C40" t="s">
        <v>55</v>
      </c>
      <c r="D40" s="7" t="s">
        <v>35</v>
      </c>
      <c r="E40" t="s">
        <v>41</v>
      </c>
      <c r="F40" s="8">
        <v>44088</v>
      </c>
      <c r="G40" s="8">
        <v>44111</v>
      </c>
      <c r="H40" s="9">
        <v>1</v>
      </c>
      <c r="I40" s="9" t="e">
        <f>VLOOKUP(WorkOrders2[[#This Row],[Techs]],[1]!tblRates[#All],2,FALSE)</f>
        <v>#REF!</v>
      </c>
      <c r="J40" s="10"/>
      <c r="K40" s="10"/>
      <c r="L40" s="11">
        <v>0.25</v>
      </c>
      <c r="M40" s="12">
        <v>36</v>
      </c>
      <c r="N40" s="12">
        <f>IF(WorkOrders2[[#This Row],[WtyParts]]="yes", 0,WorkOrders2[[#This Row],[PartsCost]])</f>
        <v>36</v>
      </c>
      <c r="O40" t="s">
        <v>28</v>
      </c>
      <c r="P40" s="13">
        <f t="shared" si="0"/>
        <v>23</v>
      </c>
      <c r="Q40" s="14">
        <f t="shared" si="1"/>
        <v>80</v>
      </c>
      <c r="R40" s="15">
        <f t="shared" si="2"/>
        <v>20</v>
      </c>
      <c r="S40" s="15">
        <f t="shared" si="3"/>
        <v>20</v>
      </c>
      <c r="T40" s="15">
        <f t="shared" si="4"/>
        <v>36</v>
      </c>
      <c r="U40" s="15">
        <f t="shared" si="5"/>
        <v>56</v>
      </c>
      <c r="V40" s="15">
        <f t="shared" si="6"/>
        <v>56</v>
      </c>
      <c r="W40" s="14" t="str">
        <f t="shared" si="7"/>
        <v>Mon</v>
      </c>
      <c r="X40" s="14" t="str">
        <f t="shared" si="7"/>
        <v>Wed</v>
      </c>
      <c r="Y40" s="19">
        <f>WorkOrders2[[#This Row],[LbrHrs]]*WorkOrders2[[#This Row],[Techs]]</f>
        <v>0.25</v>
      </c>
      <c r="Z40" s="19">
        <f>WorkOrders2[[#This Row],[PartsCost]]+WorkOrders2[[#This Row],[LbrCost]]</f>
        <v>56</v>
      </c>
    </row>
    <row r="41" spans="1:26" x14ac:dyDescent="0.25">
      <c r="A41" s="7" t="s">
        <v>83</v>
      </c>
      <c r="B41" t="s">
        <v>30</v>
      </c>
      <c r="C41" t="s">
        <v>31</v>
      </c>
      <c r="D41" s="7" t="s">
        <v>27</v>
      </c>
      <c r="F41" s="8">
        <v>44088</v>
      </c>
      <c r="G41" s="8">
        <v>44158</v>
      </c>
      <c r="H41" s="9">
        <v>1</v>
      </c>
      <c r="I41" s="9" t="e">
        <f>VLOOKUP(WorkOrders2[[#This Row],[Techs]],[1]!tblRates[#All],2,FALSE)</f>
        <v>#REF!</v>
      </c>
      <c r="J41" s="10"/>
      <c r="K41" s="10"/>
      <c r="L41" s="11">
        <v>1.75</v>
      </c>
      <c r="M41" s="12">
        <v>510.67529999999999</v>
      </c>
      <c r="N41" s="12">
        <f>IF(WorkOrders2[[#This Row],[WtyParts]]="yes", 0,WorkOrders2[[#This Row],[PartsCost]])</f>
        <v>510.67529999999999</v>
      </c>
      <c r="O41" t="s">
        <v>36</v>
      </c>
      <c r="P41" s="13">
        <f t="shared" si="0"/>
        <v>70</v>
      </c>
      <c r="Q41" s="14">
        <f t="shared" si="1"/>
        <v>80</v>
      </c>
      <c r="R41" s="15">
        <f t="shared" si="2"/>
        <v>140</v>
      </c>
      <c r="S41" s="15">
        <f t="shared" si="3"/>
        <v>140</v>
      </c>
      <c r="T41" s="15">
        <f t="shared" si="4"/>
        <v>510.67529999999999</v>
      </c>
      <c r="U41" s="15">
        <f t="shared" si="5"/>
        <v>650.67529999999999</v>
      </c>
      <c r="V41" s="15">
        <f t="shared" si="6"/>
        <v>650.67529999999999</v>
      </c>
      <c r="W41" s="14" t="str">
        <f t="shared" si="7"/>
        <v>Mon</v>
      </c>
      <c r="X41" s="14" t="str">
        <f t="shared" si="7"/>
        <v>Mon</v>
      </c>
      <c r="Y41" s="19">
        <f>WorkOrders2[[#This Row],[LbrHrs]]*WorkOrders2[[#This Row],[Techs]]</f>
        <v>1.75</v>
      </c>
      <c r="Z41" s="19">
        <f>WorkOrders2[[#This Row],[PartsCost]]+WorkOrders2[[#This Row],[LbrCost]]</f>
        <v>650.67529999999999</v>
      </c>
    </row>
    <row r="42" spans="1:26" x14ac:dyDescent="0.25">
      <c r="A42" s="7" t="s">
        <v>84</v>
      </c>
      <c r="B42" t="s">
        <v>39</v>
      </c>
      <c r="C42" t="s">
        <v>55</v>
      </c>
      <c r="D42" s="7" t="s">
        <v>32</v>
      </c>
      <c r="F42" s="8">
        <v>44089</v>
      </c>
      <c r="G42" s="8">
        <v>44111</v>
      </c>
      <c r="H42" s="9">
        <v>2</v>
      </c>
      <c r="I42" s="9" t="e">
        <f>VLOOKUP(WorkOrders2[[#This Row],[Techs]],[1]!tblRates[#All],2,FALSE)</f>
        <v>#REF!</v>
      </c>
      <c r="J42" s="10"/>
      <c r="K42" s="10"/>
      <c r="L42" s="11">
        <v>0.5</v>
      </c>
      <c r="M42" s="12">
        <v>42.66</v>
      </c>
      <c r="N42" s="12">
        <f>IF(WorkOrders2[[#This Row],[WtyParts]]="yes", 0,WorkOrders2[[#This Row],[PartsCost]])</f>
        <v>42.66</v>
      </c>
      <c r="O42" t="s">
        <v>28</v>
      </c>
      <c r="P42" s="13">
        <f t="shared" si="0"/>
        <v>22</v>
      </c>
      <c r="Q42" s="14">
        <f t="shared" si="1"/>
        <v>140</v>
      </c>
      <c r="R42" s="15">
        <f t="shared" si="2"/>
        <v>70</v>
      </c>
      <c r="S42" s="15">
        <f t="shared" si="3"/>
        <v>70</v>
      </c>
      <c r="T42" s="15">
        <f t="shared" si="4"/>
        <v>42.66</v>
      </c>
      <c r="U42" s="15">
        <f t="shared" si="5"/>
        <v>112.66</v>
      </c>
      <c r="V42" s="15">
        <f t="shared" si="6"/>
        <v>112.66</v>
      </c>
      <c r="W42" s="14" t="str">
        <f t="shared" si="7"/>
        <v>Tue</v>
      </c>
      <c r="X42" s="14" t="str">
        <f t="shared" si="7"/>
        <v>Wed</v>
      </c>
      <c r="Y42" s="19">
        <f>WorkOrders2[[#This Row],[LbrHrs]]*WorkOrders2[[#This Row],[Techs]]</f>
        <v>1</v>
      </c>
      <c r="Z42" s="19">
        <f>WorkOrders2[[#This Row],[PartsCost]]+WorkOrders2[[#This Row],[LbrCost]]</f>
        <v>112.66</v>
      </c>
    </row>
    <row r="43" spans="1:26" x14ac:dyDescent="0.25">
      <c r="A43" s="7" t="s">
        <v>85</v>
      </c>
      <c r="B43" t="s">
        <v>51</v>
      </c>
      <c r="C43" t="s">
        <v>26</v>
      </c>
      <c r="D43" s="7" t="s">
        <v>32</v>
      </c>
      <c r="F43" s="8">
        <v>44090</v>
      </c>
      <c r="G43" s="8">
        <v>44102</v>
      </c>
      <c r="H43" s="9">
        <v>1</v>
      </c>
      <c r="I43" s="9" t="e">
        <f>VLOOKUP(WorkOrders2[[#This Row],[Techs]],[1]!tblRates[#All],2,FALSE)</f>
        <v>#REF!</v>
      </c>
      <c r="J43" s="10"/>
      <c r="K43" s="10"/>
      <c r="L43" s="11">
        <v>1</v>
      </c>
      <c r="M43" s="12">
        <v>5.4720000000000004</v>
      </c>
      <c r="N43" s="12">
        <f>IF(WorkOrders2[[#This Row],[WtyParts]]="yes", 0,WorkOrders2[[#This Row],[PartsCost]])</f>
        <v>5.4720000000000004</v>
      </c>
      <c r="O43" t="s">
        <v>47</v>
      </c>
      <c r="P43" s="13">
        <f t="shared" si="0"/>
        <v>12</v>
      </c>
      <c r="Q43" s="14">
        <f t="shared" si="1"/>
        <v>80</v>
      </c>
      <c r="R43" s="15">
        <f t="shared" si="2"/>
        <v>80</v>
      </c>
      <c r="S43" s="15">
        <f t="shared" si="3"/>
        <v>80</v>
      </c>
      <c r="T43" s="15">
        <f t="shared" si="4"/>
        <v>5.4720000000000004</v>
      </c>
      <c r="U43" s="15">
        <f t="shared" si="5"/>
        <v>85.471999999999994</v>
      </c>
      <c r="V43" s="15">
        <f t="shared" si="6"/>
        <v>85.471999999999994</v>
      </c>
      <c r="W43" s="14" t="str">
        <f t="shared" si="7"/>
        <v>Wed</v>
      </c>
      <c r="X43" s="14" t="str">
        <f t="shared" si="7"/>
        <v>Mon</v>
      </c>
      <c r="Y43" s="19">
        <f>WorkOrders2[[#This Row],[LbrHrs]]*WorkOrders2[[#This Row],[Techs]]</f>
        <v>1</v>
      </c>
      <c r="Z43" s="19">
        <f>WorkOrders2[[#This Row],[PartsCost]]+WorkOrders2[[#This Row],[LbrCost]]</f>
        <v>85.471999999999994</v>
      </c>
    </row>
    <row r="44" spans="1:26" x14ac:dyDescent="0.25">
      <c r="A44" s="7" t="s">
        <v>86</v>
      </c>
      <c r="B44" t="s">
        <v>39</v>
      </c>
      <c r="C44" t="s">
        <v>26</v>
      </c>
      <c r="D44" s="7" t="s">
        <v>27</v>
      </c>
      <c r="E44" t="s">
        <v>41</v>
      </c>
      <c r="F44" s="8">
        <v>44090</v>
      </c>
      <c r="G44" s="8">
        <v>44102</v>
      </c>
      <c r="H44" s="9">
        <v>1</v>
      </c>
      <c r="I44" s="9" t="e">
        <f>VLOOKUP(WorkOrders2[[#This Row],[Techs]],[1]!tblRates[#All],2,FALSE)</f>
        <v>#REF!</v>
      </c>
      <c r="J44" s="10"/>
      <c r="K44" s="10"/>
      <c r="L44" s="11">
        <v>0.25</v>
      </c>
      <c r="M44" s="12">
        <v>45.237400000000001</v>
      </c>
      <c r="N44" s="12">
        <f>IF(WorkOrders2[[#This Row],[WtyParts]]="yes", 0,WorkOrders2[[#This Row],[PartsCost]])</f>
        <v>45.237400000000001</v>
      </c>
      <c r="O44" t="s">
        <v>28</v>
      </c>
      <c r="P44" s="13">
        <f t="shared" si="0"/>
        <v>12</v>
      </c>
      <c r="Q44" s="14">
        <f t="shared" si="1"/>
        <v>80</v>
      </c>
      <c r="R44" s="15">
        <f t="shared" si="2"/>
        <v>20</v>
      </c>
      <c r="S44" s="15">
        <f t="shared" si="3"/>
        <v>20</v>
      </c>
      <c r="T44" s="15">
        <f t="shared" si="4"/>
        <v>45.237400000000001</v>
      </c>
      <c r="U44" s="15">
        <f t="shared" si="5"/>
        <v>65.237400000000008</v>
      </c>
      <c r="V44" s="15">
        <f t="shared" si="6"/>
        <v>65.237400000000008</v>
      </c>
      <c r="W44" s="14" t="str">
        <f t="shared" si="7"/>
        <v>Wed</v>
      </c>
      <c r="X44" s="14" t="str">
        <f t="shared" si="7"/>
        <v>Mon</v>
      </c>
      <c r="Y44" s="19">
        <f>WorkOrders2[[#This Row],[LbrHrs]]*WorkOrders2[[#This Row],[Techs]]</f>
        <v>0.25</v>
      </c>
      <c r="Z44" s="19">
        <f>WorkOrders2[[#This Row],[PartsCost]]+WorkOrders2[[#This Row],[LbrCost]]</f>
        <v>65.237400000000008</v>
      </c>
    </row>
    <row r="45" spans="1:26" x14ac:dyDescent="0.25">
      <c r="A45" s="7" t="s">
        <v>87</v>
      </c>
      <c r="B45" t="s">
        <v>39</v>
      </c>
      <c r="C45" t="s">
        <v>46</v>
      </c>
      <c r="D45" s="7" t="s">
        <v>27</v>
      </c>
      <c r="F45" s="8">
        <v>44090</v>
      </c>
      <c r="G45" s="8">
        <v>44105</v>
      </c>
      <c r="H45" s="9">
        <v>2</v>
      </c>
      <c r="I45" s="9" t="e">
        <f>VLOOKUP(WorkOrders2[[#This Row],[Techs]],[1]!tblRates[#All],2,FALSE)</f>
        <v>#REF!</v>
      </c>
      <c r="J45" s="10"/>
      <c r="K45" s="10"/>
      <c r="L45" s="11">
        <v>0.75</v>
      </c>
      <c r="M45" s="12">
        <v>199.452</v>
      </c>
      <c r="N45" s="12">
        <f>IF(WorkOrders2[[#This Row],[WtyParts]]="yes", 0,WorkOrders2[[#This Row],[PartsCost]])</f>
        <v>199.452</v>
      </c>
      <c r="O45" t="s">
        <v>47</v>
      </c>
      <c r="P45" s="13">
        <f t="shared" si="0"/>
        <v>15</v>
      </c>
      <c r="Q45" s="14">
        <f t="shared" si="1"/>
        <v>140</v>
      </c>
      <c r="R45" s="15">
        <f t="shared" si="2"/>
        <v>105</v>
      </c>
      <c r="S45" s="15">
        <f t="shared" si="3"/>
        <v>105</v>
      </c>
      <c r="T45" s="15">
        <f t="shared" si="4"/>
        <v>199.452</v>
      </c>
      <c r="U45" s="15">
        <f t="shared" si="5"/>
        <v>304.452</v>
      </c>
      <c r="V45" s="15">
        <f t="shared" si="6"/>
        <v>304.452</v>
      </c>
      <c r="W45" s="14" t="str">
        <f t="shared" si="7"/>
        <v>Wed</v>
      </c>
      <c r="X45" s="14" t="str">
        <f t="shared" si="7"/>
        <v>Thu</v>
      </c>
      <c r="Y45" s="19">
        <f>WorkOrders2[[#This Row],[LbrHrs]]*WorkOrders2[[#This Row],[Techs]]</f>
        <v>1.5</v>
      </c>
      <c r="Z45" s="19">
        <f>WorkOrders2[[#This Row],[PartsCost]]+WorkOrders2[[#This Row],[LbrCost]]</f>
        <v>304.452</v>
      </c>
    </row>
    <row r="46" spans="1:26" x14ac:dyDescent="0.25">
      <c r="A46" s="7" t="s">
        <v>88</v>
      </c>
      <c r="B46" t="s">
        <v>62</v>
      </c>
      <c r="C46" t="s">
        <v>46</v>
      </c>
      <c r="D46" s="7" t="s">
        <v>27</v>
      </c>
      <c r="F46" s="8">
        <v>44090</v>
      </c>
      <c r="G46" s="8">
        <v>44109</v>
      </c>
      <c r="H46" s="9">
        <v>2</v>
      </c>
      <c r="I46" s="9" t="e">
        <f>VLOOKUP(WorkOrders2[[#This Row],[Techs]],[1]!tblRates[#All],2,FALSE)</f>
        <v>#REF!</v>
      </c>
      <c r="J46" s="10"/>
      <c r="K46" s="10"/>
      <c r="L46" s="11">
        <v>0.5</v>
      </c>
      <c r="M46" s="12">
        <v>144</v>
      </c>
      <c r="N46" s="12">
        <f>IF(WorkOrders2[[#This Row],[WtyParts]]="yes", 0,WorkOrders2[[#This Row],[PartsCost]])</f>
        <v>144</v>
      </c>
      <c r="O46" t="s">
        <v>47</v>
      </c>
      <c r="P46" s="13">
        <f t="shared" si="0"/>
        <v>19</v>
      </c>
      <c r="Q46" s="14">
        <f t="shared" si="1"/>
        <v>140</v>
      </c>
      <c r="R46" s="15">
        <f t="shared" si="2"/>
        <v>70</v>
      </c>
      <c r="S46" s="15">
        <f t="shared" si="3"/>
        <v>70</v>
      </c>
      <c r="T46" s="15">
        <f t="shared" si="4"/>
        <v>144</v>
      </c>
      <c r="U46" s="15">
        <f t="shared" si="5"/>
        <v>214</v>
      </c>
      <c r="V46" s="15">
        <f t="shared" si="6"/>
        <v>214</v>
      </c>
      <c r="W46" s="14" t="str">
        <f t="shared" si="7"/>
        <v>Wed</v>
      </c>
      <c r="X46" s="14" t="str">
        <f t="shared" si="7"/>
        <v>Mon</v>
      </c>
      <c r="Y46" s="19">
        <f>WorkOrders2[[#This Row],[LbrHrs]]*WorkOrders2[[#This Row],[Techs]]</f>
        <v>1</v>
      </c>
      <c r="Z46" s="19">
        <f>WorkOrders2[[#This Row],[PartsCost]]+WorkOrders2[[#This Row],[LbrCost]]</f>
        <v>214</v>
      </c>
    </row>
    <row r="47" spans="1:26" x14ac:dyDescent="0.25">
      <c r="A47" s="7" t="s">
        <v>89</v>
      </c>
      <c r="B47" t="s">
        <v>62</v>
      </c>
      <c r="C47" t="s">
        <v>46</v>
      </c>
      <c r="D47" s="7" t="s">
        <v>35</v>
      </c>
      <c r="F47" s="8">
        <v>44091</v>
      </c>
      <c r="G47" s="8">
        <v>44110</v>
      </c>
      <c r="H47" s="9">
        <v>1</v>
      </c>
      <c r="I47" s="9" t="e">
        <f>VLOOKUP(WorkOrders2[[#This Row],[Techs]],[1]!tblRates[#All],2,FALSE)</f>
        <v>#REF!</v>
      </c>
      <c r="J47" s="10"/>
      <c r="K47" s="10"/>
      <c r="L47" s="11">
        <v>0.25</v>
      </c>
      <c r="M47" s="12">
        <v>6.2160000000000002</v>
      </c>
      <c r="N47" s="12">
        <f>IF(WorkOrders2[[#This Row],[WtyParts]]="yes", 0,WorkOrders2[[#This Row],[PartsCost]])</f>
        <v>6.2160000000000002</v>
      </c>
      <c r="O47" t="s">
        <v>47</v>
      </c>
      <c r="P47" s="13">
        <f t="shared" si="0"/>
        <v>19</v>
      </c>
      <c r="Q47" s="14">
        <f t="shared" si="1"/>
        <v>80</v>
      </c>
      <c r="R47" s="15">
        <f t="shared" si="2"/>
        <v>20</v>
      </c>
      <c r="S47" s="15">
        <f t="shared" si="3"/>
        <v>20</v>
      </c>
      <c r="T47" s="15">
        <f t="shared" si="4"/>
        <v>6.2160000000000002</v>
      </c>
      <c r="U47" s="15">
        <f t="shared" si="5"/>
        <v>26.216000000000001</v>
      </c>
      <c r="V47" s="15">
        <f t="shared" si="6"/>
        <v>26.216000000000001</v>
      </c>
      <c r="W47" s="14" t="str">
        <f t="shared" si="7"/>
        <v>Thu</v>
      </c>
      <c r="X47" s="14" t="str">
        <f t="shared" si="7"/>
        <v>Tue</v>
      </c>
      <c r="Y47" s="19">
        <f>WorkOrders2[[#This Row],[LbrHrs]]*WorkOrders2[[#This Row],[Techs]]</f>
        <v>0.25</v>
      </c>
      <c r="Z47" s="19">
        <f>WorkOrders2[[#This Row],[PartsCost]]+WorkOrders2[[#This Row],[LbrCost]]</f>
        <v>26.216000000000001</v>
      </c>
    </row>
    <row r="48" spans="1:26" x14ac:dyDescent="0.25">
      <c r="A48" s="7" t="s">
        <v>90</v>
      </c>
      <c r="B48" t="s">
        <v>39</v>
      </c>
      <c r="C48" t="s">
        <v>55</v>
      </c>
      <c r="D48" s="7" t="s">
        <v>32</v>
      </c>
      <c r="F48" s="8">
        <v>44091</v>
      </c>
      <c r="G48" s="8">
        <v>44116</v>
      </c>
      <c r="H48" s="9">
        <v>2</v>
      </c>
      <c r="I48" s="9" t="e">
        <f>VLOOKUP(WorkOrders2[[#This Row],[Techs]],[1]!tblRates[#All],2,FALSE)</f>
        <v>#REF!</v>
      </c>
      <c r="J48" s="10"/>
      <c r="K48" s="10"/>
      <c r="L48" s="11">
        <v>1</v>
      </c>
      <c r="M48" s="12">
        <v>36</v>
      </c>
      <c r="N48" s="12">
        <f>IF(WorkOrders2[[#This Row],[WtyParts]]="yes", 0,WorkOrders2[[#This Row],[PartsCost]])</f>
        <v>36</v>
      </c>
      <c r="O48" t="s">
        <v>28</v>
      </c>
      <c r="P48" s="13">
        <f t="shared" si="0"/>
        <v>25</v>
      </c>
      <c r="Q48" s="14">
        <f t="shared" si="1"/>
        <v>140</v>
      </c>
      <c r="R48" s="15">
        <f t="shared" si="2"/>
        <v>140</v>
      </c>
      <c r="S48" s="15">
        <f t="shared" si="3"/>
        <v>140</v>
      </c>
      <c r="T48" s="15">
        <f t="shared" si="4"/>
        <v>36</v>
      </c>
      <c r="U48" s="15">
        <f t="shared" si="5"/>
        <v>176</v>
      </c>
      <c r="V48" s="15">
        <f t="shared" si="6"/>
        <v>176</v>
      </c>
      <c r="W48" s="14" t="str">
        <f t="shared" si="7"/>
        <v>Thu</v>
      </c>
      <c r="X48" s="14" t="str">
        <f t="shared" si="7"/>
        <v>Mon</v>
      </c>
      <c r="Y48" s="19">
        <f>WorkOrders2[[#This Row],[LbrHrs]]*WorkOrders2[[#This Row],[Techs]]</f>
        <v>2</v>
      </c>
      <c r="Z48" s="19">
        <f>WorkOrders2[[#This Row],[PartsCost]]+WorkOrders2[[#This Row],[LbrCost]]</f>
        <v>176</v>
      </c>
    </row>
    <row r="49" spans="1:26" x14ac:dyDescent="0.25">
      <c r="A49" s="7" t="s">
        <v>91</v>
      </c>
      <c r="B49" t="s">
        <v>34</v>
      </c>
      <c r="C49" t="s">
        <v>40</v>
      </c>
      <c r="D49" s="7" t="s">
        <v>27</v>
      </c>
      <c r="F49" s="8">
        <v>44091</v>
      </c>
      <c r="G49" s="8">
        <v>44116</v>
      </c>
      <c r="H49" s="9">
        <v>2</v>
      </c>
      <c r="I49" s="9" t="e">
        <f>VLOOKUP(WorkOrders2[[#This Row],[Techs]],[1]!tblRates[#All],2,FALSE)</f>
        <v>#REF!</v>
      </c>
      <c r="J49" s="10"/>
      <c r="K49" s="10"/>
      <c r="L49" s="11">
        <v>0.75</v>
      </c>
      <c r="M49" s="12">
        <v>40</v>
      </c>
      <c r="N49" s="12">
        <f>IF(WorkOrders2[[#This Row],[WtyParts]]="yes", 0,WorkOrders2[[#This Row],[PartsCost]])</f>
        <v>40</v>
      </c>
      <c r="O49" t="s">
        <v>47</v>
      </c>
      <c r="P49" s="13">
        <f t="shared" si="0"/>
        <v>25</v>
      </c>
      <c r="Q49" s="14">
        <f t="shared" si="1"/>
        <v>140</v>
      </c>
      <c r="R49" s="15">
        <f t="shared" si="2"/>
        <v>105</v>
      </c>
      <c r="S49" s="15">
        <f t="shared" si="3"/>
        <v>105</v>
      </c>
      <c r="T49" s="15">
        <f t="shared" si="4"/>
        <v>40</v>
      </c>
      <c r="U49" s="15">
        <f t="shared" si="5"/>
        <v>145</v>
      </c>
      <c r="V49" s="15">
        <f t="shared" si="6"/>
        <v>145</v>
      </c>
      <c r="W49" s="14" t="str">
        <f t="shared" si="7"/>
        <v>Thu</v>
      </c>
      <c r="X49" s="14" t="str">
        <f t="shared" si="7"/>
        <v>Mon</v>
      </c>
      <c r="Y49" s="19">
        <f>WorkOrders2[[#This Row],[LbrHrs]]*WorkOrders2[[#This Row],[Techs]]</f>
        <v>1.5</v>
      </c>
      <c r="Z49" s="19">
        <f>WorkOrders2[[#This Row],[PartsCost]]+WorkOrders2[[#This Row],[LbrCost]]</f>
        <v>145</v>
      </c>
    </row>
    <row r="50" spans="1:26" x14ac:dyDescent="0.25">
      <c r="A50" s="7" t="s">
        <v>92</v>
      </c>
      <c r="B50" t="s">
        <v>30</v>
      </c>
      <c r="C50" t="s">
        <v>31</v>
      </c>
      <c r="D50" s="7" t="s">
        <v>27</v>
      </c>
      <c r="F50" s="8">
        <v>44091</v>
      </c>
      <c r="G50" s="8">
        <v>44152</v>
      </c>
      <c r="H50" s="9">
        <v>1</v>
      </c>
      <c r="I50" s="9" t="e">
        <f>VLOOKUP(WorkOrders2[[#This Row],[Techs]],[1]!tblRates[#All],2,FALSE)</f>
        <v>#REF!</v>
      </c>
      <c r="J50" s="10"/>
      <c r="K50" s="10"/>
      <c r="L50" s="11">
        <v>0.25</v>
      </c>
      <c r="M50" s="12">
        <v>87.581299999999999</v>
      </c>
      <c r="N50" s="12">
        <f>IF(WorkOrders2[[#This Row],[WtyParts]]="yes", 0,WorkOrders2[[#This Row],[PartsCost]])</f>
        <v>87.581299999999999</v>
      </c>
      <c r="O50" t="s">
        <v>28</v>
      </c>
      <c r="P50" s="13">
        <f t="shared" si="0"/>
        <v>61</v>
      </c>
      <c r="Q50" s="14">
        <f t="shared" si="1"/>
        <v>80</v>
      </c>
      <c r="R50" s="15">
        <f t="shared" si="2"/>
        <v>20</v>
      </c>
      <c r="S50" s="15">
        <f t="shared" si="3"/>
        <v>20</v>
      </c>
      <c r="T50" s="15">
        <f t="shared" si="4"/>
        <v>87.581299999999999</v>
      </c>
      <c r="U50" s="15">
        <f t="shared" si="5"/>
        <v>107.5813</v>
      </c>
      <c r="V50" s="15">
        <f t="shared" si="6"/>
        <v>107.5813</v>
      </c>
      <c r="W50" s="14" t="str">
        <f t="shared" si="7"/>
        <v>Thu</v>
      </c>
      <c r="X50" s="14" t="str">
        <f t="shared" si="7"/>
        <v>Tue</v>
      </c>
      <c r="Y50" s="19">
        <f>WorkOrders2[[#This Row],[LbrHrs]]*WorkOrders2[[#This Row],[Techs]]</f>
        <v>0.25</v>
      </c>
      <c r="Z50" s="19">
        <f>WorkOrders2[[#This Row],[PartsCost]]+WorkOrders2[[#This Row],[LbrCost]]</f>
        <v>107.5813</v>
      </c>
    </row>
    <row r="51" spans="1:26" x14ac:dyDescent="0.25">
      <c r="A51" s="7" t="s">
        <v>93</v>
      </c>
      <c r="B51" t="s">
        <v>51</v>
      </c>
      <c r="C51" t="s">
        <v>26</v>
      </c>
      <c r="D51" s="7" t="s">
        <v>32</v>
      </c>
      <c r="F51" s="8">
        <v>44095</v>
      </c>
      <c r="G51" s="8">
        <v>44102</v>
      </c>
      <c r="H51" s="9">
        <v>1</v>
      </c>
      <c r="I51" s="9" t="e">
        <f>VLOOKUP(WorkOrders2[[#This Row],[Techs]],[1]!tblRates[#All],2,FALSE)</f>
        <v>#REF!</v>
      </c>
      <c r="J51" s="10"/>
      <c r="K51" s="10"/>
      <c r="L51" s="11">
        <v>0.5</v>
      </c>
      <c r="M51" s="12">
        <v>30</v>
      </c>
      <c r="N51" s="12">
        <f>IF(WorkOrders2[[#This Row],[WtyParts]]="yes", 0,WorkOrders2[[#This Row],[PartsCost]])</f>
        <v>30</v>
      </c>
      <c r="O51" t="s">
        <v>47</v>
      </c>
      <c r="P51" s="13">
        <f t="shared" si="0"/>
        <v>7</v>
      </c>
      <c r="Q51" s="14">
        <f t="shared" si="1"/>
        <v>80</v>
      </c>
      <c r="R51" s="15">
        <f t="shared" si="2"/>
        <v>40</v>
      </c>
      <c r="S51" s="15">
        <f t="shared" si="3"/>
        <v>40</v>
      </c>
      <c r="T51" s="15">
        <f t="shared" si="4"/>
        <v>30</v>
      </c>
      <c r="U51" s="15">
        <f t="shared" si="5"/>
        <v>70</v>
      </c>
      <c r="V51" s="15">
        <f t="shared" si="6"/>
        <v>70</v>
      </c>
      <c r="W51" s="14" t="str">
        <f t="shared" si="7"/>
        <v>Mon</v>
      </c>
      <c r="X51" s="14" t="str">
        <f t="shared" si="7"/>
        <v>Mon</v>
      </c>
      <c r="Y51" s="19">
        <f>WorkOrders2[[#This Row],[LbrHrs]]*WorkOrders2[[#This Row],[Techs]]</f>
        <v>0.5</v>
      </c>
      <c r="Z51" s="19">
        <f>WorkOrders2[[#This Row],[PartsCost]]+WorkOrders2[[#This Row],[LbrCost]]</f>
        <v>70</v>
      </c>
    </row>
    <row r="52" spans="1:26" x14ac:dyDescent="0.25">
      <c r="A52" s="7" t="s">
        <v>94</v>
      </c>
      <c r="B52" t="s">
        <v>62</v>
      </c>
      <c r="C52" t="s">
        <v>55</v>
      </c>
      <c r="D52" s="7" t="s">
        <v>35</v>
      </c>
      <c r="F52" s="8">
        <v>44095</v>
      </c>
      <c r="G52" s="8">
        <v>44123</v>
      </c>
      <c r="H52" s="9">
        <v>1</v>
      </c>
      <c r="I52" s="9" t="e">
        <f>VLOOKUP(WorkOrders2[[#This Row],[Techs]],[1]!tblRates[#All],2,FALSE)</f>
        <v>#REF!</v>
      </c>
      <c r="J52" s="10"/>
      <c r="K52" s="10"/>
      <c r="L52" s="11">
        <v>0.25</v>
      </c>
      <c r="M52" s="12">
        <v>144</v>
      </c>
      <c r="N52" s="12">
        <f>IF(WorkOrders2[[#This Row],[WtyParts]]="yes", 0,WorkOrders2[[#This Row],[PartsCost]])</f>
        <v>144</v>
      </c>
      <c r="O52" t="s">
        <v>36</v>
      </c>
      <c r="P52" s="13">
        <f t="shared" si="0"/>
        <v>28</v>
      </c>
      <c r="Q52" s="14">
        <f t="shared" si="1"/>
        <v>80</v>
      </c>
      <c r="R52" s="15">
        <f t="shared" si="2"/>
        <v>20</v>
      </c>
      <c r="S52" s="15">
        <f t="shared" si="3"/>
        <v>20</v>
      </c>
      <c r="T52" s="15">
        <f t="shared" si="4"/>
        <v>144</v>
      </c>
      <c r="U52" s="15">
        <f t="shared" si="5"/>
        <v>164</v>
      </c>
      <c r="V52" s="15">
        <f t="shared" si="6"/>
        <v>164</v>
      </c>
      <c r="W52" s="14" t="str">
        <f t="shared" si="7"/>
        <v>Mon</v>
      </c>
      <c r="X52" s="14" t="str">
        <f t="shared" si="7"/>
        <v>Mon</v>
      </c>
      <c r="Y52" s="19">
        <f>WorkOrders2[[#This Row],[LbrHrs]]*WorkOrders2[[#This Row],[Techs]]</f>
        <v>0.25</v>
      </c>
      <c r="Z52" s="19">
        <f>WorkOrders2[[#This Row],[PartsCost]]+WorkOrders2[[#This Row],[LbrCost]]</f>
        <v>164</v>
      </c>
    </row>
    <row r="53" spans="1:26" x14ac:dyDescent="0.25">
      <c r="A53" s="7" t="s">
        <v>95</v>
      </c>
      <c r="B53" t="s">
        <v>51</v>
      </c>
      <c r="C53" t="s">
        <v>26</v>
      </c>
      <c r="D53" s="7" t="s">
        <v>32</v>
      </c>
      <c r="E53" t="s">
        <v>41</v>
      </c>
      <c r="F53" s="8">
        <v>44095</v>
      </c>
      <c r="G53" s="8">
        <v>44139</v>
      </c>
      <c r="H53" s="9">
        <v>1</v>
      </c>
      <c r="I53" s="9" t="e">
        <f>VLOOKUP(WorkOrders2[[#This Row],[Techs]],[1]!tblRates[#All],2,FALSE)</f>
        <v>#REF!</v>
      </c>
      <c r="J53" s="10"/>
      <c r="K53" s="10"/>
      <c r="L53" s="11">
        <v>0.75</v>
      </c>
      <c r="M53" s="12">
        <v>297.51229999999998</v>
      </c>
      <c r="N53" s="12">
        <f>IF(WorkOrders2[[#This Row],[WtyParts]]="yes", 0,WorkOrders2[[#This Row],[PartsCost]])</f>
        <v>297.51229999999998</v>
      </c>
      <c r="O53" t="s">
        <v>28</v>
      </c>
      <c r="P53" s="13">
        <f t="shared" si="0"/>
        <v>44</v>
      </c>
      <c r="Q53" s="14">
        <f t="shared" si="1"/>
        <v>80</v>
      </c>
      <c r="R53" s="15">
        <f t="shared" si="2"/>
        <v>60</v>
      </c>
      <c r="S53" s="15">
        <f t="shared" si="3"/>
        <v>60</v>
      </c>
      <c r="T53" s="15">
        <f t="shared" si="4"/>
        <v>297.51229999999998</v>
      </c>
      <c r="U53" s="15">
        <f t="shared" si="5"/>
        <v>357.51229999999998</v>
      </c>
      <c r="V53" s="15">
        <f t="shared" si="6"/>
        <v>357.51229999999998</v>
      </c>
      <c r="W53" s="14" t="str">
        <f t="shared" si="7"/>
        <v>Mon</v>
      </c>
      <c r="X53" s="14" t="str">
        <f t="shared" si="7"/>
        <v>Wed</v>
      </c>
      <c r="Y53" s="19">
        <f>WorkOrders2[[#This Row],[LbrHrs]]*WorkOrders2[[#This Row],[Techs]]</f>
        <v>0.75</v>
      </c>
      <c r="Z53" s="19">
        <f>WorkOrders2[[#This Row],[PartsCost]]+WorkOrders2[[#This Row],[LbrCost]]</f>
        <v>357.51229999999998</v>
      </c>
    </row>
    <row r="54" spans="1:26" x14ac:dyDescent="0.25">
      <c r="A54" s="7" t="s">
        <v>96</v>
      </c>
      <c r="B54" t="s">
        <v>51</v>
      </c>
      <c r="C54" t="s">
        <v>55</v>
      </c>
      <c r="D54" s="7" t="s">
        <v>27</v>
      </c>
      <c r="F54" s="8">
        <v>44095</v>
      </c>
      <c r="G54" s="8">
        <v>44160</v>
      </c>
      <c r="H54" s="9">
        <v>1</v>
      </c>
      <c r="I54" s="9" t="e">
        <f>VLOOKUP(WorkOrders2[[#This Row],[Techs]],[1]!tblRates[#All],2,FALSE)</f>
        <v>#REF!</v>
      </c>
      <c r="J54" s="10"/>
      <c r="K54" s="10"/>
      <c r="L54" s="11">
        <v>0.5</v>
      </c>
      <c r="M54" s="12">
        <v>64.171000000000006</v>
      </c>
      <c r="N54" s="12">
        <f>IF(WorkOrders2[[#This Row],[WtyParts]]="yes", 0,WorkOrders2[[#This Row],[PartsCost]])</f>
        <v>64.171000000000006</v>
      </c>
      <c r="O54" t="s">
        <v>36</v>
      </c>
      <c r="P54" s="13">
        <f t="shared" si="0"/>
        <v>65</v>
      </c>
      <c r="Q54" s="14">
        <f t="shared" si="1"/>
        <v>80</v>
      </c>
      <c r="R54" s="15">
        <f t="shared" si="2"/>
        <v>40</v>
      </c>
      <c r="S54" s="15">
        <f t="shared" si="3"/>
        <v>40</v>
      </c>
      <c r="T54" s="15">
        <f t="shared" si="4"/>
        <v>64.171000000000006</v>
      </c>
      <c r="U54" s="15">
        <f t="shared" si="5"/>
        <v>104.17100000000001</v>
      </c>
      <c r="V54" s="15">
        <f t="shared" si="6"/>
        <v>104.17100000000001</v>
      </c>
      <c r="W54" s="14" t="str">
        <f t="shared" si="7"/>
        <v>Mon</v>
      </c>
      <c r="X54" s="14" t="str">
        <f t="shared" si="7"/>
        <v>Wed</v>
      </c>
      <c r="Y54" s="19">
        <f>WorkOrders2[[#This Row],[LbrHrs]]*WorkOrders2[[#This Row],[Techs]]</f>
        <v>0.5</v>
      </c>
      <c r="Z54" s="19">
        <f>WorkOrders2[[#This Row],[PartsCost]]+WorkOrders2[[#This Row],[LbrCost]]</f>
        <v>104.17100000000001</v>
      </c>
    </row>
    <row r="55" spans="1:26" x14ac:dyDescent="0.25">
      <c r="A55" s="7" t="s">
        <v>97</v>
      </c>
      <c r="B55" t="s">
        <v>30</v>
      </c>
      <c r="C55" t="s">
        <v>31</v>
      </c>
      <c r="D55" s="7" t="s">
        <v>35</v>
      </c>
      <c r="F55" s="8">
        <v>44096</v>
      </c>
      <c r="G55" s="8">
        <v>44105</v>
      </c>
      <c r="H55" s="9">
        <v>1</v>
      </c>
      <c r="I55" s="9" t="e">
        <f>VLOOKUP(WorkOrders2[[#This Row],[Techs]],[1]!tblRates[#All],2,FALSE)</f>
        <v>#REF!</v>
      </c>
      <c r="J55" s="10"/>
      <c r="K55" s="10"/>
      <c r="L55" s="11">
        <v>0.25</v>
      </c>
      <c r="M55" s="12">
        <v>20.475000000000001</v>
      </c>
      <c r="N55" s="12">
        <f>IF(WorkOrders2[[#This Row],[WtyParts]]="yes", 0,WorkOrders2[[#This Row],[PartsCost]])</f>
        <v>20.475000000000001</v>
      </c>
      <c r="O55" t="s">
        <v>28</v>
      </c>
      <c r="P55" s="13">
        <f t="shared" si="0"/>
        <v>9</v>
      </c>
      <c r="Q55" s="14">
        <f t="shared" si="1"/>
        <v>80</v>
      </c>
      <c r="R55" s="15">
        <f t="shared" si="2"/>
        <v>20</v>
      </c>
      <c r="S55" s="15">
        <f t="shared" si="3"/>
        <v>20</v>
      </c>
      <c r="T55" s="15">
        <f t="shared" si="4"/>
        <v>20.475000000000001</v>
      </c>
      <c r="U55" s="15">
        <f t="shared" si="5"/>
        <v>40.475000000000001</v>
      </c>
      <c r="V55" s="15">
        <f t="shared" si="6"/>
        <v>40.475000000000001</v>
      </c>
      <c r="W55" s="14" t="str">
        <f t="shared" si="7"/>
        <v>Tue</v>
      </c>
      <c r="X55" s="14" t="str">
        <f t="shared" si="7"/>
        <v>Thu</v>
      </c>
      <c r="Y55" s="19">
        <f>WorkOrders2[[#This Row],[LbrHrs]]*WorkOrders2[[#This Row],[Techs]]</f>
        <v>0.25</v>
      </c>
      <c r="Z55" s="19">
        <f>WorkOrders2[[#This Row],[PartsCost]]+WorkOrders2[[#This Row],[LbrCost]]</f>
        <v>40.475000000000001</v>
      </c>
    </row>
    <row r="56" spans="1:26" x14ac:dyDescent="0.25">
      <c r="A56" s="7" t="s">
        <v>98</v>
      </c>
      <c r="B56" t="s">
        <v>51</v>
      </c>
      <c r="C56" t="s">
        <v>26</v>
      </c>
      <c r="D56" s="7" t="s">
        <v>49</v>
      </c>
      <c r="F56" s="8">
        <v>44097</v>
      </c>
      <c r="G56" s="8">
        <v>44111</v>
      </c>
      <c r="H56" s="9">
        <v>1</v>
      </c>
      <c r="I56" s="9" t="e">
        <f>VLOOKUP(WorkOrders2[[#This Row],[Techs]],[1]!tblRates[#All],2,FALSE)</f>
        <v>#REF!</v>
      </c>
      <c r="J56" s="10"/>
      <c r="K56" s="10"/>
      <c r="L56" s="11">
        <v>1</v>
      </c>
      <c r="M56" s="12">
        <v>200</v>
      </c>
      <c r="N56" s="12">
        <f>IF(WorkOrders2[[#This Row],[WtyParts]]="yes", 0,WorkOrders2[[#This Row],[PartsCost]])</f>
        <v>200</v>
      </c>
      <c r="O56" t="s">
        <v>47</v>
      </c>
      <c r="P56" s="13">
        <f t="shared" si="0"/>
        <v>14</v>
      </c>
      <c r="Q56" s="14">
        <f t="shared" si="1"/>
        <v>80</v>
      </c>
      <c r="R56" s="15">
        <f t="shared" si="2"/>
        <v>80</v>
      </c>
      <c r="S56" s="15">
        <f t="shared" si="3"/>
        <v>80</v>
      </c>
      <c r="T56" s="15">
        <f t="shared" si="4"/>
        <v>200</v>
      </c>
      <c r="U56" s="15">
        <f t="shared" si="5"/>
        <v>280</v>
      </c>
      <c r="V56" s="15">
        <f t="shared" si="6"/>
        <v>280</v>
      </c>
      <c r="W56" s="14" t="str">
        <f t="shared" si="7"/>
        <v>Wed</v>
      </c>
      <c r="X56" s="14" t="str">
        <f t="shared" si="7"/>
        <v>Wed</v>
      </c>
      <c r="Y56" s="19">
        <f>WorkOrders2[[#This Row],[LbrHrs]]*WorkOrders2[[#This Row],[Techs]]</f>
        <v>1</v>
      </c>
      <c r="Z56" s="19">
        <f>WorkOrders2[[#This Row],[PartsCost]]+WorkOrders2[[#This Row],[LbrCost]]</f>
        <v>280</v>
      </c>
    </row>
    <row r="57" spans="1:26" x14ac:dyDescent="0.25">
      <c r="A57" s="7" t="s">
        <v>99</v>
      </c>
      <c r="B57" t="s">
        <v>62</v>
      </c>
      <c r="C57" t="s">
        <v>46</v>
      </c>
      <c r="D57" s="7" t="s">
        <v>49</v>
      </c>
      <c r="F57" s="8">
        <v>44097</v>
      </c>
      <c r="G57" s="8">
        <v>44119</v>
      </c>
      <c r="H57" s="9">
        <v>1</v>
      </c>
      <c r="I57" s="9" t="e">
        <f>VLOOKUP(WorkOrders2[[#This Row],[Techs]],[1]!tblRates[#All],2,FALSE)</f>
        <v>#REF!</v>
      </c>
      <c r="J57" s="10"/>
      <c r="K57" s="10"/>
      <c r="L57" s="11">
        <v>1.5</v>
      </c>
      <c r="M57" s="12">
        <v>123.9555</v>
      </c>
      <c r="N57" s="12">
        <f>IF(WorkOrders2[[#This Row],[WtyParts]]="yes", 0,WorkOrders2[[#This Row],[PartsCost]])</f>
        <v>123.9555</v>
      </c>
      <c r="O57" t="s">
        <v>47</v>
      </c>
      <c r="P57" s="13">
        <f t="shared" si="0"/>
        <v>22</v>
      </c>
      <c r="Q57" s="14">
        <f t="shared" si="1"/>
        <v>80</v>
      </c>
      <c r="R57" s="15">
        <f t="shared" si="2"/>
        <v>120</v>
      </c>
      <c r="S57" s="15">
        <f t="shared" si="3"/>
        <v>120</v>
      </c>
      <c r="T57" s="15">
        <f t="shared" si="4"/>
        <v>123.9555</v>
      </c>
      <c r="U57" s="15">
        <f t="shared" si="5"/>
        <v>243.9555</v>
      </c>
      <c r="V57" s="15">
        <f t="shared" si="6"/>
        <v>243.9555</v>
      </c>
      <c r="W57" s="14" t="str">
        <f t="shared" si="7"/>
        <v>Wed</v>
      </c>
      <c r="X57" s="14" t="str">
        <f t="shared" si="7"/>
        <v>Thu</v>
      </c>
      <c r="Y57" s="19">
        <f>WorkOrders2[[#This Row],[LbrHrs]]*WorkOrders2[[#This Row],[Techs]]</f>
        <v>1.5</v>
      </c>
      <c r="Z57" s="19">
        <f>WorkOrders2[[#This Row],[PartsCost]]+WorkOrders2[[#This Row],[LbrCost]]</f>
        <v>243.9555</v>
      </c>
    </row>
    <row r="58" spans="1:26" x14ac:dyDescent="0.25">
      <c r="A58" s="7" t="s">
        <v>100</v>
      </c>
      <c r="B58" t="s">
        <v>34</v>
      </c>
      <c r="C58" t="s">
        <v>40</v>
      </c>
      <c r="D58" s="7" t="s">
        <v>32</v>
      </c>
      <c r="F58" s="8">
        <v>44097</v>
      </c>
      <c r="G58" s="8">
        <v>44128</v>
      </c>
      <c r="H58" s="9">
        <v>1</v>
      </c>
      <c r="I58" s="9" t="e">
        <f>VLOOKUP(WorkOrders2[[#This Row],[Techs]],[1]!tblRates[#All],2,FALSE)</f>
        <v>#REF!</v>
      </c>
      <c r="J58" s="10"/>
      <c r="K58" s="10"/>
      <c r="L58" s="11">
        <v>0.5</v>
      </c>
      <c r="M58" s="12">
        <v>193.88310000000001</v>
      </c>
      <c r="N58" s="12">
        <f>IF(WorkOrders2[[#This Row],[WtyParts]]="yes", 0,WorkOrders2[[#This Row],[PartsCost]])</f>
        <v>193.88310000000001</v>
      </c>
      <c r="O58" t="s">
        <v>28</v>
      </c>
      <c r="P58" s="13">
        <f t="shared" si="0"/>
        <v>31</v>
      </c>
      <c r="Q58" s="14">
        <f t="shared" si="1"/>
        <v>80</v>
      </c>
      <c r="R58" s="15">
        <f t="shared" si="2"/>
        <v>40</v>
      </c>
      <c r="S58" s="15">
        <f t="shared" si="3"/>
        <v>40</v>
      </c>
      <c r="T58" s="15">
        <f t="shared" si="4"/>
        <v>193.88310000000001</v>
      </c>
      <c r="U58" s="15">
        <f t="shared" si="5"/>
        <v>233.88310000000001</v>
      </c>
      <c r="V58" s="15">
        <f t="shared" si="6"/>
        <v>233.88310000000001</v>
      </c>
      <c r="W58" s="14" t="str">
        <f t="shared" si="7"/>
        <v>Wed</v>
      </c>
      <c r="X58" s="14" t="str">
        <f t="shared" si="7"/>
        <v>Sat</v>
      </c>
      <c r="Y58" s="19">
        <f>WorkOrders2[[#This Row],[LbrHrs]]*WorkOrders2[[#This Row],[Techs]]</f>
        <v>0.5</v>
      </c>
      <c r="Z58" s="19">
        <f>WorkOrders2[[#This Row],[PartsCost]]+WorkOrders2[[#This Row],[LbrCost]]</f>
        <v>233.88310000000001</v>
      </c>
    </row>
    <row r="59" spans="1:26" x14ac:dyDescent="0.25">
      <c r="A59" s="7" t="s">
        <v>101</v>
      </c>
      <c r="B59" t="s">
        <v>62</v>
      </c>
      <c r="C59" t="s">
        <v>26</v>
      </c>
      <c r="D59" s="7" t="s">
        <v>27</v>
      </c>
      <c r="F59" s="8">
        <v>44097</v>
      </c>
      <c r="G59" s="8">
        <v>44132</v>
      </c>
      <c r="H59" s="9">
        <v>2</v>
      </c>
      <c r="I59" s="9" t="e">
        <f>VLOOKUP(WorkOrders2[[#This Row],[Techs]],[1]!tblRates[#All],2,FALSE)</f>
        <v>#REF!</v>
      </c>
      <c r="J59" s="10"/>
      <c r="K59" s="10"/>
      <c r="L59" s="11">
        <v>0.5</v>
      </c>
      <c r="M59" s="12">
        <v>1.173</v>
      </c>
      <c r="N59" s="12">
        <f>IF(WorkOrders2[[#This Row],[WtyParts]]="yes", 0,WorkOrders2[[#This Row],[PartsCost]])</f>
        <v>1.173</v>
      </c>
      <c r="O59" t="s">
        <v>47</v>
      </c>
      <c r="P59" s="13">
        <f t="shared" si="0"/>
        <v>35</v>
      </c>
      <c r="Q59" s="14">
        <f t="shared" si="1"/>
        <v>140</v>
      </c>
      <c r="R59" s="15">
        <f t="shared" si="2"/>
        <v>70</v>
      </c>
      <c r="S59" s="15">
        <f t="shared" si="3"/>
        <v>70</v>
      </c>
      <c r="T59" s="15">
        <f t="shared" si="4"/>
        <v>1.173</v>
      </c>
      <c r="U59" s="15">
        <f t="shared" si="5"/>
        <v>71.173000000000002</v>
      </c>
      <c r="V59" s="15">
        <f t="shared" si="6"/>
        <v>71.173000000000002</v>
      </c>
      <c r="W59" s="14" t="str">
        <f t="shared" si="7"/>
        <v>Wed</v>
      </c>
      <c r="X59" s="14" t="str">
        <f t="shared" si="7"/>
        <v>Wed</v>
      </c>
      <c r="Y59" s="19">
        <f>WorkOrders2[[#This Row],[LbrHrs]]*WorkOrders2[[#This Row],[Techs]]</f>
        <v>1</v>
      </c>
      <c r="Z59" s="19">
        <f>WorkOrders2[[#This Row],[PartsCost]]+WorkOrders2[[#This Row],[LbrCost]]</f>
        <v>71.173000000000002</v>
      </c>
    </row>
    <row r="60" spans="1:26" x14ac:dyDescent="0.25">
      <c r="A60" s="7" t="s">
        <v>102</v>
      </c>
      <c r="B60" t="s">
        <v>34</v>
      </c>
      <c r="C60" t="s">
        <v>55</v>
      </c>
      <c r="D60" s="7" t="s">
        <v>27</v>
      </c>
      <c r="F60" s="8">
        <v>44098</v>
      </c>
      <c r="G60" s="8">
        <v>44109</v>
      </c>
      <c r="H60" s="9">
        <v>2</v>
      </c>
      <c r="I60" s="9" t="e">
        <f>VLOOKUP(WorkOrders2[[#This Row],[Techs]],[1]!tblRates[#All],2,FALSE)</f>
        <v>#REF!</v>
      </c>
      <c r="J60" s="10"/>
      <c r="K60" s="10"/>
      <c r="L60" s="11">
        <v>0.75</v>
      </c>
      <c r="M60" s="12">
        <v>664.78880000000004</v>
      </c>
      <c r="N60" s="12">
        <f>IF(WorkOrders2[[#This Row],[WtyParts]]="yes", 0,WorkOrders2[[#This Row],[PartsCost]])</f>
        <v>664.78880000000004</v>
      </c>
      <c r="O60" t="s">
        <v>28</v>
      </c>
      <c r="P60" s="13">
        <f t="shared" si="0"/>
        <v>11</v>
      </c>
      <c r="Q60" s="14">
        <f t="shared" si="1"/>
        <v>140</v>
      </c>
      <c r="R60" s="15">
        <f t="shared" si="2"/>
        <v>105</v>
      </c>
      <c r="S60" s="15">
        <f t="shared" si="3"/>
        <v>105</v>
      </c>
      <c r="T60" s="15">
        <f t="shared" si="4"/>
        <v>664.78880000000004</v>
      </c>
      <c r="U60" s="15">
        <f t="shared" si="5"/>
        <v>769.78880000000004</v>
      </c>
      <c r="V60" s="15">
        <f t="shared" si="6"/>
        <v>769.78880000000004</v>
      </c>
      <c r="W60" s="14" t="str">
        <f t="shared" si="7"/>
        <v>Thu</v>
      </c>
      <c r="X60" s="14" t="str">
        <f t="shared" si="7"/>
        <v>Mon</v>
      </c>
      <c r="Y60" s="19">
        <f>WorkOrders2[[#This Row],[LbrHrs]]*WorkOrders2[[#This Row],[Techs]]</f>
        <v>1.5</v>
      </c>
      <c r="Z60" s="19">
        <f>WorkOrders2[[#This Row],[PartsCost]]+WorkOrders2[[#This Row],[LbrCost]]</f>
        <v>769.78880000000004</v>
      </c>
    </row>
    <row r="61" spans="1:26" x14ac:dyDescent="0.25">
      <c r="A61" s="7" t="s">
        <v>103</v>
      </c>
      <c r="B61" t="s">
        <v>39</v>
      </c>
      <c r="C61" t="s">
        <v>26</v>
      </c>
      <c r="D61" s="7" t="s">
        <v>35</v>
      </c>
      <c r="F61" s="8">
        <v>44098</v>
      </c>
      <c r="G61" s="8">
        <v>44119</v>
      </c>
      <c r="H61" s="9">
        <v>1</v>
      </c>
      <c r="I61" s="9" t="e">
        <f>VLOOKUP(WorkOrders2[[#This Row],[Techs]],[1]!tblRates[#All],2,FALSE)</f>
        <v>#REF!</v>
      </c>
      <c r="J61" s="10"/>
      <c r="K61" s="10"/>
      <c r="L61" s="11">
        <v>0.25</v>
      </c>
      <c r="M61" s="12">
        <v>160</v>
      </c>
      <c r="N61" s="12">
        <f>IF(WorkOrders2[[#This Row],[WtyParts]]="yes", 0,WorkOrders2[[#This Row],[PartsCost]])</f>
        <v>160</v>
      </c>
      <c r="O61" t="s">
        <v>28</v>
      </c>
      <c r="P61" s="13">
        <f t="shared" si="0"/>
        <v>21</v>
      </c>
      <c r="Q61" s="14">
        <f t="shared" si="1"/>
        <v>80</v>
      </c>
      <c r="R61" s="15">
        <f t="shared" si="2"/>
        <v>20</v>
      </c>
      <c r="S61" s="15">
        <f t="shared" si="3"/>
        <v>20</v>
      </c>
      <c r="T61" s="15">
        <f t="shared" si="4"/>
        <v>160</v>
      </c>
      <c r="U61" s="15">
        <f t="shared" si="5"/>
        <v>180</v>
      </c>
      <c r="V61" s="15">
        <f t="shared" si="6"/>
        <v>180</v>
      </c>
      <c r="W61" s="14" t="str">
        <f t="shared" si="7"/>
        <v>Thu</v>
      </c>
      <c r="X61" s="14" t="str">
        <f t="shared" si="7"/>
        <v>Thu</v>
      </c>
      <c r="Y61" s="19">
        <f>WorkOrders2[[#This Row],[LbrHrs]]*WorkOrders2[[#This Row],[Techs]]</f>
        <v>0.25</v>
      </c>
      <c r="Z61" s="19">
        <f>WorkOrders2[[#This Row],[PartsCost]]+WorkOrders2[[#This Row],[LbrCost]]</f>
        <v>180</v>
      </c>
    </row>
    <row r="62" spans="1:26" x14ac:dyDescent="0.25">
      <c r="A62" s="7" t="s">
        <v>104</v>
      </c>
      <c r="B62" t="s">
        <v>39</v>
      </c>
      <c r="C62" t="s">
        <v>46</v>
      </c>
      <c r="D62" s="7" t="s">
        <v>32</v>
      </c>
      <c r="F62" s="8">
        <v>44098</v>
      </c>
      <c r="G62" s="8">
        <v>44140</v>
      </c>
      <c r="H62" s="9">
        <v>2</v>
      </c>
      <c r="I62" s="9" t="e">
        <f>VLOOKUP(WorkOrders2[[#This Row],[Techs]],[1]!tblRates[#All],2,FALSE)</f>
        <v>#REF!</v>
      </c>
      <c r="J62" s="10"/>
      <c r="K62" s="10"/>
      <c r="L62" s="11">
        <v>0.75</v>
      </c>
      <c r="M62" s="12">
        <v>159.50489999999999</v>
      </c>
      <c r="N62" s="12">
        <f>IF(WorkOrders2[[#This Row],[WtyParts]]="yes", 0,WorkOrders2[[#This Row],[PartsCost]])</f>
        <v>159.50489999999999</v>
      </c>
      <c r="O62" t="s">
        <v>28</v>
      </c>
      <c r="P62" s="13">
        <f t="shared" si="0"/>
        <v>42</v>
      </c>
      <c r="Q62" s="14">
        <f t="shared" si="1"/>
        <v>140</v>
      </c>
      <c r="R62" s="15">
        <f t="shared" si="2"/>
        <v>105</v>
      </c>
      <c r="S62" s="15">
        <f t="shared" si="3"/>
        <v>105</v>
      </c>
      <c r="T62" s="15">
        <f t="shared" si="4"/>
        <v>159.50489999999999</v>
      </c>
      <c r="U62" s="15">
        <f t="shared" si="5"/>
        <v>264.50490000000002</v>
      </c>
      <c r="V62" s="15">
        <f t="shared" si="6"/>
        <v>264.50490000000002</v>
      </c>
      <c r="W62" s="14" t="str">
        <f t="shared" si="7"/>
        <v>Thu</v>
      </c>
      <c r="X62" s="14" t="str">
        <f t="shared" si="7"/>
        <v>Thu</v>
      </c>
      <c r="Y62" s="19">
        <f>WorkOrders2[[#This Row],[LbrHrs]]*WorkOrders2[[#This Row],[Techs]]</f>
        <v>1.5</v>
      </c>
      <c r="Z62" s="19">
        <f>WorkOrders2[[#This Row],[PartsCost]]+WorkOrders2[[#This Row],[LbrCost]]</f>
        <v>264.50490000000002</v>
      </c>
    </row>
    <row r="63" spans="1:26" x14ac:dyDescent="0.25">
      <c r="A63" s="7" t="s">
        <v>105</v>
      </c>
      <c r="B63" t="s">
        <v>25</v>
      </c>
      <c r="C63" t="s">
        <v>40</v>
      </c>
      <c r="D63" s="7" t="s">
        <v>27</v>
      </c>
      <c r="F63" s="8">
        <v>44098</v>
      </c>
      <c r="G63" s="8">
        <v>44152</v>
      </c>
      <c r="H63" s="9">
        <v>2</v>
      </c>
      <c r="I63" s="9" t="e">
        <f>VLOOKUP(WorkOrders2[[#This Row],[Techs]],[1]!tblRates[#All],2,FALSE)</f>
        <v>#REF!</v>
      </c>
      <c r="J63" s="10"/>
      <c r="K63" s="10"/>
      <c r="L63" s="11">
        <v>0.75</v>
      </c>
      <c r="M63" s="12">
        <v>169.63499999999999</v>
      </c>
      <c r="N63" s="12">
        <f>IF(WorkOrders2[[#This Row],[WtyParts]]="yes", 0,WorkOrders2[[#This Row],[PartsCost]])</f>
        <v>169.63499999999999</v>
      </c>
      <c r="O63" t="s">
        <v>36</v>
      </c>
      <c r="P63" s="13">
        <f t="shared" si="0"/>
        <v>54</v>
      </c>
      <c r="Q63" s="14">
        <f t="shared" si="1"/>
        <v>140</v>
      </c>
      <c r="R63" s="15">
        <f t="shared" si="2"/>
        <v>105</v>
      </c>
      <c r="S63" s="15">
        <f t="shared" si="3"/>
        <v>105</v>
      </c>
      <c r="T63" s="15">
        <f t="shared" si="4"/>
        <v>169.63499999999999</v>
      </c>
      <c r="U63" s="15">
        <f t="shared" si="5"/>
        <v>274.63499999999999</v>
      </c>
      <c r="V63" s="15">
        <f t="shared" si="6"/>
        <v>274.63499999999999</v>
      </c>
      <c r="W63" s="14" t="str">
        <f t="shared" si="7"/>
        <v>Thu</v>
      </c>
      <c r="X63" s="14" t="str">
        <f t="shared" si="7"/>
        <v>Tue</v>
      </c>
      <c r="Y63" s="19">
        <f>WorkOrders2[[#This Row],[LbrHrs]]*WorkOrders2[[#This Row],[Techs]]</f>
        <v>1.5</v>
      </c>
      <c r="Z63" s="19">
        <f>WorkOrders2[[#This Row],[PartsCost]]+WorkOrders2[[#This Row],[LbrCost]]</f>
        <v>274.63499999999999</v>
      </c>
    </row>
    <row r="64" spans="1:26" x14ac:dyDescent="0.25">
      <c r="A64" s="7" t="s">
        <v>106</v>
      </c>
      <c r="B64" t="s">
        <v>74</v>
      </c>
      <c r="C64" t="s">
        <v>46</v>
      </c>
      <c r="D64" s="7" t="s">
        <v>32</v>
      </c>
      <c r="F64" s="8">
        <v>44102</v>
      </c>
      <c r="G64" s="8">
        <v>44104</v>
      </c>
      <c r="H64" s="9">
        <v>2</v>
      </c>
      <c r="I64" s="9" t="e">
        <f>VLOOKUP(WorkOrders2[[#This Row],[Techs]],[1]!tblRates[#All],2,FALSE)</f>
        <v>#REF!</v>
      </c>
      <c r="J64" s="10"/>
      <c r="K64" s="10"/>
      <c r="L64" s="11">
        <v>0.5</v>
      </c>
      <c r="M64" s="12">
        <v>202.86</v>
      </c>
      <c r="N64" s="12">
        <f>IF(WorkOrders2[[#This Row],[WtyParts]]="yes", 0,WorkOrders2[[#This Row],[PartsCost]])</f>
        <v>202.86</v>
      </c>
      <c r="O64" t="s">
        <v>28</v>
      </c>
      <c r="P64" s="13">
        <f t="shared" si="0"/>
        <v>2</v>
      </c>
      <c r="Q64" s="14">
        <f t="shared" si="1"/>
        <v>140</v>
      </c>
      <c r="R64" s="15">
        <f t="shared" si="2"/>
        <v>70</v>
      </c>
      <c r="S64" s="15">
        <f t="shared" si="3"/>
        <v>70</v>
      </c>
      <c r="T64" s="15">
        <f t="shared" si="4"/>
        <v>202.86</v>
      </c>
      <c r="U64" s="15">
        <f t="shared" si="5"/>
        <v>272.86</v>
      </c>
      <c r="V64" s="15">
        <f t="shared" si="6"/>
        <v>272.86</v>
      </c>
      <c r="W64" s="14" t="str">
        <f t="shared" si="7"/>
        <v>Mon</v>
      </c>
      <c r="X64" s="14" t="str">
        <f t="shared" si="7"/>
        <v>Wed</v>
      </c>
      <c r="Y64" s="19">
        <f>WorkOrders2[[#This Row],[LbrHrs]]*WorkOrders2[[#This Row],[Techs]]</f>
        <v>1</v>
      </c>
      <c r="Z64" s="19">
        <f>WorkOrders2[[#This Row],[PartsCost]]+WorkOrders2[[#This Row],[LbrCost]]</f>
        <v>272.86</v>
      </c>
    </row>
    <row r="65" spans="1:26" x14ac:dyDescent="0.25">
      <c r="A65" s="7" t="s">
        <v>107</v>
      </c>
      <c r="B65" t="s">
        <v>30</v>
      </c>
      <c r="C65" t="s">
        <v>31</v>
      </c>
      <c r="D65" s="7" t="s">
        <v>27</v>
      </c>
      <c r="F65" s="8">
        <v>44102</v>
      </c>
      <c r="G65" s="8">
        <v>44111</v>
      </c>
      <c r="H65" s="9">
        <v>1</v>
      </c>
      <c r="I65" s="9" t="e">
        <f>VLOOKUP(WorkOrders2[[#This Row],[Techs]],[1]!tblRates[#All],2,FALSE)</f>
        <v>#REF!</v>
      </c>
      <c r="J65" s="10"/>
      <c r="K65" s="10"/>
      <c r="L65" s="11">
        <v>0.5</v>
      </c>
      <c r="M65" s="12">
        <v>10.53</v>
      </c>
      <c r="N65" s="12">
        <f>IF(WorkOrders2[[#This Row],[WtyParts]]="yes", 0,WorkOrders2[[#This Row],[PartsCost]])</f>
        <v>10.53</v>
      </c>
      <c r="O65" t="s">
        <v>36</v>
      </c>
      <c r="P65" s="13">
        <f t="shared" si="0"/>
        <v>9</v>
      </c>
      <c r="Q65" s="14">
        <f t="shared" si="1"/>
        <v>80</v>
      </c>
      <c r="R65" s="15">
        <f t="shared" si="2"/>
        <v>40</v>
      </c>
      <c r="S65" s="15">
        <f t="shared" si="3"/>
        <v>40</v>
      </c>
      <c r="T65" s="15">
        <f t="shared" si="4"/>
        <v>10.53</v>
      </c>
      <c r="U65" s="15">
        <f t="shared" si="5"/>
        <v>50.53</v>
      </c>
      <c r="V65" s="15">
        <f t="shared" si="6"/>
        <v>50.53</v>
      </c>
      <c r="W65" s="14" t="str">
        <f t="shared" si="7"/>
        <v>Mon</v>
      </c>
      <c r="X65" s="14" t="str">
        <f t="shared" si="7"/>
        <v>Wed</v>
      </c>
      <c r="Y65" s="19">
        <f>WorkOrders2[[#This Row],[LbrHrs]]*WorkOrders2[[#This Row],[Techs]]</f>
        <v>0.5</v>
      </c>
      <c r="Z65" s="19">
        <f>WorkOrders2[[#This Row],[PartsCost]]+WorkOrders2[[#This Row],[LbrCost]]</f>
        <v>50.53</v>
      </c>
    </row>
    <row r="66" spans="1:26" x14ac:dyDescent="0.25">
      <c r="A66" s="7" t="s">
        <v>108</v>
      </c>
      <c r="B66" t="s">
        <v>34</v>
      </c>
      <c r="C66" t="s">
        <v>55</v>
      </c>
      <c r="D66" s="7" t="s">
        <v>32</v>
      </c>
      <c r="F66" s="8">
        <v>44102</v>
      </c>
      <c r="G66" s="8">
        <v>44131</v>
      </c>
      <c r="H66" s="9">
        <v>2</v>
      </c>
      <c r="I66" s="9" t="e">
        <f>VLOOKUP(WorkOrders2[[#This Row],[Techs]],[1]!tblRates[#All],2,FALSE)</f>
        <v>#REF!</v>
      </c>
      <c r="J66" s="10"/>
      <c r="K66" s="10"/>
      <c r="L66" s="11">
        <v>0.75</v>
      </c>
      <c r="M66" s="12">
        <v>1.8240000000000001</v>
      </c>
      <c r="N66" s="12">
        <f>IF(WorkOrders2[[#This Row],[WtyParts]]="yes", 0,WorkOrders2[[#This Row],[PartsCost]])</f>
        <v>1.8240000000000001</v>
      </c>
      <c r="O66" t="s">
        <v>47</v>
      </c>
      <c r="P66" s="13">
        <f t="shared" ref="P66:P129" si="8">IF(G66="","",G66-F66)</f>
        <v>29</v>
      </c>
      <c r="Q66" s="14">
        <f t="shared" ref="Q66:Q129" si="9">INDEX(TechRate,MATCH(H66,TechNum,0))</f>
        <v>140</v>
      </c>
      <c r="R66" s="15">
        <f t="shared" ref="R66:R129" si="10">Q66*L66</f>
        <v>105</v>
      </c>
      <c r="S66" s="15">
        <f t="shared" ref="S66:S129" si="11">IF(J66="Yes",0,R66)</f>
        <v>105</v>
      </c>
      <c r="T66" s="15">
        <f t="shared" ref="T66:T129" si="12">IF(K66="Yes",0,M66)</f>
        <v>1.8240000000000001</v>
      </c>
      <c r="U66" s="15">
        <f t="shared" ref="U66:U129" si="13">SUM(M66,R66)</f>
        <v>106.824</v>
      </c>
      <c r="V66" s="15">
        <f t="shared" ref="V66:V129" si="14">SUM(S66,T66)</f>
        <v>106.824</v>
      </c>
      <c r="W66" s="14" t="str">
        <f t="shared" ref="W66:X129" si="15">TEXT(F66,"ddd")</f>
        <v>Mon</v>
      </c>
      <c r="X66" s="14" t="str">
        <f t="shared" si="15"/>
        <v>Tue</v>
      </c>
      <c r="Y66" s="19">
        <f>WorkOrders2[[#This Row],[LbrHrs]]*WorkOrders2[[#This Row],[Techs]]</f>
        <v>1.5</v>
      </c>
      <c r="Z66" s="19">
        <f>WorkOrders2[[#This Row],[PartsCost]]+WorkOrders2[[#This Row],[LbrCost]]</f>
        <v>106.824</v>
      </c>
    </row>
    <row r="67" spans="1:26" x14ac:dyDescent="0.25">
      <c r="A67" s="7" t="s">
        <v>109</v>
      </c>
      <c r="B67" t="s">
        <v>30</v>
      </c>
      <c r="C67" t="s">
        <v>26</v>
      </c>
      <c r="D67" s="7" t="s">
        <v>27</v>
      </c>
      <c r="F67" s="8">
        <v>44103</v>
      </c>
      <c r="G67" s="8">
        <v>44112</v>
      </c>
      <c r="H67" s="9">
        <v>2</v>
      </c>
      <c r="I67" s="9" t="e">
        <f>VLOOKUP(WorkOrders2[[#This Row],[Techs]],[1]!tblRates[#All],2,FALSE)</f>
        <v>#REF!</v>
      </c>
      <c r="J67" s="10"/>
      <c r="K67" s="10"/>
      <c r="L67" s="11">
        <v>0.5</v>
      </c>
      <c r="M67" s="12">
        <v>54.124600000000001</v>
      </c>
      <c r="N67" s="12">
        <f>IF(WorkOrders2[[#This Row],[WtyParts]]="yes", 0,WorkOrders2[[#This Row],[PartsCost]])</f>
        <v>54.124600000000001</v>
      </c>
      <c r="O67" t="s">
        <v>28</v>
      </c>
      <c r="P67" s="13">
        <f t="shared" si="8"/>
        <v>9</v>
      </c>
      <c r="Q67" s="14">
        <f t="shared" si="9"/>
        <v>140</v>
      </c>
      <c r="R67" s="15">
        <f t="shared" si="10"/>
        <v>70</v>
      </c>
      <c r="S67" s="15">
        <f t="shared" si="11"/>
        <v>70</v>
      </c>
      <c r="T67" s="15">
        <f t="shared" si="12"/>
        <v>54.124600000000001</v>
      </c>
      <c r="U67" s="15">
        <f t="shared" si="13"/>
        <v>124.1246</v>
      </c>
      <c r="V67" s="15">
        <f t="shared" si="14"/>
        <v>124.1246</v>
      </c>
      <c r="W67" s="14" t="str">
        <f t="shared" si="15"/>
        <v>Tue</v>
      </c>
      <c r="X67" s="14" t="str">
        <f t="shared" si="15"/>
        <v>Thu</v>
      </c>
      <c r="Y67" s="19">
        <f>WorkOrders2[[#This Row],[LbrHrs]]*WorkOrders2[[#This Row],[Techs]]</f>
        <v>1</v>
      </c>
      <c r="Z67" s="19">
        <f>WorkOrders2[[#This Row],[PartsCost]]+WorkOrders2[[#This Row],[LbrCost]]</f>
        <v>124.1246</v>
      </c>
    </row>
    <row r="68" spans="1:26" x14ac:dyDescent="0.25">
      <c r="A68" s="7" t="s">
        <v>110</v>
      </c>
      <c r="B68" t="s">
        <v>39</v>
      </c>
      <c r="C68" t="s">
        <v>55</v>
      </c>
      <c r="D68" s="7" t="s">
        <v>35</v>
      </c>
      <c r="F68" s="8">
        <v>44103</v>
      </c>
      <c r="G68" s="8">
        <v>44125</v>
      </c>
      <c r="H68" s="9">
        <v>2</v>
      </c>
      <c r="I68" s="9" t="e">
        <f>VLOOKUP(WorkOrders2[[#This Row],[Techs]],[1]!tblRates[#All],2,FALSE)</f>
        <v>#REF!</v>
      </c>
      <c r="J68" s="10"/>
      <c r="K68" s="10"/>
      <c r="L68" s="11">
        <v>0.25</v>
      </c>
      <c r="M68" s="12">
        <v>367.71109999999999</v>
      </c>
      <c r="N68" s="12">
        <f>IF(WorkOrders2[[#This Row],[WtyParts]]="yes", 0,WorkOrders2[[#This Row],[PartsCost]])</f>
        <v>367.71109999999999</v>
      </c>
      <c r="O68" t="s">
        <v>28</v>
      </c>
      <c r="P68" s="13">
        <f t="shared" si="8"/>
        <v>22</v>
      </c>
      <c r="Q68" s="14">
        <f t="shared" si="9"/>
        <v>140</v>
      </c>
      <c r="R68" s="15">
        <f t="shared" si="10"/>
        <v>35</v>
      </c>
      <c r="S68" s="15">
        <f t="shared" si="11"/>
        <v>35</v>
      </c>
      <c r="T68" s="15">
        <f t="shared" si="12"/>
        <v>367.71109999999999</v>
      </c>
      <c r="U68" s="15">
        <f t="shared" si="13"/>
        <v>402.71109999999999</v>
      </c>
      <c r="V68" s="15">
        <f t="shared" si="14"/>
        <v>402.71109999999999</v>
      </c>
      <c r="W68" s="14" t="str">
        <f t="shared" si="15"/>
        <v>Tue</v>
      </c>
      <c r="X68" s="14" t="str">
        <f t="shared" si="15"/>
        <v>Wed</v>
      </c>
      <c r="Y68" s="19">
        <f>WorkOrders2[[#This Row],[LbrHrs]]*WorkOrders2[[#This Row],[Techs]]</f>
        <v>0.5</v>
      </c>
      <c r="Z68" s="19">
        <f>WorkOrders2[[#This Row],[PartsCost]]+WorkOrders2[[#This Row],[LbrCost]]</f>
        <v>402.71109999999999</v>
      </c>
    </row>
    <row r="69" spans="1:26" x14ac:dyDescent="0.25">
      <c r="A69" s="7" t="s">
        <v>111</v>
      </c>
      <c r="B69" t="s">
        <v>51</v>
      </c>
      <c r="C69" t="s">
        <v>31</v>
      </c>
      <c r="D69" s="7" t="s">
        <v>27</v>
      </c>
      <c r="F69" s="8">
        <v>44103</v>
      </c>
      <c r="G69" s="8">
        <v>44123</v>
      </c>
      <c r="H69" s="9">
        <v>1</v>
      </c>
      <c r="I69" s="9" t="e">
        <f>VLOOKUP(WorkOrders2[[#This Row],[Techs]],[1]!tblRates[#All],2,FALSE)</f>
        <v>#REF!</v>
      </c>
      <c r="J69" s="10"/>
      <c r="K69" s="10"/>
      <c r="L69" s="11">
        <v>1.5</v>
      </c>
      <c r="M69" s="12">
        <v>139.035</v>
      </c>
      <c r="N69" s="12">
        <f>IF(WorkOrders2[[#This Row],[WtyParts]]="yes", 0,WorkOrders2[[#This Row],[PartsCost]])</f>
        <v>139.035</v>
      </c>
      <c r="O69" t="s">
        <v>28</v>
      </c>
      <c r="P69" s="13">
        <f t="shared" si="8"/>
        <v>20</v>
      </c>
      <c r="Q69" s="14">
        <f t="shared" si="9"/>
        <v>80</v>
      </c>
      <c r="R69" s="15">
        <f t="shared" si="10"/>
        <v>120</v>
      </c>
      <c r="S69" s="15">
        <f t="shared" si="11"/>
        <v>120</v>
      </c>
      <c r="T69" s="15">
        <f t="shared" si="12"/>
        <v>139.035</v>
      </c>
      <c r="U69" s="15">
        <f t="shared" si="13"/>
        <v>259.03499999999997</v>
      </c>
      <c r="V69" s="15">
        <f t="shared" si="14"/>
        <v>259.03499999999997</v>
      </c>
      <c r="W69" s="14" t="str">
        <f t="shared" si="15"/>
        <v>Tue</v>
      </c>
      <c r="X69" s="14" t="str">
        <f t="shared" si="15"/>
        <v>Mon</v>
      </c>
      <c r="Y69" s="19">
        <f>WorkOrders2[[#This Row],[LbrHrs]]*WorkOrders2[[#This Row],[Techs]]</f>
        <v>1.5</v>
      </c>
      <c r="Z69" s="19">
        <f>WorkOrders2[[#This Row],[PartsCost]]+WorkOrders2[[#This Row],[LbrCost]]</f>
        <v>259.03499999999997</v>
      </c>
    </row>
    <row r="70" spans="1:26" x14ac:dyDescent="0.25">
      <c r="A70" s="7" t="s">
        <v>112</v>
      </c>
      <c r="B70" t="s">
        <v>51</v>
      </c>
      <c r="C70" t="s">
        <v>26</v>
      </c>
      <c r="D70" s="7" t="s">
        <v>32</v>
      </c>
      <c r="F70" s="8">
        <v>44103</v>
      </c>
      <c r="G70" s="8">
        <v>44131</v>
      </c>
      <c r="H70" s="9">
        <v>1</v>
      </c>
      <c r="I70" s="9" t="e">
        <f>VLOOKUP(WorkOrders2[[#This Row],[Techs]],[1]!tblRates[#All],2,FALSE)</f>
        <v>#REF!</v>
      </c>
      <c r="J70" s="10"/>
      <c r="K70" s="10"/>
      <c r="L70" s="11">
        <v>0.5</v>
      </c>
      <c r="M70" s="12">
        <v>50.317</v>
      </c>
      <c r="N70" s="12">
        <f>IF(WorkOrders2[[#This Row],[WtyParts]]="yes", 0,WorkOrders2[[#This Row],[PartsCost]])</f>
        <v>50.317</v>
      </c>
      <c r="O70" t="s">
        <v>36</v>
      </c>
      <c r="P70" s="13">
        <f t="shared" si="8"/>
        <v>28</v>
      </c>
      <c r="Q70" s="14">
        <f t="shared" si="9"/>
        <v>80</v>
      </c>
      <c r="R70" s="15">
        <f t="shared" si="10"/>
        <v>40</v>
      </c>
      <c r="S70" s="15">
        <f t="shared" si="11"/>
        <v>40</v>
      </c>
      <c r="T70" s="15">
        <f t="shared" si="12"/>
        <v>50.317</v>
      </c>
      <c r="U70" s="15">
        <f t="shared" si="13"/>
        <v>90.317000000000007</v>
      </c>
      <c r="V70" s="15">
        <f t="shared" si="14"/>
        <v>90.317000000000007</v>
      </c>
      <c r="W70" s="14" t="str">
        <f t="shared" si="15"/>
        <v>Tue</v>
      </c>
      <c r="X70" s="14" t="str">
        <f t="shared" si="15"/>
        <v>Tue</v>
      </c>
      <c r="Y70" s="19">
        <f>WorkOrders2[[#This Row],[LbrHrs]]*WorkOrders2[[#This Row],[Techs]]</f>
        <v>0.5</v>
      </c>
      <c r="Z70" s="19">
        <f>WorkOrders2[[#This Row],[PartsCost]]+WorkOrders2[[#This Row],[LbrCost]]</f>
        <v>90.317000000000007</v>
      </c>
    </row>
    <row r="71" spans="1:26" x14ac:dyDescent="0.25">
      <c r="A71" s="7" t="s">
        <v>113</v>
      </c>
      <c r="B71" t="s">
        <v>34</v>
      </c>
      <c r="C71" t="s">
        <v>46</v>
      </c>
      <c r="D71" s="7" t="s">
        <v>49</v>
      </c>
      <c r="F71" s="8">
        <v>44103</v>
      </c>
      <c r="G71" s="8">
        <v>44159</v>
      </c>
      <c r="H71" s="9">
        <v>1</v>
      </c>
      <c r="I71" s="9" t="e">
        <f>VLOOKUP(WorkOrders2[[#This Row],[Techs]],[1]!tblRates[#All],2,FALSE)</f>
        <v>#REF!</v>
      </c>
      <c r="J71" s="10"/>
      <c r="K71" s="10"/>
      <c r="L71" s="11">
        <v>1</v>
      </c>
      <c r="M71" s="12">
        <v>122.4273</v>
      </c>
      <c r="N71" s="12">
        <f>IF(WorkOrders2[[#This Row],[WtyParts]]="yes", 0,WorkOrders2[[#This Row],[PartsCost]])</f>
        <v>122.4273</v>
      </c>
      <c r="O71" t="s">
        <v>47</v>
      </c>
      <c r="P71" s="13">
        <f t="shared" si="8"/>
        <v>56</v>
      </c>
      <c r="Q71" s="14">
        <f t="shared" si="9"/>
        <v>80</v>
      </c>
      <c r="R71" s="15">
        <f t="shared" si="10"/>
        <v>80</v>
      </c>
      <c r="S71" s="15">
        <f t="shared" si="11"/>
        <v>80</v>
      </c>
      <c r="T71" s="15">
        <f t="shared" si="12"/>
        <v>122.4273</v>
      </c>
      <c r="U71" s="15">
        <f t="shared" si="13"/>
        <v>202.4273</v>
      </c>
      <c r="V71" s="15">
        <f t="shared" si="14"/>
        <v>202.4273</v>
      </c>
      <c r="W71" s="14" t="str">
        <f t="shared" si="15"/>
        <v>Tue</v>
      </c>
      <c r="X71" s="14" t="str">
        <f t="shared" si="15"/>
        <v>Tue</v>
      </c>
      <c r="Y71" s="19">
        <f>WorkOrders2[[#This Row],[LbrHrs]]*WorkOrders2[[#This Row],[Techs]]</f>
        <v>1</v>
      </c>
      <c r="Z71" s="19">
        <f>WorkOrders2[[#This Row],[PartsCost]]+WorkOrders2[[#This Row],[LbrCost]]</f>
        <v>202.4273</v>
      </c>
    </row>
    <row r="72" spans="1:26" x14ac:dyDescent="0.25">
      <c r="A72" s="7" t="s">
        <v>114</v>
      </c>
      <c r="B72" t="s">
        <v>51</v>
      </c>
      <c r="C72" t="s">
        <v>26</v>
      </c>
      <c r="D72" s="7" t="s">
        <v>27</v>
      </c>
      <c r="F72" s="8">
        <v>44103</v>
      </c>
      <c r="G72" s="8">
        <v>44167</v>
      </c>
      <c r="H72" s="9">
        <v>1</v>
      </c>
      <c r="I72" s="9" t="e">
        <f>VLOOKUP(WorkOrders2[[#This Row],[Techs]],[1]!tblRates[#All],2,FALSE)</f>
        <v>#REF!</v>
      </c>
      <c r="J72" s="10"/>
      <c r="K72" s="10"/>
      <c r="L72" s="11">
        <v>1</v>
      </c>
      <c r="M72" s="12">
        <v>78.5535</v>
      </c>
      <c r="N72" s="12">
        <f>IF(WorkOrders2[[#This Row],[WtyParts]]="yes", 0,WorkOrders2[[#This Row],[PartsCost]])</f>
        <v>78.5535</v>
      </c>
      <c r="O72" t="s">
        <v>36</v>
      </c>
      <c r="P72" s="13">
        <f t="shared" si="8"/>
        <v>64</v>
      </c>
      <c r="Q72" s="14">
        <f t="shared" si="9"/>
        <v>80</v>
      </c>
      <c r="R72" s="15">
        <f t="shared" si="10"/>
        <v>80</v>
      </c>
      <c r="S72" s="15">
        <f t="shared" si="11"/>
        <v>80</v>
      </c>
      <c r="T72" s="15">
        <f t="shared" si="12"/>
        <v>78.5535</v>
      </c>
      <c r="U72" s="15">
        <f t="shared" si="13"/>
        <v>158.55349999999999</v>
      </c>
      <c r="V72" s="15">
        <f t="shared" si="14"/>
        <v>158.55349999999999</v>
      </c>
      <c r="W72" s="14" t="str">
        <f t="shared" si="15"/>
        <v>Tue</v>
      </c>
      <c r="X72" s="14" t="str">
        <f t="shared" si="15"/>
        <v>Wed</v>
      </c>
      <c r="Y72" s="19">
        <f>WorkOrders2[[#This Row],[LbrHrs]]*WorkOrders2[[#This Row],[Techs]]</f>
        <v>1</v>
      </c>
      <c r="Z72" s="19">
        <f>WorkOrders2[[#This Row],[PartsCost]]+WorkOrders2[[#This Row],[LbrCost]]</f>
        <v>158.55349999999999</v>
      </c>
    </row>
    <row r="73" spans="1:26" x14ac:dyDescent="0.25">
      <c r="A73" s="7" t="s">
        <v>115</v>
      </c>
      <c r="B73" t="s">
        <v>39</v>
      </c>
      <c r="C73" t="s">
        <v>26</v>
      </c>
      <c r="D73" s="7" t="s">
        <v>35</v>
      </c>
      <c r="E73" t="s">
        <v>41</v>
      </c>
      <c r="F73" s="8">
        <v>44104</v>
      </c>
      <c r="G73" s="8">
        <v>44111</v>
      </c>
      <c r="H73" s="9">
        <v>1</v>
      </c>
      <c r="I73" s="9" t="e">
        <f>VLOOKUP(WorkOrders2[[#This Row],[Techs]],[1]!tblRates[#All],2,FALSE)</f>
        <v>#REF!</v>
      </c>
      <c r="J73" s="10"/>
      <c r="K73" s="10"/>
      <c r="L73" s="11">
        <v>0.25</v>
      </c>
      <c r="M73" s="12">
        <v>239.1001</v>
      </c>
      <c r="N73" s="12">
        <f>IF(WorkOrders2[[#This Row],[WtyParts]]="yes", 0,WorkOrders2[[#This Row],[PartsCost]])</f>
        <v>239.1001</v>
      </c>
      <c r="O73" t="s">
        <v>28</v>
      </c>
      <c r="P73" s="13">
        <f t="shared" si="8"/>
        <v>7</v>
      </c>
      <c r="Q73" s="14">
        <f t="shared" si="9"/>
        <v>80</v>
      </c>
      <c r="R73" s="15">
        <f t="shared" si="10"/>
        <v>20</v>
      </c>
      <c r="S73" s="15">
        <f t="shared" si="11"/>
        <v>20</v>
      </c>
      <c r="T73" s="15">
        <f t="shared" si="12"/>
        <v>239.1001</v>
      </c>
      <c r="U73" s="15">
        <f t="shared" si="13"/>
        <v>259.1001</v>
      </c>
      <c r="V73" s="15">
        <f t="shared" si="14"/>
        <v>259.1001</v>
      </c>
      <c r="W73" s="14" t="str">
        <f t="shared" si="15"/>
        <v>Wed</v>
      </c>
      <c r="X73" s="14" t="str">
        <f t="shared" si="15"/>
        <v>Wed</v>
      </c>
      <c r="Y73" s="19">
        <f>WorkOrders2[[#This Row],[LbrHrs]]*WorkOrders2[[#This Row],[Techs]]</f>
        <v>0.25</v>
      </c>
      <c r="Z73" s="19">
        <f>WorkOrders2[[#This Row],[PartsCost]]+WorkOrders2[[#This Row],[LbrCost]]</f>
        <v>259.1001</v>
      </c>
    </row>
    <row r="74" spans="1:26" x14ac:dyDescent="0.25">
      <c r="A74" s="7" t="s">
        <v>116</v>
      </c>
      <c r="B74" t="s">
        <v>34</v>
      </c>
      <c r="C74" t="s">
        <v>40</v>
      </c>
      <c r="D74" s="7" t="s">
        <v>32</v>
      </c>
      <c r="F74" s="8">
        <v>44104</v>
      </c>
      <c r="G74" s="8">
        <v>44123</v>
      </c>
      <c r="H74" s="9">
        <v>1</v>
      </c>
      <c r="I74" s="9" t="e">
        <f>VLOOKUP(WorkOrders2[[#This Row],[Techs]],[1]!tblRates[#All],2,FALSE)</f>
        <v>#REF!</v>
      </c>
      <c r="J74" s="10"/>
      <c r="K74" s="10"/>
      <c r="L74" s="11">
        <v>0.5</v>
      </c>
      <c r="M74" s="12">
        <v>61.180599999999998</v>
      </c>
      <c r="N74" s="12">
        <f>IF(WorkOrders2[[#This Row],[WtyParts]]="yes", 0,WorkOrders2[[#This Row],[PartsCost]])</f>
        <v>61.180599999999998</v>
      </c>
      <c r="O74" t="s">
        <v>47</v>
      </c>
      <c r="P74" s="13">
        <f t="shared" si="8"/>
        <v>19</v>
      </c>
      <c r="Q74" s="14">
        <f t="shared" si="9"/>
        <v>80</v>
      </c>
      <c r="R74" s="15">
        <f t="shared" si="10"/>
        <v>40</v>
      </c>
      <c r="S74" s="15">
        <f t="shared" si="11"/>
        <v>40</v>
      </c>
      <c r="T74" s="15">
        <f t="shared" si="12"/>
        <v>61.180599999999998</v>
      </c>
      <c r="U74" s="15">
        <f t="shared" si="13"/>
        <v>101.1806</v>
      </c>
      <c r="V74" s="15">
        <f t="shared" si="14"/>
        <v>101.1806</v>
      </c>
      <c r="W74" s="14" t="str">
        <f t="shared" si="15"/>
        <v>Wed</v>
      </c>
      <c r="X74" s="14" t="str">
        <f t="shared" si="15"/>
        <v>Mon</v>
      </c>
      <c r="Y74" s="19">
        <f>WorkOrders2[[#This Row],[LbrHrs]]*WorkOrders2[[#This Row],[Techs]]</f>
        <v>0.5</v>
      </c>
      <c r="Z74" s="19">
        <f>WorkOrders2[[#This Row],[PartsCost]]+WorkOrders2[[#This Row],[LbrCost]]</f>
        <v>101.1806</v>
      </c>
    </row>
    <row r="75" spans="1:26" x14ac:dyDescent="0.25">
      <c r="A75" s="7" t="s">
        <v>117</v>
      </c>
      <c r="B75" t="s">
        <v>39</v>
      </c>
      <c r="C75" t="s">
        <v>40</v>
      </c>
      <c r="D75" s="7" t="s">
        <v>49</v>
      </c>
      <c r="F75" s="8">
        <v>44104</v>
      </c>
      <c r="G75" s="8">
        <v>44153</v>
      </c>
      <c r="H75" s="9">
        <v>2</v>
      </c>
      <c r="I75" s="9" t="e">
        <f>VLOOKUP(WorkOrders2[[#This Row],[Techs]],[1]!tblRates[#All],2,FALSE)</f>
        <v>#REF!</v>
      </c>
      <c r="J75" s="10"/>
      <c r="K75" s="10"/>
      <c r="L75" s="11">
        <v>2.25</v>
      </c>
      <c r="M75" s="12">
        <v>800.71119999999996</v>
      </c>
      <c r="N75" s="12">
        <f>IF(WorkOrders2[[#This Row],[WtyParts]]="yes", 0,WorkOrders2[[#This Row],[PartsCost]])</f>
        <v>800.71119999999996</v>
      </c>
      <c r="O75" t="s">
        <v>28</v>
      </c>
      <c r="P75" s="13">
        <f t="shared" si="8"/>
        <v>49</v>
      </c>
      <c r="Q75" s="14">
        <f t="shared" si="9"/>
        <v>140</v>
      </c>
      <c r="R75" s="15">
        <f t="shared" si="10"/>
        <v>315</v>
      </c>
      <c r="S75" s="15">
        <f t="shared" si="11"/>
        <v>315</v>
      </c>
      <c r="T75" s="15">
        <f t="shared" si="12"/>
        <v>800.71119999999996</v>
      </c>
      <c r="U75" s="15">
        <f t="shared" si="13"/>
        <v>1115.7112</v>
      </c>
      <c r="V75" s="15">
        <f t="shared" si="14"/>
        <v>1115.7112</v>
      </c>
      <c r="W75" s="14" t="str">
        <f t="shared" si="15"/>
        <v>Wed</v>
      </c>
      <c r="X75" s="14" t="str">
        <f t="shared" si="15"/>
        <v>Wed</v>
      </c>
      <c r="Y75" s="19">
        <f>WorkOrders2[[#This Row],[LbrHrs]]*WorkOrders2[[#This Row],[Techs]]</f>
        <v>4.5</v>
      </c>
      <c r="Z75" s="19">
        <f>WorkOrders2[[#This Row],[PartsCost]]+WorkOrders2[[#This Row],[LbrCost]]</f>
        <v>1115.7112</v>
      </c>
    </row>
    <row r="76" spans="1:26" x14ac:dyDescent="0.25">
      <c r="A76" s="7" t="s">
        <v>118</v>
      </c>
      <c r="B76" t="s">
        <v>39</v>
      </c>
      <c r="C76" t="s">
        <v>26</v>
      </c>
      <c r="D76" s="7" t="s">
        <v>27</v>
      </c>
      <c r="F76" s="8">
        <v>44105</v>
      </c>
      <c r="G76" s="8">
        <v>44130</v>
      </c>
      <c r="H76" s="9">
        <v>1</v>
      </c>
      <c r="I76" s="9" t="e">
        <f>VLOOKUP(WorkOrders2[[#This Row],[Techs]],[1]!tblRates[#All],2,FALSE)</f>
        <v>#REF!</v>
      </c>
      <c r="J76" s="10"/>
      <c r="K76" s="10"/>
      <c r="L76" s="11">
        <v>0.25</v>
      </c>
      <c r="M76" s="12">
        <v>19.196999999999999</v>
      </c>
      <c r="N76" s="12">
        <f>IF(WorkOrders2[[#This Row],[WtyParts]]="yes", 0,WorkOrders2[[#This Row],[PartsCost]])</f>
        <v>19.196999999999999</v>
      </c>
      <c r="O76" t="s">
        <v>28</v>
      </c>
      <c r="P76" s="13">
        <f t="shared" si="8"/>
        <v>25</v>
      </c>
      <c r="Q76" s="14">
        <f t="shared" si="9"/>
        <v>80</v>
      </c>
      <c r="R76" s="15">
        <f t="shared" si="10"/>
        <v>20</v>
      </c>
      <c r="S76" s="15">
        <f t="shared" si="11"/>
        <v>20</v>
      </c>
      <c r="T76" s="15">
        <f t="shared" si="12"/>
        <v>19.196999999999999</v>
      </c>
      <c r="U76" s="15">
        <f t="shared" si="13"/>
        <v>39.197000000000003</v>
      </c>
      <c r="V76" s="15">
        <f t="shared" si="14"/>
        <v>39.197000000000003</v>
      </c>
      <c r="W76" s="14" t="str">
        <f t="shared" si="15"/>
        <v>Thu</v>
      </c>
      <c r="X76" s="14" t="str">
        <f t="shared" si="15"/>
        <v>Mon</v>
      </c>
      <c r="Y76" s="19">
        <f>WorkOrders2[[#This Row],[LbrHrs]]*WorkOrders2[[#This Row],[Techs]]</f>
        <v>0.25</v>
      </c>
      <c r="Z76" s="19">
        <f>WorkOrders2[[#This Row],[PartsCost]]+WorkOrders2[[#This Row],[LbrCost]]</f>
        <v>39.197000000000003</v>
      </c>
    </row>
    <row r="77" spans="1:26" x14ac:dyDescent="0.25">
      <c r="A77" s="7" t="s">
        <v>119</v>
      </c>
      <c r="B77" t="s">
        <v>30</v>
      </c>
      <c r="C77" t="s">
        <v>31</v>
      </c>
      <c r="D77" s="7" t="s">
        <v>27</v>
      </c>
      <c r="F77" s="8">
        <v>44109</v>
      </c>
      <c r="G77" s="8">
        <v>44117</v>
      </c>
      <c r="H77" s="9">
        <v>1</v>
      </c>
      <c r="I77" s="9" t="e">
        <f>VLOOKUP(WorkOrders2[[#This Row],[Techs]],[1]!tblRates[#All],2,FALSE)</f>
        <v>#REF!</v>
      </c>
      <c r="J77" s="10"/>
      <c r="K77" s="10"/>
      <c r="L77" s="11">
        <v>0.25</v>
      </c>
      <c r="M77" s="12">
        <v>19.5</v>
      </c>
      <c r="N77" s="12">
        <f>IF(WorkOrders2[[#This Row],[WtyParts]]="yes", 0,WorkOrders2[[#This Row],[PartsCost]])</f>
        <v>19.5</v>
      </c>
      <c r="O77" t="s">
        <v>28</v>
      </c>
      <c r="P77" s="13">
        <f t="shared" si="8"/>
        <v>8</v>
      </c>
      <c r="Q77" s="14">
        <f t="shared" si="9"/>
        <v>80</v>
      </c>
      <c r="R77" s="15">
        <f t="shared" si="10"/>
        <v>20</v>
      </c>
      <c r="S77" s="15">
        <f t="shared" si="11"/>
        <v>20</v>
      </c>
      <c r="T77" s="15">
        <f t="shared" si="12"/>
        <v>19.5</v>
      </c>
      <c r="U77" s="15">
        <f t="shared" si="13"/>
        <v>39.5</v>
      </c>
      <c r="V77" s="15">
        <f t="shared" si="14"/>
        <v>39.5</v>
      </c>
      <c r="W77" s="14" t="str">
        <f t="shared" si="15"/>
        <v>Mon</v>
      </c>
      <c r="X77" s="14" t="str">
        <f t="shared" si="15"/>
        <v>Tue</v>
      </c>
      <c r="Y77" s="19">
        <f>WorkOrders2[[#This Row],[LbrHrs]]*WorkOrders2[[#This Row],[Techs]]</f>
        <v>0.25</v>
      </c>
      <c r="Z77" s="19">
        <f>WorkOrders2[[#This Row],[PartsCost]]+WorkOrders2[[#This Row],[LbrCost]]</f>
        <v>39.5</v>
      </c>
    </row>
    <row r="78" spans="1:26" x14ac:dyDescent="0.25">
      <c r="A78" s="7" t="s">
        <v>120</v>
      </c>
      <c r="B78" t="s">
        <v>30</v>
      </c>
      <c r="C78" t="s">
        <v>31</v>
      </c>
      <c r="D78" s="7" t="s">
        <v>35</v>
      </c>
      <c r="F78" s="8">
        <v>44109</v>
      </c>
      <c r="G78" s="8">
        <v>44117</v>
      </c>
      <c r="H78" s="9">
        <v>1</v>
      </c>
      <c r="I78" s="9" t="e">
        <f>VLOOKUP(WorkOrders2[[#This Row],[Techs]],[1]!tblRates[#All],2,FALSE)</f>
        <v>#REF!</v>
      </c>
      <c r="J78" s="10"/>
      <c r="K78" s="10"/>
      <c r="L78" s="11">
        <v>0.25</v>
      </c>
      <c r="M78" s="12">
        <v>22.425000000000001</v>
      </c>
      <c r="N78" s="12">
        <f>IF(WorkOrders2[[#This Row],[WtyParts]]="yes", 0,WorkOrders2[[#This Row],[PartsCost]])</f>
        <v>22.425000000000001</v>
      </c>
      <c r="O78" t="s">
        <v>28</v>
      </c>
      <c r="P78" s="13">
        <f t="shared" si="8"/>
        <v>8</v>
      </c>
      <c r="Q78" s="14">
        <f t="shared" si="9"/>
        <v>80</v>
      </c>
      <c r="R78" s="15">
        <f t="shared" si="10"/>
        <v>20</v>
      </c>
      <c r="S78" s="15">
        <f t="shared" si="11"/>
        <v>20</v>
      </c>
      <c r="T78" s="15">
        <f t="shared" si="12"/>
        <v>22.425000000000001</v>
      </c>
      <c r="U78" s="15">
        <f t="shared" si="13"/>
        <v>42.424999999999997</v>
      </c>
      <c r="V78" s="15">
        <f t="shared" si="14"/>
        <v>42.424999999999997</v>
      </c>
      <c r="W78" s="14" t="str">
        <f t="shared" si="15"/>
        <v>Mon</v>
      </c>
      <c r="X78" s="14" t="str">
        <f t="shared" si="15"/>
        <v>Tue</v>
      </c>
      <c r="Y78" s="19">
        <f>WorkOrders2[[#This Row],[LbrHrs]]*WorkOrders2[[#This Row],[Techs]]</f>
        <v>0.25</v>
      </c>
      <c r="Z78" s="19">
        <f>WorkOrders2[[#This Row],[PartsCost]]+WorkOrders2[[#This Row],[LbrCost]]</f>
        <v>42.424999999999997</v>
      </c>
    </row>
    <row r="79" spans="1:26" x14ac:dyDescent="0.25">
      <c r="A79" s="7" t="s">
        <v>121</v>
      </c>
      <c r="B79" t="s">
        <v>51</v>
      </c>
      <c r="C79" t="s">
        <v>46</v>
      </c>
      <c r="D79" s="7" t="s">
        <v>27</v>
      </c>
      <c r="F79" s="8">
        <v>44109</v>
      </c>
      <c r="G79" s="8">
        <v>44117</v>
      </c>
      <c r="H79" s="9">
        <v>1</v>
      </c>
      <c r="I79" s="9" t="e">
        <f>VLOOKUP(WorkOrders2[[#This Row],[Techs]],[1]!tblRates[#All],2,FALSE)</f>
        <v>#REF!</v>
      </c>
      <c r="J79" s="10"/>
      <c r="K79" s="10"/>
      <c r="L79" s="11">
        <v>0.5</v>
      </c>
      <c r="M79" s="12">
        <v>26.582599999999999</v>
      </c>
      <c r="N79" s="12">
        <f>IF(WorkOrders2[[#This Row],[WtyParts]]="yes", 0,WorkOrders2[[#This Row],[PartsCost]])</f>
        <v>26.582599999999999</v>
      </c>
      <c r="O79" t="s">
        <v>28</v>
      </c>
      <c r="P79" s="13">
        <f t="shared" si="8"/>
        <v>8</v>
      </c>
      <c r="Q79" s="14">
        <f t="shared" si="9"/>
        <v>80</v>
      </c>
      <c r="R79" s="15">
        <f t="shared" si="10"/>
        <v>40</v>
      </c>
      <c r="S79" s="15">
        <f t="shared" si="11"/>
        <v>40</v>
      </c>
      <c r="T79" s="15">
        <f t="shared" si="12"/>
        <v>26.582599999999999</v>
      </c>
      <c r="U79" s="15">
        <f t="shared" si="13"/>
        <v>66.582599999999999</v>
      </c>
      <c r="V79" s="15">
        <f t="shared" si="14"/>
        <v>66.582599999999999</v>
      </c>
      <c r="W79" s="14" t="str">
        <f t="shared" si="15"/>
        <v>Mon</v>
      </c>
      <c r="X79" s="14" t="str">
        <f t="shared" si="15"/>
        <v>Tue</v>
      </c>
      <c r="Y79" s="19">
        <f>WorkOrders2[[#This Row],[LbrHrs]]*WorkOrders2[[#This Row],[Techs]]</f>
        <v>0.5</v>
      </c>
      <c r="Z79" s="19">
        <f>WorkOrders2[[#This Row],[PartsCost]]+WorkOrders2[[#This Row],[LbrCost]]</f>
        <v>66.582599999999999</v>
      </c>
    </row>
    <row r="80" spans="1:26" x14ac:dyDescent="0.25">
      <c r="A80" s="7" t="s">
        <v>122</v>
      </c>
      <c r="B80" t="s">
        <v>34</v>
      </c>
      <c r="C80" t="s">
        <v>40</v>
      </c>
      <c r="D80" s="7" t="s">
        <v>27</v>
      </c>
      <c r="F80" s="8">
        <v>44109</v>
      </c>
      <c r="G80" s="8">
        <v>44128</v>
      </c>
      <c r="H80" s="9">
        <v>1</v>
      </c>
      <c r="I80" s="9" t="e">
        <f>VLOOKUP(WorkOrders2[[#This Row],[Techs]],[1]!tblRates[#All],2,FALSE)</f>
        <v>#REF!</v>
      </c>
      <c r="J80" s="10"/>
      <c r="K80" s="10"/>
      <c r="L80" s="11">
        <v>0.5</v>
      </c>
      <c r="M80" s="12">
        <v>288.20800000000003</v>
      </c>
      <c r="N80" s="12">
        <f>IF(WorkOrders2[[#This Row],[WtyParts]]="yes", 0,WorkOrders2[[#This Row],[PartsCost]])</f>
        <v>288.20800000000003</v>
      </c>
      <c r="O80" t="s">
        <v>47</v>
      </c>
      <c r="P80" s="13">
        <f t="shared" si="8"/>
        <v>19</v>
      </c>
      <c r="Q80" s="14">
        <f t="shared" si="9"/>
        <v>80</v>
      </c>
      <c r="R80" s="15">
        <f t="shared" si="10"/>
        <v>40</v>
      </c>
      <c r="S80" s="15">
        <f t="shared" si="11"/>
        <v>40</v>
      </c>
      <c r="T80" s="15">
        <f t="shared" si="12"/>
        <v>288.20800000000003</v>
      </c>
      <c r="U80" s="15">
        <f t="shared" si="13"/>
        <v>328.20800000000003</v>
      </c>
      <c r="V80" s="15">
        <f t="shared" si="14"/>
        <v>328.20800000000003</v>
      </c>
      <c r="W80" s="14" t="str">
        <f t="shared" si="15"/>
        <v>Mon</v>
      </c>
      <c r="X80" s="14" t="str">
        <f t="shared" si="15"/>
        <v>Sat</v>
      </c>
      <c r="Y80" s="19">
        <f>WorkOrders2[[#This Row],[LbrHrs]]*WorkOrders2[[#This Row],[Techs]]</f>
        <v>0.5</v>
      </c>
      <c r="Z80" s="19">
        <f>WorkOrders2[[#This Row],[PartsCost]]+WorkOrders2[[#This Row],[LbrCost]]</f>
        <v>328.20800000000003</v>
      </c>
    </row>
    <row r="81" spans="1:26" x14ac:dyDescent="0.25">
      <c r="A81" s="7" t="s">
        <v>123</v>
      </c>
      <c r="B81" t="s">
        <v>30</v>
      </c>
      <c r="C81" t="s">
        <v>31</v>
      </c>
      <c r="D81" s="7" t="s">
        <v>32</v>
      </c>
      <c r="F81" s="8">
        <v>44109</v>
      </c>
      <c r="G81" s="8">
        <v>44123</v>
      </c>
      <c r="H81" s="9">
        <v>1</v>
      </c>
      <c r="I81" s="9" t="e">
        <f>VLOOKUP(WorkOrders2[[#This Row],[Techs]],[1]!tblRates[#All],2,FALSE)</f>
        <v>#REF!</v>
      </c>
      <c r="J81" s="10"/>
      <c r="K81" s="10"/>
      <c r="L81" s="11">
        <v>0.5</v>
      </c>
      <c r="M81" s="12">
        <v>54.236800000000002</v>
      </c>
      <c r="N81" s="12">
        <f>IF(WorkOrders2[[#This Row],[WtyParts]]="yes", 0,WorkOrders2[[#This Row],[PartsCost]])</f>
        <v>54.236800000000002</v>
      </c>
      <c r="O81" t="s">
        <v>28</v>
      </c>
      <c r="P81" s="13">
        <f t="shared" si="8"/>
        <v>14</v>
      </c>
      <c r="Q81" s="14">
        <f t="shared" si="9"/>
        <v>80</v>
      </c>
      <c r="R81" s="15">
        <f t="shared" si="10"/>
        <v>40</v>
      </c>
      <c r="S81" s="15">
        <f t="shared" si="11"/>
        <v>40</v>
      </c>
      <c r="T81" s="15">
        <f t="shared" si="12"/>
        <v>54.236800000000002</v>
      </c>
      <c r="U81" s="15">
        <f t="shared" si="13"/>
        <v>94.236800000000002</v>
      </c>
      <c r="V81" s="15">
        <f t="shared" si="14"/>
        <v>94.236800000000002</v>
      </c>
      <c r="W81" s="14" t="str">
        <f t="shared" si="15"/>
        <v>Mon</v>
      </c>
      <c r="X81" s="14" t="str">
        <f t="shared" si="15"/>
        <v>Mon</v>
      </c>
      <c r="Y81" s="19">
        <f>WorkOrders2[[#This Row],[LbrHrs]]*WorkOrders2[[#This Row],[Techs]]</f>
        <v>0.5</v>
      </c>
      <c r="Z81" s="19">
        <f>WorkOrders2[[#This Row],[PartsCost]]+WorkOrders2[[#This Row],[LbrCost]]</f>
        <v>94.236800000000002</v>
      </c>
    </row>
    <row r="82" spans="1:26" x14ac:dyDescent="0.25">
      <c r="A82" s="7" t="s">
        <v>124</v>
      </c>
      <c r="B82" t="s">
        <v>51</v>
      </c>
      <c r="C82" t="s">
        <v>31</v>
      </c>
      <c r="D82" s="7" t="s">
        <v>27</v>
      </c>
      <c r="F82" s="8">
        <v>44110</v>
      </c>
      <c r="G82" s="8">
        <v>44123</v>
      </c>
      <c r="H82" s="9">
        <v>1</v>
      </c>
      <c r="I82" s="9" t="e">
        <f>VLOOKUP(WorkOrders2[[#This Row],[Techs]],[1]!tblRates[#All],2,FALSE)</f>
        <v>#REF!</v>
      </c>
      <c r="J82" s="10"/>
      <c r="K82" s="10"/>
      <c r="L82" s="11">
        <v>0.25</v>
      </c>
      <c r="M82" s="12">
        <v>332.39699999999999</v>
      </c>
      <c r="N82" s="12">
        <f>IF(WorkOrders2[[#This Row],[WtyParts]]="yes", 0,WorkOrders2[[#This Row],[PartsCost]])</f>
        <v>332.39699999999999</v>
      </c>
      <c r="O82" t="s">
        <v>36</v>
      </c>
      <c r="P82" s="13">
        <f t="shared" si="8"/>
        <v>13</v>
      </c>
      <c r="Q82" s="14">
        <f t="shared" si="9"/>
        <v>80</v>
      </c>
      <c r="R82" s="15">
        <f t="shared" si="10"/>
        <v>20</v>
      </c>
      <c r="S82" s="15">
        <f t="shared" si="11"/>
        <v>20</v>
      </c>
      <c r="T82" s="15">
        <f t="shared" si="12"/>
        <v>332.39699999999999</v>
      </c>
      <c r="U82" s="15">
        <f t="shared" si="13"/>
        <v>352.39699999999999</v>
      </c>
      <c r="V82" s="15">
        <f t="shared" si="14"/>
        <v>352.39699999999999</v>
      </c>
      <c r="W82" s="14" t="str">
        <f t="shared" si="15"/>
        <v>Tue</v>
      </c>
      <c r="X82" s="14" t="str">
        <f t="shared" si="15"/>
        <v>Mon</v>
      </c>
      <c r="Y82" s="19">
        <f>WorkOrders2[[#This Row],[LbrHrs]]*WorkOrders2[[#This Row],[Techs]]</f>
        <v>0.25</v>
      </c>
      <c r="Z82" s="19">
        <f>WorkOrders2[[#This Row],[PartsCost]]+WorkOrders2[[#This Row],[LbrCost]]</f>
        <v>352.39699999999999</v>
      </c>
    </row>
    <row r="83" spans="1:26" x14ac:dyDescent="0.25">
      <c r="A83" s="7" t="s">
        <v>125</v>
      </c>
      <c r="B83" t="s">
        <v>39</v>
      </c>
      <c r="C83" t="s">
        <v>26</v>
      </c>
      <c r="D83" s="7" t="s">
        <v>27</v>
      </c>
      <c r="F83" s="8">
        <v>44110</v>
      </c>
      <c r="G83" s="8">
        <v>44127</v>
      </c>
      <c r="H83" s="9">
        <v>2</v>
      </c>
      <c r="I83" s="9" t="e">
        <f>VLOOKUP(WorkOrders2[[#This Row],[Techs]],[1]!tblRates[#All],2,FALSE)</f>
        <v>#REF!</v>
      </c>
      <c r="J83" s="10"/>
      <c r="K83" s="10"/>
      <c r="L83" s="11">
        <v>0.75</v>
      </c>
      <c r="M83" s="12">
        <v>124.1649</v>
      </c>
      <c r="N83" s="12">
        <f>IF(WorkOrders2[[#This Row],[WtyParts]]="yes", 0,WorkOrders2[[#This Row],[PartsCost]])</f>
        <v>124.1649</v>
      </c>
      <c r="O83" t="s">
        <v>47</v>
      </c>
      <c r="P83" s="13">
        <f t="shared" si="8"/>
        <v>17</v>
      </c>
      <c r="Q83" s="14">
        <f t="shared" si="9"/>
        <v>140</v>
      </c>
      <c r="R83" s="15">
        <f t="shared" si="10"/>
        <v>105</v>
      </c>
      <c r="S83" s="15">
        <f t="shared" si="11"/>
        <v>105</v>
      </c>
      <c r="T83" s="15">
        <f t="shared" si="12"/>
        <v>124.1649</v>
      </c>
      <c r="U83" s="15">
        <f t="shared" si="13"/>
        <v>229.16489999999999</v>
      </c>
      <c r="V83" s="15">
        <f t="shared" si="14"/>
        <v>229.16489999999999</v>
      </c>
      <c r="W83" s="14" t="str">
        <f t="shared" si="15"/>
        <v>Tue</v>
      </c>
      <c r="X83" s="14" t="str">
        <f t="shared" si="15"/>
        <v>Fri</v>
      </c>
      <c r="Y83" s="19">
        <f>WorkOrders2[[#This Row],[LbrHrs]]*WorkOrders2[[#This Row],[Techs]]</f>
        <v>1.5</v>
      </c>
      <c r="Z83" s="19">
        <f>WorkOrders2[[#This Row],[PartsCost]]+WorkOrders2[[#This Row],[LbrCost]]</f>
        <v>229.16489999999999</v>
      </c>
    </row>
    <row r="84" spans="1:26" x14ac:dyDescent="0.25">
      <c r="A84" s="7" t="s">
        <v>126</v>
      </c>
      <c r="B84" t="s">
        <v>34</v>
      </c>
      <c r="C84" t="s">
        <v>46</v>
      </c>
      <c r="D84" s="7" t="s">
        <v>35</v>
      </c>
      <c r="F84" s="8">
        <v>44110</v>
      </c>
      <c r="G84" s="8">
        <v>44130</v>
      </c>
      <c r="H84" s="9">
        <v>1</v>
      </c>
      <c r="I84" s="9" t="e">
        <f>VLOOKUP(WorkOrders2[[#This Row],[Techs]],[1]!tblRates[#All],2,FALSE)</f>
        <v>#REF!</v>
      </c>
      <c r="J84" s="10"/>
      <c r="K84" s="10"/>
      <c r="L84" s="11">
        <v>0.25</v>
      </c>
      <c r="M84" s="12">
        <v>21.63</v>
      </c>
      <c r="N84" s="12">
        <f>IF(WorkOrders2[[#This Row],[WtyParts]]="yes", 0,WorkOrders2[[#This Row],[PartsCost]])</f>
        <v>21.63</v>
      </c>
      <c r="O84" t="s">
        <v>28</v>
      </c>
      <c r="P84" s="13">
        <f t="shared" si="8"/>
        <v>20</v>
      </c>
      <c r="Q84" s="14">
        <f t="shared" si="9"/>
        <v>80</v>
      </c>
      <c r="R84" s="15">
        <f t="shared" si="10"/>
        <v>20</v>
      </c>
      <c r="S84" s="15">
        <f t="shared" si="11"/>
        <v>20</v>
      </c>
      <c r="T84" s="15">
        <f t="shared" si="12"/>
        <v>21.63</v>
      </c>
      <c r="U84" s="15">
        <f t="shared" si="13"/>
        <v>41.629999999999995</v>
      </c>
      <c r="V84" s="15">
        <f t="shared" si="14"/>
        <v>41.629999999999995</v>
      </c>
      <c r="W84" s="14" t="str">
        <f t="shared" si="15"/>
        <v>Tue</v>
      </c>
      <c r="X84" s="14" t="str">
        <f t="shared" si="15"/>
        <v>Mon</v>
      </c>
      <c r="Y84" s="19">
        <f>WorkOrders2[[#This Row],[LbrHrs]]*WorkOrders2[[#This Row],[Techs]]</f>
        <v>0.25</v>
      </c>
      <c r="Z84" s="19">
        <f>WorkOrders2[[#This Row],[PartsCost]]+WorkOrders2[[#This Row],[LbrCost]]</f>
        <v>41.629999999999995</v>
      </c>
    </row>
    <row r="85" spans="1:26" x14ac:dyDescent="0.25">
      <c r="A85" s="7" t="s">
        <v>127</v>
      </c>
      <c r="B85" t="s">
        <v>39</v>
      </c>
      <c r="C85" t="s">
        <v>26</v>
      </c>
      <c r="D85" s="7" t="s">
        <v>27</v>
      </c>
      <c r="F85" s="8">
        <v>44111</v>
      </c>
      <c r="G85" s="8">
        <v>44123</v>
      </c>
      <c r="H85" s="9">
        <v>2</v>
      </c>
      <c r="I85" s="9" t="e">
        <f>VLOOKUP(WorkOrders2[[#This Row],[Techs]],[1]!tblRates[#All],2,FALSE)</f>
        <v>#REF!</v>
      </c>
      <c r="J85" s="10"/>
      <c r="K85" s="10" t="s">
        <v>41</v>
      </c>
      <c r="L85" s="11">
        <v>0.25</v>
      </c>
      <c r="M85" s="12">
        <v>33</v>
      </c>
      <c r="N85" s="12">
        <f>IF(WorkOrders2[[#This Row],[WtyParts]]="yes", 0,WorkOrders2[[#This Row],[PartsCost]])</f>
        <v>0</v>
      </c>
      <c r="O85" t="s">
        <v>47</v>
      </c>
      <c r="P85" s="13">
        <f t="shared" si="8"/>
        <v>12</v>
      </c>
      <c r="Q85" s="14">
        <f t="shared" si="9"/>
        <v>140</v>
      </c>
      <c r="R85" s="15">
        <f t="shared" si="10"/>
        <v>35</v>
      </c>
      <c r="S85" s="15">
        <f t="shared" si="11"/>
        <v>35</v>
      </c>
      <c r="T85" s="15">
        <f t="shared" si="12"/>
        <v>0</v>
      </c>
      <c r="U85" s="15">
        <f t="shared" si="13"/>
        <v>68</v>
      </c>
      <c r="V85" s="15">
        <f t="shared" si="14"/>
        <v>35</v>
      </c>
      <c r="W85" s="14" t="str">
        <f t="shared" si="15"/>
        <v>Wed</v>
      </c>
      <c r="X85" s="14" t="str">
        <f t="shared" si="15"/>
        <v>Mon</v>
      </c>
      <c r="Y85" s="19">
        <f>WorkOrders2[[#This Row],[LbrHrs]]*WorkOrders2[[#This Row],[Techs]]</f>
        <v>0.5</v>
      </c>
      <c r="Z85" s="19">
        <f>WorkOrders2[[#This Row],[PartsCost]]+WorkOrders2[[#This Row],[LbrCost]]</f>
        <v>68</v>
      </c>
    </row>
    <row r="86" spans="1:26" x14ac:dyDescent="0.25">
      <c r="A86" s="7" t="s">
        <v>128</v>
      </c>
      <c r="B86" t="s">
        <v>39</v>
      </c>
      <c r="C86" t="s">
        <v>26</v>
      </c>
      <c r="D86" s="7" t="s">
        <v>27</v>
      </c>
      <c r="F86" s="8">
        <v>44111</v>
      </c>
      <c r="G86" s="8">
        <v>44123</v>
      </c>
      <c r="H86" s="9">
        <v>2</v>
      </c>
      <c r="I86" s="9" t="e">
        <f>VLOOKUP(WorkOrders2[[#This Row],[Techs]],[1]!tblRates[#All],2,FALSE)</f>
        <v>#REF!</v>
      </c>
      <c r="J86" s="10"/>
      <c r="K86" s="10"/>
      <c r="L86" s="11">
        <v>0.5</v>
      </c>
      <c r="M86" s="12">
        <v>154.5</v>
      </c>
      <c r="N86" s="12">
        <f>IF(WorkOrders2[[#This Row],[WtyParts]]="yes", 0,WorkOrders2[[#This Row],[PartsCost]])</f>
        <v>154.5</v>
      </c>
      <c r="O86" t="s">
        <v>47</v>
      </c>
      <c r="P86" s="13">
        <f t="shared" si="8"/>
        <v>12</v>
      </c>
      <c r="Q86" s="14">
        <f t="shared" si="9"/>
        <v>140</v>
      </c>
      <c r="R86" s="15">
        <f t="shared" si="10"/>
        <v>70</v>
      </c>
      <c r="S86" s="15">
        <f t="shared" si="11"/>
        <v>70</v>
      </c>
      <c r="T86" s="15">
        <f t="shared" si="12"/>
        <v>154.5</v>
      </c>
      <c r="U86" s="15">
        <f t="shared" si="13"/>
        <v>224.5</v>
      </c>
      <c r="V86" s="15">
        <f t="shared" si="14"/>
        <v>224.5</v>
      </c>
      <c r="W86" s="14" t="str">
        <f t="shared" si="15"/>
        <v>Wed</v>
      </c>
      <c r="X86" s="14" t="str">
        <f t="shared" si="15"/>
        <v>Mon</v>
      </c>
      <c r="Y86" s="19">
        <f>WorkOrders2[[#This Row],[LbrHrs]]*WorkOrders2[[#This Row],[Techs]]</f>
        <v>1</v>
      </c>
      <c r="Z86" s="19">
        <f>WorkOrders2[[#This Row],[PartsCost]]+WorkOrders2[[#This Row],[LbrCost]]</f>
        <v>224.5</v>
      </c>
    </row>
    <row r="87" spans="1:26" x14ac:dyDescent="0.25">
      <c r="A87" s="7" t="s">
        <v>129</v>
      </c>
      <c r="B87" t="s">
        <v>30</v>
      </c>
      <c r="C87" t="s">
        <v>31</v>
      </c>
      <c r="D87" s="7" t="s">
        <v>49</v>
      </c>
      <c r="F87" s="8">
        <v>44111</v>
      </c>
      <c r="G87" s="8">
        <v>44124</v>
      </c>
      <c r="H87" s="9">
        <v>1</v>
      </c>
      <c r="I87" s="9" t="e">
        <f>VLOOKUP(WorkOrders2[[#This Row],[Techs]],[1]!tblRates[#All],2,FALSE)</f>
        <v>#REF!</v>
      </c>
      <c r="J87" s="10"/>
      <c r="K87" s="10"/>
      <c r="L87" s="11">
        <v>1</v>
      </c>
      <c r="M87" s="12">
        <v>48.75</v>
      </c>
      <c r="N87" s="12">
        <f>IF(WorkOrders2[[#This Row],[WtyParts]]="yes", 0,WorkOrders2[[#This Row],[PartsCost]])</f>
        <v>48.75</v>
      </c>
      <c r="O87" t="s">
        <v>28</v>
      </c>
      <c r="P87" s="13">
        <f t="shared" si="8"/>
        <v>13</v>
      </c>
      <c r="Q87" s="14">
        <f t="shared" si="9"/>
        <v>80</v>
      </c>
      <c r="R87" s="15">
        <f t="shared" si="10"/>
        <v>80</v>
      </c>
      <c r="S87" s="15">
        <f t="shared" si="11"/>
        <v>80</v>
      </c>
      <c r="T87" s="15">
        <f t="shared" si="12"/>
        <v>48.75</v>
      </c>
      <c r="U87" s="15">
        <f t="shared" si="13"/>
        <v>128.75</v>
      </c>
      <c r="V87" s="15">
        <f t="shared" si="14"/>
        <v>128.75</v>
      </c>
      <c r="W87" s="14" t="str">
        <f t="shared" si="15"/>
        <v>Wed</v>
      </c>
      <c r="X87" s="14" t="str">
        <f t="shared" si="15"/>
        <v>Tue</v>
      </c>
      <c r="Y87" s="19">
        <f>WorkOrders2[[#This Row],[LbrHrs]]*WorkOrders2[[#This Row],[Techs]]</f>
        <v>1</v>
      </c>
      <c r="Z87" s="19">
        <f>WorkOrders2[[#This Row],[PartsCost]]+WorkOrders2[[#This Row],[LbrCost]]</f>
        <v>128.75</v>
      </c>
    </row>
    <row r="88" spans="1:26" x14ac:dyDescent="0.25">
      <c r="A88" s="7" t="s">
        <v>130</v>
      </c>
      <c r="B88" t="s">
        <v>30</v>
      </c>
      <c r="C88" t="s">
        <v>31</v>
      </c>
      <c r="D88" s="7" t="s">
        <v>35</v>
      </c>
      <c r="F88" s="8">
        <v>44112</v>
      </c>
      <c r="G88" s="8">
        <v>44124</v>
      </c>
      <c r="H88" s="9">
        <v>1</v>
      </c>
      <c r="I88" s="9" t="e">
        <f>VLOOKUP(WorkOrders2[[#This Row],[Techs]],[1]!tblRates[#All],2,FALSE)</f>
        <v>#REF!</v>
      </c>
      <c r="J88" s="10"/>
      <c r="K88" s="10"/>
      <c r="L88" s="11">
        <v>0.25</v>
      </c>
      <c r="M88" s="12">
        <v>76.1678</v>
      </c>
      <c r="N88" s="12">
        <f>IF(WorkOrders2[[#This Row],[WtyParts]]="yes", 0,WorkOrders2[[#This Row],[PartsCost]])</f>
        <v>76.1678</v>
      </c>
      <c r="O88" t="s">
        <v>28</v>
      </c>
      <c r="P88" s="13">
        <f t="shared" si="8"/>
        <v>12</v>
      </c>
      <c r="Q88" s="14">
        <f t="shared" si="9"/>
        <v>80</v>
      </c>
      <c r="R88" s="15">
        <f t="shared" si="10"/>
        <v>20</v>
      </c>
      <c r="S88" s="15">
        <f t="shared" si="11"/>
        <v>20</v>
      </c>
      <c r="T88" s="15">
        <f t="shared" si="12"/>
        <v>76.1678</v>
      </c>
      <c r="U88" s="15">
        <f t="shared" si="13"/>
        <v>96.1678</v>
      </c>
      <c r="V88" s="15">
        <f t="shared" si="14"/>
        <v>96.1678</v>
      </c>
      <c r="W88" s="14" t="str">
        <f t="shared" si="15"/>
        <v>Thu</v>
      </c>
      <c r="X88" s="14" t="str">
        <f t="shared" si="15"/>
        <v>Tue</v>
      </c>
      <c r="Y88" s="19">
        <f>WorkOrders2[[#This Row],[LbrHrs]]*WorkOrders2[[#This Row],[Techs]]</f>
        <v>0.25</v>
      </c>
      <c r="Z88" s="19">
        <f>WorkOrders2[[#This Row],[PartsCost]]+WorkOrders2[[#This Row],[LbrCost]]</f>
        <v>96.1678</v>
      </c>
    </row>
    <row r="89" spans="1:26" x14ac:dyDescent="0.25">
      <c r="A89" s="7" t="s">
        <v>131</v>
      </c>
      <c r="B89" t="s">
        <v>39</v>
      </c>
      <c r="C89" t="s">
        <v>26</v>
      </c>
      <c r="D89" s="7" t="s">
        <v>32</v>
      </c>
      <c r="F89" s="8">
        <v>44112</v>
      </c>
      <c r="G89" s="8">
        <v>44142</v>
      </c>
      <c r="H89" s="9">
        <v>1</v>
      </c>
      <c r="I89" s="9" t="e">
        <f>VLOOKUP(WorkOrders2[[#This Row],[Techs]],[1]!tblRates[#All],2,FALSE)</f>
        <v>#REF!</v>
      </c>
      <c r="J89" s="10"/>
      <c r="K89" s="10"/>
      <c r="L89" s="11">
        <v>0.75</v>
      </c>
      <c r="M89" s="12">
        <v>117</v>
      </c>
      <c r="N89" s="12">
        <f>IF(WorkOrders2[[#This Row],[WtyParts]]="yes", 0,WorkOrders2[[#This Row],[PartsCost]])</f>
        <v>117</v>
      </c>
      <c r="O89" t="s">
        <v>47</v>
      </c>
      <c r="P89" s="13">
        <f t="shared" si="8"/>
        <v>30</v>
      </c>
      <c r="Q89" s="14">
        <f t="shared" si="9"/>
        <v>80</v>
      </c>
      <c r="R89" s="15">
        <f t="shared" si="10"/>
        <v>60</v>
      </c>
      <c r="S89" s="15">
        <f t="shared" si="11"/>
        <v>60</v>
      </c>
      <c r="T89" s="15">
        <f t="shared" si="12"/>
        <v>117</v>
      </c>
      <c r="U89" s="15">
        <f t="shared" si="13"/>
        <v>177</v>
      </c>
      <c r="V89" s="15">
        <f t="shared" si="14"/>
        <v>177</v>
      </c>
      <c r="W89" s="14" t="str">
        <f t="shared" si="15"/>
        <v>Thu</v>
      </c>
      <c r="X89" s="14" t="str">
        <f t="shared" si="15"/>
        <v>Sat</v>
      </c>
      <c r="Y89" s="19">
        <f>WorkOrders2[[#This Row],[LbrHrs]]*WorkOrders2[[#This Row],[Techs]]</f>
        <v>0.75</v>
      </c>
      <c r="Z89" s="19">
        <f>WorkOrders2[[#This Row],[PartsCost]]+WorkOrders2[[#This Row],[LbrCost]]</f>
        <v>177</v>
      </c>
    </row>
    <row r="90" spans="1:26" x14ac:dyDescent="0.25">
      <c r="A90" s="7" t="s">
        <v>132</v>
      </c>
      <c r="B90" t="s">
        <v>39</v>
      </c>
      <c r="C90" t="s">
        <v>40</v>
      </c>
      <c r="D90" s="7" t="s">
        <v>49</v>
      </c>
      <c r="F90" s="8">
        <v>44112</v>
      </c>
      <c r="G90" s="8">
        <v>44145</v>
      </c>
      <c r="H90" s="9">
        <v>2</v>
      </c>
      <c r="I90" s="9" t="e">
        <f>VLOOKUP(WorkOrders2[[#This Row],[Techs]],[1]!tblRates[#All],2,FALSE)</f>
        <v>#REF!</v>
      </c>
      <c r="J90" s="10"/>
      <c r="K90" s="10"/>
      <c r="L90" s="11">
        <v>1.5</v>
      </c>
      <c r="M90" s="12">
        <v>1575.9739999999999</v>
      </c>
      <c r="N90" s="12">
        <f>IF(WorkOrders2[[#This Row],[WtyParts]]="yes", 0,WorkOrders2[[#This Row],[PartsCost]])</f>
        <v>1575.9739999999999</v>
      </c>
      <c r="O90" t="s">
        <v>47</v>
      </c>
      <c r="P90" s="13">
        <f t="shared" si="8"/>
        <v>33</v>
      </c>
      <c r="Q90" s="14">
        <f t="shared" si="9"/>
        <v>140</v>
      </c>
      <c r="R90" s="15">
        <f t="shared" si="10"/>
        <v>210</v>
      </c>
      <c r="S90" s="15">
        <f t="shared" si="11"/>
        <v>210</v>
      </c>
      <c r="T90" s="15">
        <f t="shared" si="12"/>
        <v>1575.9739999999999</v>
      </c>
      <c r="U90" s="15">
        <f t="shared" si="13"/>
        <v>1785.9739999999999</v>
      </c>
      <c r="V90" s="15">
        <f t="shared" si="14"/>
        <v>1785.9739999999999</v>
      </c>
      <c r="W90" s="14" t="str">
        <f t="shared" si="15"/>
        <v>Thu</v>
      </c>
      <c r="X90" s="14" t="str">
        <f t="shared" si="15"/>
        <v>Tue</v>
      </c>
      <c r="Y90" s="19">
        <f>WorkOrders2[[#This Row],[LbrHrs]]*WorkOrders2[[#This Row],[Techs]]</f>
        <v>3</v>
      </c>
      <c r="Z90" s="19">
        <f>WorkOrders2[[#This Row],[PartsCost]]+WorkOrders2[[#This Row],[LbrCost]]</f>
        <v>1785.9739999999999</v>
      </c>
    </row>
    <row r="91" spans="1:26" x14ac:dyDescent="0.25">
      <c r="A91" s="7" t="s">
        <v>133</v>
      </c>
      <c r="B91" t="s">
        <v>51</v>
      </c>
      <c r="C91" t="s">
        <v>26</v>
      </c>
      <c r="D91" s="7" t="s">
        <v>32</v>
      </c>
      <c r="F91" s="8">
        <v>44112</v>
      </c>
      <c r="G91" s="8">
        <v>44153</v>
      </c>
      <c r="H91" s="9">
        <v>1</v>
      </c>
      <c r="I91" s="9" t="e">
        <f>VLOOKUP(WorkOrders2[[#This Row],[Techs]],[1]!tblRates[#All],2,FALSE)</f>
        <v>#REF!</v>
      </c>
      <c r="J91" s="10"/>
      <c r="K91" s="10"/>
      <c r="L91" s="11">
        <v>0.5</v>
      </c>
      <c r="M91" s="12">
        <v>21.33</v>
      </c>
      <c r="N91" s="12">
        <f>IF(WorkOrders2[[#This Row],[WtyParts]]="yes", 0,WorkOrders2[[#This Row],[PartsCost]])</f>
        <v>21.33</v>
      </c>
      <c r="O91" t="s">
        <v>36</v>
      </c>
      <c r="P91" s="13">
        <f t="shared" si="8"/>
        <v>41</v>
      </c>
      <c r="Q91" s="14">
        <f t="shared" si="9"/>
        <v>80</v>
      </c>
      <c r="R91" s="15">
        <f t="shared" si="10"/>
        <v>40</v>
      </c>
      <c r="S91" s="15">
        <f t="shared" si="11"/>
        <v>40</v>
      </c>
      <c r="T91" s="15">
        <f t="shared" si="12"/>
        <v>21.33</v>
      </c>
      <c r="U91" s="15">
        <f t="shared" si="13"/>
        <v>61.33</v>
      </c>
      <c r="V91" s="15">
        <f t="shared" si="14"/>
        <v>61.33</v>
      </c>
      <c r="W91" s="14" t="str">
        <f t="shared" si="15"/>
        <v>Thu</v>
      </c>
      <c r="X91" s="14" t="str">
        <f t="shared" si="15"/>
        <v>Wed</v>
      </c>
      <c r="Y91" s="19">
        <f>WorkOrders2[[#This Row],[LbrHrs]]*WorkOrders2[[#This Row],[Techs]]</f>
        <v>0.5</v>
      </c>
      <c r="Z91" s="19">
        <f>WorkOrders2[[#This Row],[PartsCost]]+WorkOrders2[[#This Row],[LbrCost]]</f>
        <v>61.33</v>
      </c>
    </row>
    <row r="92" spans="1:26" x14ac:dyDescent="0.25">
      <c r="A92" s="7" t="s">
        <v>134</v>
      </c>
      <c r="B92" t="s">
        <v>62</v>
      </c>
      <c r="C92" t="s">
        <v>55</v>
      </c>
      <c r="D92" s="7" t="s">
        <v>32</v>
      </c>
      <c r="F92" s="8">
        <v>44112</v>
      </c>
      <c r="G92" s="8">
        <v>44165</v>
      </c>
      <c r="H92" s="9">
        <v>1</v>
      </c>
      <c r="I92" s="9" t="e">
        <f>VLOOKUP(WorkOrders2[[#This Row],[Techs]],[1]!tblRates[#All],2,FALSE)</f>
        <v>#REF!</v>
      </c>
      <c r="J92" s="10"/>
      <c r="K92" s="10"/>
      <c r="L92" s="11">
        <v>0.5</v>
      </c>
      <c r="M92" s="12">
        <v>74.785899999999998</v>
      </c>
      <c r="N92" s="12">
        <f>IF(WorkOrders2[[#This Row],[WtyParts]]="yes", 0,WorkOrders2[[#This Row],[PartsCost]])</f>
        <v>74.785899999999998</v>
      </c>
      <c r="O92" t="s">
        <v>28</v>
      </c>
      <c r="P92" s="13">
        <f t="shared" si="8"/>
        <v>53</v>
      </c>
      <c r="Q92" s="14">
        <f t="shared" si="9"/>
        <v>80</v>
      </c>
      <c r="R92" s="15">
        <f t="shared" si="10"/>
        <v>40</v>
      </c>
      <c r="S92" s="15">
        <f t="shared" si="11"/>
        <v>40</v>
      </c>
      <c r="T92" s="15">
        <f t="shared" si="12"/>
        <v>74.785899999999998</v>
      </c>
      <c r="U92" s="15">
        <f t="shared" si="13"/>
        <v>114.7859</v>
      </c>
      <c r="V92" s="15">
        <f t="shared" si="14"/>
        <v>114.7859</v>
      </c>
      <c r="W92" s="14" t="str">
        <f t="shared" si="15"/>
        <v>Thu</v>
      </c>
      <c r="X92" s="14" t="str">
        <f t="shared" si="15"/>
        <v>Mon</v>
      </c>
      <c r="Y92" s="19">
        <f>WorkOrders2[[#This Row],[LbrHrs]]*WorkOrders2[[#This Row],[Techs]]</f>
        <v>0.5</v>
      </c>
      <c r="Z92" s="19">
        <f>WorkOrders2[[#This Row],[PartsCost]]+WorkOrders2[[#This Row],[LbrCost]]</f>
        <v>114.7859</v>
      </c>
    </row>
    <row r="93" spans="1:26" x14ac:dyDescent="0.25">
      <c r="A93" s="7" t="s">
        <v>135</v>
      </c>
      <c r="B93" t="s">
        <v>136</v>
      </c>
      <c r="C93" t="s">
        <v>55</v>
      </c>
      <c r="D93" s="7" t="s">
        <v>49</v>
      </c>
      <c r="F93" s="8">
        <v>44112</v>
      </c>
      <c r="G93" s="8">
        <v>44166</v>
      </c>
      <c r="H93" s="9">
        <v>2</v>
      </c>
      <c r="I93" s="9" t="e">
        <f>VLOOKUP(WorkOrders2[[#This Row],[Techs]],[1]!tblRates[#All],2,FALSE)</f>
        <v>#REF!</v>
      </c>
      <c r="J93" s="10"/>
      <c r="K93" s="10"/>
      <c r="L93" s="11">
        <v>4.75</v>
      </c>
      <c r="M93" s="12">
        <v>1123.9716000000001</v>
      </c>
      <c r="N93" s="12">
        <f>IF(WorkOrders2[[#This Row],[WtyParts]]="yes", 0,WorkOrders2[[#This Row],[PartsCost]])</f>
        <v>1123.9716000000001</v>
      </c>
      <c r="O93" t="s">
        <v>47</v>
      </c>
      <c r="P93" s="13">
        <f t="shared" si="8"/>
        <v>54</v>
      </c>
      <c r="Q93" s="14">
        <f t="shared" si="9"/>
        <v>140</v>
      </c>
      <c r="R93" s="15">
        <f t="shared" si="10"/>
        <v>665</v>
      </c>
      <c r="S93" s="15">
        <f t="shared" si="11"/>
        <v>665</v>
      </c>
      <c r="T93" s="15">
        <f t="shared" si="12"/>
        <v>1123.9716000000001</v>
      </c>
      <c r="U93" s="15">
        <f t="shared" si="13"/>
        <v>1788.9716000000001</v>
      </c>
      <c r="V93" s="15">
        <f t="shared" si="14"/>
        <v>1788.9716000000001</v>
      </c>
      <c r="W93" s="14" t="str">
        <f t="shared" si="15"/>
        <v>Thu</v>
      </c>
      <c r="X93" s="14" t="str">
        <f t="shared" si="15"/>
        <v>Tue</v>
      </c>
      <c r="Y93" s="19">
        <f>WorkOrders2[[#This Row],[LbrHrs]]*WorkOrders2[[#This Row],[Techs]]</f>
        <v>9.5</v>
      </c>
      <c r="Z93" s="19">
        <f>WorkOrders2[[#This Row],[PartsCost]]+WorkOrders2[[#This Row],[LbrCost]]</f>
        <v>1788.9716000000001</v>
      </c>
    </row>
    <row r="94" spans="1:26" x14ac:dyDescent="0.25">
      <c r="A94" s="7" t="s">
        <v>137</v>
      </c>
      <c r="B94" t="s">
        <v>34</v>
      </c>
      <c r="C94" t="s">
        <v>46</v>
      </c>
      <c r="D94" s="7" t="s">
        <v>27</v>
      </c>
      <c r="F94" s="8">
        <v>44116</v>
      </c>
      <c r="G94" s="8">
        <v>44130</v>
      </c>
      <c r="H94" s="9">
        <v>2</v>
      </c>
      <c r="I94" s="9" t="e">
        <f>VLOOKUP(WorkOrders2[[#This Row],[Techs]],[1]!tblRates[#All],2,FALSE)</f>
        <v>#REF!</v>
      </c>
      <c r="J94" s="10"/>
      <c r="K94" s="10"/>
      <c r="L94" s="11">
        <v>1</v>
      </c>
      <c r="M94" s="12">
        <v>128.9796</v>
      </c>
      <c r="N94" s="12">
        <f>IF(WorkOrders2[[#This Row],[WtyParts]]="yes", 0,WorkOrders2[[#This Row],[PartsCost]])</f>
        <v>128.9796</v>
      </c>
      <c r="O94" t="s">
        <v>28</v>
      </c>
      <c r="P94" s="13">
        <f t="shared" si="8"/>
        <v>14</v>
      </c>
      <c r="Q94" s="14">
        <f t="shared" si="9"/>
        <v>140</v>
      </c>
      <c r="R94" s="15">
        <f t="shared" si="10"/>
        <v>140</v>
      </c>
      <c r="S94" s="15">
        <f t="shared" si="11"/>
        <v>140</v>
      </c>
      <c r="T94" s="15">
        <f t="shared" si="12"/>
        <v>128.9796</v>
      </c>
      <c r="U94" s="15">
        <f t="shared" si="13"/>
        <v>268.9796</v>
      </c>
      <c r="V94" s="15">
        <f t="shared" si="14"/>
        <v>268.9796</v>
      </c>
      <c r="W94" s="14" t="str">
        <f t="shared" si="15"/>
        <v>Mon</v>
      </c>
      <c r="X94" s="14" t="str">
        <f t="shared" si="15"/>
        <v>Mon</v>
      </c>
      <c r="Y94" s="19">
        <f>WorkOrders2[[#This Row],[LbrHrs]]*WorkOrders2[[#This Row],[Techs]]</f>
        <v>2</v>
      </c>
      <c r="Z94" s="19">
        <f>WorkOrders2[[#This Row],[PartsCost]]+WorkOrders2[[#This Row],[LbrCost]]</f>
        <v>268.9796</v>
      </c>
    </row>
    <row r="95" spans="1:26" x14ac:dyDescent="0.25">
      <c r="A95" s="7" t="s">
        <v>138</v>
      </c>
      <c r="B95" t="s">
        <v>51</v>
      </c>
      <c r="C95" t="s">
        <v>26</v>
      </c>
      <c r="D95" s="7" t="s">
        <v>32</v>
      </c>
      <c r="F95" s="8">
        <v>44116</v>
      </c>
      <c r="G95" s="8">
        <v>44139</v>
      </c>
      <c r="H95" s="9">
        <v>1</v>
      </c>
      <c r="I95" s="9" t="e">
        <f>VLOOKUP(WorkOrders2[[#This Row],[Techs]],[1]!tblRates[#All],2,FALSE)</f>
        <v>#REF!</v>
      </c>
      <c r="J95" s="10"/>
      <c r="K95" s="10"/>
      <c r="L95" s="11">
        <v>0.5</v>
      </c>
      <c r="M95" s="12">
        <v>144</v>
      </c>
      <c r="N95" s="12">
        <f>IF(WorkOrders2[[#This Row],[WtyParts]]="yes", 0,WorkOrders2[[#This Row],[PartsCost]])</f>
        <v>144</v>
      </c>
      <c r="O95" t="s">
        <v>36</v>
      </c>
      <c r="P95" s="13">
        <f t="shared" si="8"/>
        <v>23</v>
      </c>
      <c r="Q95" s="14">
        <f t="shared" si="9"/>
        <v>80</v>
      </c>
      <c r="R95" s="15">
        <f t="shared" si="10"/>
        <v>40</v>
      </c>
      <c r="S95" s="15">
        <f t="shared" si="11"/>
        <v>40</v>
      </c>
      <c r="T95" s="15">
        <f t="shared" si="12"/>
        <v>144</v>
      </c>
      <c r="U95" s="15">
        <f t="shared" si="13"/>
        <v>184</v>
      </c>
      <c r="V95" s="15">
        <f t="shared" si="14"/>
        <v>184</v>
      </c>
      <c r="W95" s="14" t="str">
        <f t="shared" si="15"/>
        <v>Mon</v>
      </c>
      <c r="X95" s="14" t="str">
        <f t="shared" si="15"/>
        <v>Wed</v>
      </c>
      <c r="Y95" s="19">
        <f>WorkOrders2[[#This Row],[LbrHrs]]*WorkOrders2[[#This Row],[Techs]]</f>
        <v>0.5</v>
      </c>
      <c r="Z95" s="19">
        <f>WorkOrders2[[#This Row],[PartsCost]]+WorkOrders2[[#This Row],[LbrCost]]</f>
        <v>184</v>
      </c>
    </row>
    <row r="96" spans="1:26" x14ac:dyDescent="0.25">
      <c r="A96" s="7" t="s">
        <v>139</v>
      </c>
      <c r="B96" t="s">
        <v>34</v>
      </c>
      <c r="C96" t="s">
        <v>55</v>
      </c>
      <c r="D96" s="7" t="s">
        <v>27</v>
      </c>
      <c r="F96" s="8">
        <v>44116</v>
      </c>
      <c r="G96" s="8">
        <v>44140</v>
      </c>
      <c r="H96" s="9">
        <v>2</v>
      </c>
      <c r="I96" s="9" t="e">
        <f>VLOOKUP(WorkOrders2[[#This Row],[Techs]],[1]!tblRates[#All],2,FALSE)</f>
        <v>#REF!</v>
      </c>
      <c r="J96" s="10"/>
      <c r="K96" s="10"/>
      <c r="L96" s="11">
        <v>1</v>
      </c>
      <c r="M96" s="12">
        <v>1211.8269</v>
      </c>
      <c r="N96" s="12">
        <f>IF(WorkOrders2[[#This Row],[WtyParts]]="yes", 0,WorkOrders2[[#This Row],[PartsCost]])</f>
        <v>1211.8269</v>
      </c>
      <c r="O96" t="s">
        <v>28</v>
      </c>
      <c r="P96" s="13">
        <f t="shared" si="8"/>
        <v>24</v>
      </c>
      <c r="Q96" s="14">
        <f t="shared" si="9"/>
        <v>140</v>
      </c>
      <c r="R96" s="15">
        <f t="shared" si="10"/>
        <v>140</v>
      </c>
      <c r="S96" s="15">
        <f t="shared" si="11"/>
        <v>140</v>
      </c>
      <c r="T96" s="15">
        <f t="shared" si="12"/>
        <v>1211.8269</v>
      </c>
      <c r="U96" s="15">
        <f t="shared" si="13"/>
        <v>1351.8269</v>
      </c>
      <c r="V96" s="15">
        <f t="shared" si="14"/>
        <v>1351.8269</v>
      </c>
      <c r="W96" s="14" t="str">
        <f t="shared" si="15"/>
        <v>Mon</v>
      </c>
      <c r="X96" s="14" t="str">
        <f t="shared" si="15"/>
        <v>Thu</v>
      </c>
      <c r="Y96" s="19">
        <f>WorkOrders2[[#This Row],[LbrHrs]]*WorkOrders2[[#This Row],[Techs]]</f>
        <v>2</v>
      </c>
      <c r="Z96" s="19">
        <f>WorkOrders2[[#This Row],[PartsCost]]+WorkOrders2[[#This Row],[LbrCost]]</f>
        <v>1351.8269</v>
      </c>
    </row>
    <row r="97" spans="1:26" x14ac:dyDescent="0.25">
      <c r="A97" s="7" t="s">
        <v>140</v>
      </c>
      <c r="B97" t="s">
        <v>30</v>
      </c>
      <c r="C97" t="s">
        <v>55</v>
      </c>
      <c r="D97" s="7" t="s">
        <v>32</v>
      </c>
      <c r="F97" s="8">
        <v>44116</v>
      </c>
      <c r="G97" s="8">
        <v>44153</v>
      </c>
      <c r="H97" s="9">
        <v>1</v>
      </c>
      <c r="I97" s="9" t="e">
        <f>VLOOKUP(WorkOrders2[[#This Row],[Techs]],[1]!tblRates[#All],2,FALSE)</f>
        <v>#REF!</v>
      </c>
      <c r="J97" s="10"/>
      <c r="K97" s="10"/>
      <c r="L97" s="11">
        <v>0.5</v>
      </c>
      <c r="M97" s="12">
        <v>54.124600000000001</v>
      </c>
      <c r="N97" s="12">
        <f>IF(WorkOrders2[[#This Row],[WtyParts]]="yes", 0,WorkOrders2[[#This Row],[PartsCost]])</f>
        <v>54.124600000000001</v>
      </c>
      <c r="O97" t="s">
        <v>28</v>
      </c>
      <c r="P97" s="13">
        <f t="shared" si="8"/>
        <v>37</v>
      </c>
      <c r="Q97" s="14">
        <f t="shared" si="9"/>
        <v>80</v>
      </c>
      <c r="R97" s="15">
        <f t="shared" si="10"/>
        <v>40</v>
      </c>
      <c r="S97" s="15">
        <f t="shared" si="11"/>
        <v>40</v>
      </c>
      <c r="T97" s="15">
        <f t="shared" si="12"/>
        <v>54.124600000000001</v>
      </c>
      <c r="U97" s="15">
        <f t="shared" si="13"/>
        <v>94.124600000000001</v>
      </c>
      <c r="V97" s="15">
        <f t="shared" si="14"/>
        <v>94.124600000000001</v>
      </c>
      <c r="W97" s="14" t="str">
        <f t="shared" si="15"/>
        <v>Mon</v>
      </c>
      <c r="X97" s="14" t="str">
        <f t="shared" si="15"/>
        <v>Wed</v>
      </c>
      <c r="Y97" s="19">
        <f>WorkOrders2[[#This Row],[LbrHrs]]*WorkOrders2[[#This Row],[Techs]]</f>
        <v>0.5</v>
      </c>
      <c r="Z97" s="19">
        <f>WorkOrders2[[#This Row],[PartsCost]]+WorkOrders2[[#This Row],[LbrCost]]</f>
        <v>94.124600000000001</v>
      </c>
    </row>
    <row r="98" spans="1:26" x14ac:dyDescent="0.25">
      <c r="A98" s="7" t="s">
        <v>141</v>
      </c>
      <c r="B98" t="s">
        <v>39</v>
      </c>
      <c r="C98" t="s">
        <v>55</v>
      </c>
      <c r="D98" s="7" t="s">
        <v>27</v>
      </c>
      <c r="E98" t="s">
        <v>41</v>
      </c>
      <c r="F98" s="8">
        <v>44116</v>
      </c>
      <c r="G98" s="8">
        <v>44154</v>
      </c>
      <c r="H98" s="9">
        <v>1</v>
      </c>
      <c r="I98" s="9" t="e">
        <f>VLOOKUP(WorkOrders2[[#This Row],[Techs]],[1]!tblRates[#All],2,FALSE)</f>
        <v>#REF!</v>
      </c>
      <c r="J98" s="10"/>
      <c r="K98" s="10"/>
      <c r="L98" s="11">
        <v>0.5</v>
      </c>
      <c r="M98" s="12">
        <v>55.935699999999997</v>
      </c>
      <c r="N98" s="12">
        <f>IF(WorkOrders2[[#This Row],[WtyParts]]="yes", 0,WorkOrders2[[#This Row],[PartsCost]])</f>
        <v>55.935699999999997</v>
      </c>
      <c r="O98" t="s">
        <v>47</v>
      </c>
      <c r="P98" s="13">
        <f t="shared" si="8"/>
        <v>38</v>
      </c>
      <c r="Q98" s="14">
        <f t="shared" si="9"/>
        <v>80</v>
      </c>
      <c r="R98" s="15">
        <f t="shared" si="10"/>
        <v>40</v>
      </c>
      <c r="S98" s="15">
        <f t="shared" si="11"/>
        <v>40</v>
      </c>
      <c r="T98" s="15">
        <f t="shared" si="12"/>
        <v>55.935699999999997</v>
      </c>
      <c r="U98" s="15">
        <f t="shared" si="13"/>
        <v>95.935699999999997</v>
      </c>
      <c r="V98" s="15">
        <f t="shared" si="14"/>
        <v>95.935699999999997</v>
      </c>
      <c r="W98" s="14" t="str">
        <f t="shared" si="15"/>
        <v>Mon</v>
      </c>
      <c r="X98" s="14" t="str">
        <f t="shared" si="15"/>
        <v>Thu</v>
      </c>
      <c r="Y98" s="19">
        <f>WorkOrders2[[#This Row],[LbrHrs]]*WorkOrders2[[#This Row],[Techs]]</f>
        <v>0.5</v>
      </c>
      <c r="Z98" s="19">
        <f>WorkOrders2[[#This Row],[PartsCost]]+WorkOrders2[[#This Row],[LbrCost]]</f>
        <v>95.935699999999997</v>
      </c>
    </row>
    <row r="99" spans="1:26" x14ac:dyDescent="0.25">
      <c r="A99" s="7" t="s">
        <v>142</v>
      </c>
      <c r="B99" t="s">
        <v>62</v>
      </c>
      <c r="C99" t="s">
        <v>55</v>
      </c>
      <c r="D99" s="7" t="s">
        <v>27</v>
      </c>
      <c r="E99" t="s">
        <v>41</v>
      </c>
      <c r="F99" s="8">
        <v>44117</v>
      </c>
      <c r="G99" s="8">
        <v>44131</v>
      </c>
      <c r="H99" s="9">
        <v>1</v>
      </c>
      <c r="I99" s="9" t="e">
        <f>VLOOKUP(WorkOrders2[[#This Row],[Techs]],[1]!tblRates[#All],2,FALSE)</f>
        <v>#REF!</v>
      </c>
      <c r="J99" s="10"/>
      <c r="K99" s="10"/>
      <c r="L99" s="11">
        <v>0.5</v>
      </c>
      <c r="M99" s="12">
        <v>11.06</v>
      </c>
      <c r="N99" s="12">
        <f>IF(WorkOrders2[[#This Row],[WtyParts]]="yes", 0,WorkOrders2[[#This Row],[PartsCost]])</f>
        <v>11.06</v>
      </c>
      <c r="O99" t="s">
        <v>36</v>
      </c>
      <c r="P99" s="13">
        <f t="shared" si="8"/>
        <v>14</v>
      </c>
      <c r="Q99" s="14">
        <f t="shared" si="9"/>
        <v>80</v>
      </c>
      <c r="R99" s="15">
        <f t="shared" si="10"/>
        <v>40</v>
      </c>
      <c r="S99" s="15">
        <f t="shared" si="11"/>
        <v>40</v>
      </c>
      <c r="T99" s="15">
        <f t="shared" si="12"/>
        <v>11.06</v>
      </c>
      <c r="U99" s="15">
        <f t="shared" si="13"/>
        <v>51.06</v>
      </c>
      <c r="V99" s="15">
        <f t="shared" si="14"/>
        <v>51.06</v>
      </c>
      <c r="W99" s="14" t="str">
        <f t="shared" si="15"/>
        <v>Tue</v>
      </c>
      <c r="X99" s="14" t="str">
        <f t="shared" si="15"/>
        <v>Tue</v>
      </c>
      <c r="Y99" s="19">
        <f>WorkOrders2[[#This Row],[LbrHrs]]*WorkOrders2[[#This Row],[Techs]]</f>
        <v>0.5</v>
      </c>
      <c r="Z99" s="19">
        <f>WorkOrders2[[#This Row],[PartsCost]]+WorkOrders2[[#This Row],[LbrCost]]</f>
        <v>51.06</v>
      </c>
    </row>
    <row r="100" spans="1:26" x14ac:dyDescent="0.25">
      <c r="A100" s="7" t="s">
        <v>143</v>
      </c>
      <c r="B100" t="s">
        <v>51</v>
      </c>
      <c r="C100" t="s">
        <v>26</v>
      </c>
      <c r="D100" s="7" t="s">
        <v>49</v>
      </c>
      <c r="F100" s="8">
        <v>44117</v>
      </c>
      <c r="G100" s="8">
        <v>44131</v>
      </c>
      <c r="H100" s="9">
        <v>1</v>
      </c>
      <c r="I100" s="9" t="e">
        <f>VLOOKUP(WorkOrders2[[#This Row],[Techs]],[1]!tblRates[#All],2,FALSE)</f>
        <v>#REF!</v>
      </c>
      <c r="J100" s="10"/>
      <c r="K100" s="10"/>
      <c r="L100" s="11">
        <v>2</v>
      </c>
      <c r="M100" s="12">
        <v>77.165099999999995</v>
      </c>
      <c r="N100" s="12">
        <f>IF(WorkOrders2[[#This Row],[WtyParts]]="yes", 0,WorkOrders2[[#This Row],[PartsCost]])</f>
        <v>77.165099999999995</v>
      </c>
      <c r="O100" t="s">
        <v>28</v>
      </c>
      <c r="P100" s="13">
        <f t="shared" si="8"/>
        <v>14</v>
      </c>
      <c r="Q100" s="14">
        <f t="shared" si="9"/>
        <v>80</v>
      </c>
      <c r="R100" s="15">
        <f t="shared" si="10"/>
        <v>160</v>
      </c>
      <c r="S100" s="15">
        <f t="shared" si="11"/>
        <v>160</v>
      </c>
      <c r="T100" s="15">
        <f t="shared" si="12"/>
        <v>77.165099999999995</v>
      </c>
      <c r="U100" s="15">
        <f t="shared" si="13"/>
        <v>237.1651</v>
      </c>
      <c r="V100" s="15">
        <f t="shared" si="14"/>
        <v>237.1651</v>
      </c>
      <c r="W100" s="14" t="str">
        <f t="shared" si="15"/>
        <v>Tue</v>
      </c>
      <c r="X100" s="14" t="str">
        <f t="shared" si="15"/>
        <v>Tue</v>
      </c>
      <c r="Y100" s="19">
        <f>WorkOrders2[[#This Row],[LbrHrs]]*WorkOrders2[[#This Row],[Techs]]</f>
        <v>2</v>
      </c>
      <c r="Z100" s="19">
        <f>WorkOrders2[[#This Row],[PartsCost]]+WorkOrders2[[#This Row],[LbrCost]]</f>
        <v>237.1651</v>
      </c>
    </row>
    <row r="101" spans="1:26" x14ac:dyDescent="0.25">
      <c r="A101" s="7" t="s">
        <v>144</v>
      </c>
      <c r="B101" t="s">
        <v>39</v>
      </c>
      <c r="C101" t="s">
        <v>26</v>
      </c>
      <c r="D101" s="7" t="s">
        <v>27</v>
      </c>
      <c r="F101" s="8">
        <v>44118</v>
      </c>
      <c r="G101" s="8">
        <v>44123</v>
      </c>
      <c r="H101" s="9">
        <v>2</v>
      </c>
      <c r="I101" s="9" t="e">
        <f>VLOOKUP(WorkOrders2[[#This Row],[Techs]],[1]!tblRates[#All],2,FALSE)</f>
        <v>#REF!</v>
      </c>
      <c r="J101" s="10"/>
      <c r="K101" s="10"/>
      <c r="L101" s="11">
        <v>0.5</v>
      </c>
      <c r="M101" s="12">
        <v>66.158000000000001</v>
      </c>
      <c r="N101" s="12">
        <f>IF(WorkOrders2[[#This Row],[WtyParts]]="yes", 0,WorkOrders2[[#This Row],[PartsCost]])</f>
        <v>66.158000000000001</v>
      </c>
      <c r="O101" t="s">
        <v>28</v>
      </c>
      <c r="P101" s="13">
        <f t="shared" si="8"/>
        <v>5</v>
      </c>
      <c r="Q101" s="14">
        <f t="shared" si="9"/>
        <v>140</v>
      </c>
      <c r="R101" s="15">
        <f t="shared" si="10"/>
        <v>70</v>
      </c>
      <c r="S101" s="15">
        <f t="shared" si="11"/>
        <v>70</v>
      </c>
      <c r="T101" s="15">
        <f t="shared" si="12"/>
        <v>66.158000000000001</v>
      </c>
      <c r="U101" s="15">
        <f t="shared" si="13"/>
        <v>136.15800000000002</v>
      </c>
      <c r="V101" s="15">
        <f t="shared" si="14"/>
        <v>136.15800000000002</v>
      </c>
      <c r="W101" s="14" t="str">
        <f t="shared" si="15"/>
        <v>Wed</v>
      </c>
      <c r="X101" s="14" t="str">
        <f t="shared" si="15"/>
        <v>Mon</v>
      </c>
      <c r="Y101" s="19">
        <f>WorkOrders2[[#This Row],[LbrHrs]]*WorkOrders2[[#This Row],[Techs]]</f>
        <v>1</v>
      </c>
      <c r="Z101" s="19">
        <f>WorkOrders2[[#This Row],[PartsCost]]+WorkOrders2[[#This Row],[LbrCost]]</f>
        <v>136.15800000000002</v>
      </c>
    </row>
    <row r="102" spans="1:26" x14ac:dyDescent="0.25">
      <c r="A102" s="7" t="s">
        <v>145</v>
      </c>
      <c r="B102" t="s">
        <v>74</v>
      </c>
      <c r="C102" t="s">
        <v>55</v>
      </c>
      <c r="D102" s="7" t="s">
        <v>35</v>
      </c>
      <c r="F102" s="8">
        <v>44118</v>
      </c>
      <c r="G102" s="8">
        <v>44131</v>
      </c>
      <c r="H102" s="9">
        <v>1</v>
      </c>
      <c r="I102" s="9" t="e">
        <f>VLOOKUP(WorkOrders2[[#This Row],[Techs]],[1]!tblRates[#All],2,FALSE)</f>
        <v>#REF!</v>
      </c>
      <c r="J102" s="10"/>
      <c r="K102" s="10"/>
      <c r="L102" s="11">
        <v>0.25</v>
      </c>
      <c r="M102" s="12">
        <v>27.953900000000001</v>
      </c>
      <c r="N102" s="12">
        <f>IF(WorkOrders2[[#This Row],[WtyParts]]="yes", 0,WorkOrders2[[#This Row],[PartsCost]])</f>
        <v>27.953900000000001</v>
      </c>
      <c r="O102" t="s">
        <v>28</v>
      </c>
      <c r="P102" s="13">
        <f t="shared" si="8"/>
        <v>13</v>
      </c>
      <c r="Q102" s="14">
        <f t="shared" si="9"/>
        <v>80</v>
      </c>
      <c r="R102" s="15">
        <f t="shared" si="10"/>
        <v>20</v>
      </c>
      <c r="S102" s="15">
        <f t="shared" si="11"/>
        <v>20</v>
      </c>
      <c r="T102" s="15">
        <f t="shared" si="12"/>
        <v>27.953900000000001</v>
      </c>
      <c r="U102" s="15">
        <f t="shared" si="13"/>
        <v>47.953900000000004</v>
      </c>
      <c r="V102" s="15">
        <f t="shared" si="14"/>
        <v>47.953900000000004</v>
      </c>
      <c r="W102" s="14" t="str">
        <f t="shared" si="15"/>
        <v>Wed</v>
      </c>
      <c r="X102" s="14" t="str">
        <f t="shared" si="15"/>
        <v>Tue</v>
      </c>
      <c r="Y102" s="19">
        <f>WorkOrders2[[#This Row],[LbrHrs]]*WorkOrders2[[#This Row],[Techs]]</f>
        <v>0.25</v>
      </c>
      <c r="Z102" s="19">
        <f>WorkOrders2[[#This Row],[PartsCost]]+WorkOrders2[[#This Row],[LbrCost]]</f>
        <v>47.953900000000004</v>
      </c>
    </row>
    <row r="103" spans="1:26" x14ac:dyDescent="0.25">
      <c r="A103" s="7" t="s">
        <v>146</v>
      </c>
      <c r="B103" t="s">
        <v>51</v>
      </c>
      <c r="C103" t="s">
        <v>26</v>
      </c>
      <c r="D103" s="7" t="s">
        <v>27</v>
      </c>
      <c r="F103" s="8">
        <v>44118</v>
      </c>
      <c r="G103" s="8">
        <v>44131</v>
      </c>
      <c r="H103" s="9">
        <v>1</v>
      </c>
      <c r="I103" s="9" t="e">
        <f>VLOOKUP(WorkOrders2[[#This Row],[Techs]],[1]!tblRates[#All],2,FALSE)</f>
        <v>#REF!</v>
      </c>
      <c r="J103" s="10"/>
      <c r="K103" s="10"/>
      <c r="L103" s="11">
        <v>1</v>
      </c>
      <c r="M103" s="12">
        <v>216.3125</v>
      </c>
      <c r="N103" s="12">
        <f>IF(WorkOrders2[[#This Row],[WtyParts]]="yes", 0,WorkOrders2[[#This Row],[PartsCost]])</f>
        <v>216.3125</v>
      </c>
      <c r="O103" t="s">
        <v>47</v>
      </c>
      <c r="P103" s="13">
        <f t="shared" si="8"/>
        <v>13</v>
      </c>
      <c r="Q103" s="14">
        <f t="shared" si="9"/>
        <v>80</v>
      </c>
      <c r="R103" s="15">
        <f t="shared" si="10"/>
        <v>80</v>
      </c>
      <c r="S103" s="15">
        <f t="shared" si="11"/>
        <v>80</v>
      </c>
      <c r="T103" s="15">
        <f t="shared" si="12"/>
        <v>216.3125</v>
      </c>
      <c r="U103" s="15">
        <f t="shared" si="13"/>
        <v>296.3125</v>
      </c>
      <c r="V103" s="15">
        <f t="shared" si="14"/>
        <v>296.3125</v>
      </c>
      <c r="W103" s="14" t="str">
        <f t="shared" si="15"/>
        <v>Wed</v>
      </c>
      <c r="X103" s="14" t="str">
        <f t="shared" si="15"/>
        <v>Tue</v>
      </c>
      <c r="Y103" s="19">
        <f>WorkOrders2[[#This Row],[LbrHrs]]*WorkOrders2[[#This Row],[Techs]]</f>
        <v>1</v>
      </c>
      <c r="Z103" s="19">
        <f>WorkOrders2[[#This Row],[PartsCost]]+WorkOrders2[[#This Row],[LbrCost]]</f>
        <v>296.3125</v>
      </c>
    </row>
    <row r="104" spans="1:26" x14ac:dyDescent="0.25">
      <c r="A104" s="7" t="s">
        <v>147</v>
      </c>
      <c r="B104" t="s">
        <v>34</v>
      </c>
      <c r="C104" t="s">
        <v>46</v>
      </c>
      <c r="D104" s="7" t="s">
        <v>49</v>
      </c>
      <c r="F104" s="8">
        <v>44118</v>
      </c>
      <c r="G104" s="8">
        <v>44138</v>
      </c>
      <c r="H104" s="9">
        <v>2</v>
      </c>
      <c r="I104" s="9" t="e">
        <f>VLOOKUP(WorkOrders2[[#This Row],[Techs]],[1]!tblRates[#All],2,FALSE)</f>
        <v>#REF!</v>
      </c>
      <c r="J104" s="10"/>
      <c r="K104" s="10"/>
      <c r="L104" s="11">
        <v>2</v>
      </c>
      <c r="M104" s="12">
        <v>619.51329999999996</v>
      </c>
      <c r="N104" s="12">
        <f>IF(WorkOrders2[[#This Row],[WtyParts]]="yes", 0,WorkOrders2[[#This Row],[PartsCost]])</f>
        <v>619.51329999999996</v>
      </c>
      <c r="O104" t="s">
        <v>36</v>
      </c>
      <c r="P104" s="13">
        <f t="shared" si="8"/>
        <v>20</v>
      </c>
      <c r="Q104" s="14">
        <f t="shared" si="9"/>
        <v>140</v>
      </c>
      <c r="R104" s="15">
        <f t="shared" si="10"/>
        <v>280</v>
      </c>
      <c r="S104" s="15">
        <f t="shared" si="11"/>
        <v>280</v>
      </c>
      <c r="T104" s="15">
        <f t="shared" si="12"/>
        <v>619.51329999999996</v>
      </c>
      <c r="U104" s="15">
        <f t="shared" si="13"/>
        <v>899.51329999999996</v>
      </c>
      <c r="V104" s="15">
        <f t="shared" si="14"/>
        <v>899.51329999999996</v>
      </c>
      <c r="W104" s="14" t="str">
        <f t="shared" si="15"/>
        <v>Wed</v>
      </c>
      <c r="X104" s="14" t="str">
        <f t="shared" si="15"/>
        <v>Tue</v>
      </c>
      <c r="Y104" s="19">
        <f>WorkOrders2[[#This Row],[LbrHrs]]*WorkOrders2[[#This Row],[Techs]]</f>
        <v>4</v>
      </c>
      <c r="Z104" s="19">
        <f>WorkOrders2[[#This Row],[PartsCost]]+WorkOrders2[[#This Row],[LbrCost]]</f>
        <v>899.51329999999996</v>
      </c>
    </row>
    <row r="105" spans="1:26" x14ac:dyDescent="0.25">
      <c r="A105" s="7" t="s">
        <v>148</v>
      </c>
      <c r="B105" t="s">
        <v>51</v>
      </c>
      <c r="C105" t="s">
        <v>55</v>
      </c>
      <c r="D105" s="7" t="s">
        <v>32</v>
      </c>
      <c r="F105" s="8">
        <v>44118</v>
      </c>
      <c r="G105" s="8">
        <v>44145</v>
      </c>
      <c r="H105" s="9">
        <v>1</v>
      </c>
      <c r="I105" s="9" t="e">
        <f>VLOOKUP(WorkOrders2[[#This Row],[Techs]],[1]!tblRates[#All],2,FALSE)</f>
        <v>#REF!</v>
      </c>
      <c r="J105" s="10"/>
      <c r="K105" s="10"/>
      <c r="L105" s="11">
        <v>0.5</v>
      </c>
      <c r="M105" s="12">
        <v>3.12</v>
      </c>
      <c r="N105" s="12">
        <f>IF(WorkOrders2[[#This Row],[WtyParts]]="yes", 0,WorkOrders2[[#This Row],[PartsCost]])</f>
        <v>3.12</v>
      </c>
      <c r="O105" t="s">
        <v>47</v>
      </c>
      <c r="P105" s="13">
        <f t="shared" si="8"/>
        <v>27</v>
      </c>
      <c r="Q105" s="14">
        <f t="shared" si="9"/>
        <v>80</v>
      </c>
      <c r="R105" s="15">
        <f t="shared" si="10"/>
        <v>40</v>
      </c>
      <c r="S105" s="15">
        <f t="shared" si="11"/>
        <v>40</v>
      </c>
      <c r="T105" s="15">
        <f t="shared" si="12"/>
        <v>3.12</v>
      </c>
      <c r="U105" s="15">
        <f t="shared" si="13"/>
        <v>43.12</v>
      </c>
      <c r="V105" s="15">
        <f t="shared" si="14"/>
        <v>43.12</v>
      </c>
      <c r="W105" s="14" t="str">
        <f t="shared" si="15"/>
        <v>Wed</v>
      </c>
      <c r="X105" s="14" t="str">
        <f t="shared" si="15"/>
        <v>Tue</v>
      </c>
      <c r="Y105" s="19">
        <f>WorkOrders2[[#This Row],[LbrHrs]]*WorkOrders2[[#This Row],[Techs]]</f>
        <v>0.5</v>
      </c>
      <c r="Z105" s="19">
        <f>WorkOrders2[[#This Row],[PartsCost]]+WorkOrders2[[#This Row],[LbrCost]]</f>
        <v>43.12</v>
      </c>
    </row>
    <row r="106" spans="1:26" x14ac:dyDescent="0.25">
      <c r="A106" s="7" t="s">
        <v>149</v>
      </c>
      <c r="B106" t="s">
        <v>34</v>
      </c>
      <c r="C106" t="s">
        <v>55</v>
      </c>
      <c r="D106" s="7" t="s">
        <v>27</v>
      </c>
      <c r="F106" s="8">
        <v>44119</v>
      </c>
      <c r="G106" s="8">
        <v>44126</v>
      </c>
      <c r="H106" s="9">
        <v>1</v>
      </c>
      <c r="I106" s="9" t="e">
        <f>VLOOKUP(WorkOrders2[[#This Row],[Techs]],[1]!tblRates[#All],2,FALSE)</f>
        <v>#REF!</v>
      </c>
      <c r="J106" s="10"/>
      <c r="K106" s="10"/>
      <c r="L106" s="11">
        <v>0.75</v>
      </c>
      <c r="M106" s="12">
        <v>163.26</v>
      </c>
      <c r="N106" s="12">
        <f>IF(WorkOrders2[[#This Row],[WtyParts]]="yes", 0,WorkOrders2[[#This Row],[PartsCost]])</f>
        <v>163.26</v>
      </c>
      <c r="O106" t="s">
        <v>28</v>
      </c>
      <c r="P106" s="13">
        <f t="shared" si="8"/>
        <v>7</v>
      </c>
      <c r="Q106" s="14">
        <f t="shared" si="9"/>
        <v>80</v>
      </c>
      <c r="R106" s="15">
        <f t="shared" si="10"/>
        <v>60</v>
      </c>
      <c r="S106" s="15">
        <f t="shared" si="11"/>
        <v>60</v>
      </c>
      <c r="T106" s="15">
        <f t="shared" si="12"/>
        <v>163.26</v>
      </c>
      <c r="U106" s="15">
        <f t="shared" si="13"/>
        <v>223.26</v>
      </c>
      <c r="V106" s="15">
        <f t="shared" si="14"/>
        <v>223.26</v>
      </c>
      <c r="W106" s="14" t="str">
        <f t="shared" si="15"/>
        <v>Thu</v>
      </c>
      <c r="X106" s="14" t="str">
        <f t="shared" si="15"/>
        <v>Thu</v>
      </c>
      <c r="Y106" s="19">
        <f>WorkOrders2[[#This Row],[LbrHrs]]*WorkOrders2[[#This Row],[Techs]]</f>
        <v>0.75</v>
      </c>
      <c r="Z106" s="19">
        <f>WorkOrders2[[#This Row],[PartsCost]]+WorkOrders2[[#This Row],[LbrCost]]</f>
        <v>223.26</v>
      </c>
    </row>
    <row r="107" spans="1:26" x14ac:dyDescent="0.25">
      <c r="A107" s="7" t="s">
        <v>150</v>
      </c>
      <c r="B107" t="s">
        <v>30</v>
      </c>
      <c r="C107" t="s">
        <v>31</v>
      </c>
      <c r="D107" s="7" t="s">
        <v>35</v>
      </c>
      <c r="F107" s="8">
        <v>44119</v>
      </c>
      <c r="G107" s="8">
        <v>44132</v>
      </c>
      <c r="H107" s="9">
        <v>1</v>
      </c>
      <c r="I107" s="9" t="e">
        <f>VLOOKUP(WorkOrders2[[#This Row],[Techs]],[1]!tblRates[#All],2,FALSE)</f>
        <v>#REF!</v>
      </c>
      <c r="J107" s="10"/>
      <c r="K107" s="10"/>
      <c r="L107" s="11">
        <v>0.25</v>
      </c>
      <c r="M107" s="12">
        <v>65.251599999999996</v>
      </c>
      <c r="N107" s="12">
        <f>IF(WorkOrders2[[#This Row],[WtyParts]]="yes", 0,WorkOrders2[[#This Row],[PartsCost]])</f>
        <v>65.251599999999996</v>
      </c>
      <c r="O107" t="s">
        <v>28</v>
      </c>
      <c r="P107" s="13">
        <f t="shared" si="8"/>
        <v>13</v>
      </c>
      <c r="Q107" s="14">
        <f t="shared" si="9"/>
        <v>80</v>
      </c>
      <c r="R107" s="15">
        <f t="shared" si="10"/>
        <v>20</v>
      </c>
      <c r="S107" s="15">
        <f t="shared" si="11"/>
        <v>20</v>
      </c>
      <c r="T107" s="15">
        <f t="shared" si="12"/>
        <v>65.251599999999996</v>
      </c>
      <c r="U107" s="15">
        <f t="shared" si="13"/>
        <v>85.251599999999996</v>
      </c>
      <c r="V107" s="15">
        <f t="shared" si="14"/>
        <v>85.251599999999996</v>
      </c>
      <c r="W107" s="14" t="str">
        <f t="shared" si="15"/>
        <v>Thu</v>
      </c>
      <c r="X107" s="14" t="str">
        <f t="shared" si="15"/>
        <v>Wed</v>
      </c>
      <c r="Y107" s="19">
        <f>WorkOrders2[[#This Row],[LbrHrs]]*WorkOrders2[[#This Row],[Techs]]</f>
        <v>0.25</v>
      </c>
      <c r="Z107" s="19">
        <f>WorkOrders2[[#This Row],[PartsCost]]+WorkOrders2[[#This Row],[LbrCost]]</f>
        <v>85.251599999999996</v>
      </c>
    </row>
    <row r="108" spans="1:26" x14ac:dyDescent="0.25">
      <c r="A108" s="7" t="s">
        <v>151</v>
      </c>
      <c r="B108" t="s">
        <v>51</v>
      </c>
      <c r="C108" t="s">
        <v>55</v>
      </c>
      <c r="D108" s="7" t="s">
        <v>35</v>
      </c>
      <c r="F108" s="8">
        <v>44119</v>
      </c>
      <c r="G108" s="8">
        <v>44145</v>
      </c>
      <c r="H108" s="9">
        <v>1</v>
      </c>
      <c r="I108" s="9" t="e">
        <f>VLOOKUP(WorkOrders2[[#This Row],[Techs]],[1]!tblRates[#All],2,FALSE)</f>
        <v>#REF!</v>
      </c>
      <c r="J108" s="10"/>
      <c r="K108" s="10"/>
      <c r="L108" s="11">
        <v>0.25</v>
      </c>
      <c r="M108" s="12">
        <v>30</v>
      </c>
      <c r="N108" s="12">
        <f>IF(WorkOrders2[[#This Row],[WtyParts]]="yes", 0,WorkOrders2[[#This Row],[PartsCost]])</f>
        <v>30</v>
      </c>
      <c r="O108" t="s">
        <v>36</v>
      </c>
      <c r="P108" s="13">
        <f t="shared" si="8"/>
        <v>26</v>
      </c>
      <c r="Q108" s="14">
        <f t="shared" si="9"/>
        <v>80</v>
      </c>
      <c r="R108" s="15">
        <f t="shared" si="10"/>
        <v>20</v>
      </c>
      <c r="S108" s="15">
        <f t="shared" si="11"/>
        <v>20</v>
      </c>
      <c r="T108" s="15">
        <f t="shared" si="12"/>
        <v>30</v>
      </c>
      <c r="U108" s="15">
        <f t="shared" si="13"/>
        <v>50</v>
      </c>
      <c r="V108" s="15">
        <f t="shared" si="14"/>
        <v>50</v>
      </c>
      <c r="W108" s="14" t="str">
        <f t="shared" si="15"/>
        <v>Thu</v>
      </c>
      <c r="X108" s="14" t="str">
        <f t="shared" si="15"/>
        <v>Tue</v>
      </c>
      <c r="Y108" s="19">
        <f>WorkOrders2[[#This Row],[LbrHrs]]*WorkOrders2[[#This Row],[Techs]]</f>
        <v>0.25</v>
      </c>
      <c r="Z108" s="19">
        <f>WorkOrders2[[#This Row],[PartsCost]]+WorkOrders2[[#This Row],[LbrCost]]</f>
        <v>50</v>
      </c>
    </row>
    <row r="109" spans="1:26" x14ac:dyDescent="0.25">
      <c r="A109" s="7" t="s">
        <v>152</v>
      </c>
      <c r="B109" t="s">
        <v>51</v>
      </c>
      <c r="C109" t="s">
        <v>55</v>
      </c>
      <c r="D109" s="7" t="s">
        <v>32</v>
      </c>
      <c r="F109" s="8">
        <v>44119</v>
      </c>
      <c r="G109" s="8">
        <v>44145</v>
      </c>
      <c r="H109" s="9">
        <v>1</v>
      </c>
      <c r="I109" s="9" t="e">
        <f>VLOOKUP(WorkOrders2[[#This Row],[Techs]],[1]!tblRates[#All],2,FALSE)</f>
        <v>#REF!</v>
      </c>
      <c r="J109" s="10"/>
      <c r="K109" s="10"/>
      <c r="L109" s="11">
        <v>0.5</v>
      </c>
      <c r="M109" s="12">
        <v>105.8442</v>
      </c>
      <c r="N109" s="12">
        <f>IF(WorkOrders2[[#This Row],[WtyParts]]="yes", 0,WorkOrders2[[#This Row],[PartsCost]])</f>
        <v>105.8442</v>
      </c>
      <c r="O109" t="s">
        <v>28</v>
      </c>
      <c r="P109" s="13">
        <f t="shared" si="8"/>
        <v>26</v>
      </c>
      <c r="Q109" s="14">
        <f t="shared" si="9"/>
        <v>80</v>
      </c>
      <c r="R109" s="15">
        <f t="shared" si="10"/>
        <v>40</v>
      </c>
      <c r="S109" s="15">
        <f t="shared" si="11"/>
        <v>40</v>
      </c>
      <c r="T109" s="15">
        <f t="shared" si="12"/>
        <v>105.8442</v>
      </c>
      <c r="U109" s="15">
        <f t="shared" si="13"/>
        <v>145.8442</v>
      </c>
      <c r="V109" s="15">
        <f t="shared" si="14"/>
        <v>145.8442</v>
      </c>
      <c r="W109" s="14" t="str">
        <f t="shared" si="15"/>
        <v>Thu</v>
      </c>
      <c r="X109" s="14" t="str">
        <f t="shared" si="15"/>
        <v>Tue</v>
      </c>
      <c r="Y109" s="19">
        <f>WorkOrders2[[#This Row],[LbrHrs]]*WorkOrders2[[#This Row],[Techs]]</f>
        <v>0.5</v>
      </c>
      <c r="Z109" s="19">
        <f>WorkOrders2[[#This Row],[PartsCost]]+WorkOrders2[[#This Row],[LbrCost]]</f>
        <v>145.8442</v>
      </c>
    </row>
    <row r="110" spans="1:26" x14ac:dyDescent="0.25">
      <c r="A110" s="7" t="s">
        <v>153</v>
      </c>
      <c r="B110" t="s">
        <v>39</v>
      </c>
      <c r="C110" t="s">
        <v>46</v>
      </c>
      <c r="D110" s="7" t="s">
        <v>32</v>
      </c>
      <c r="F110" s="8">
        <v>44123</v>
      </c>
      <c r="G110" s="8">
        <v>44140</v>
      </c>
      <c r="H110" s="9">
        <v>2</v>
      </c>
      <c r="I110" s="9" t="e">
        <f>VLOOKUP(WorkOrders2[[#This Row],[Techs]],[1]!tblRates[#All],2,FALSE)</f>
        <v>#REF!</v>
      </c>
      <c r="J110" s="10"/>
      <c r="K110" s="10"/>
      <c r="L110" s="11">
        <v>1</v>
      </c>
      <c r="M110" s="12">
        <v>547.08590000000004</v>
      </c>
      <c r="N110" s="12">
        <f>IF(WorkOrders2[[#This Row],[WtyParts]]="yes", 0,WorkOrders2[[#This Row],[PartsCost]])</f>
        <v>547.08590000000004</v>
      </c>
      <c r="O110" t="s">
        <v>47</v>
      </c>
      <c r="P110" s="13">
        <f t="shared" si="8"/>
        <v>17</v>
      </c>
      <c r="Q110" s="14">
        <f t="shared" si="9"/>
        <v>140</v>
      </c>
      <c r="R110" s="15">
        <f t="shared" si="10"/>
        <v>140</v>
      </c>
      <c r="S110" s="15">
        <f t="shared" si="11"/>
        <v>140</v>
      </c>
      <c r="T110" s="15">
        <f t="shared" si="12"/>
        <v>547.08590000000004</v>
      </c>
      <c r="U110" s="15">
        <f t="shared" si="13"/>
        <v>687.08590000000004</v>
      </c>
      <c r="V110" s="15">
        <f t="shared" si="14"/>
        <v>687.08590000000004</v>
      </c>
      <c r="W110" s="14" t="str">
        <f t="shared" si="15"/>
        <v>Mon</v>
      </c>
      <c r="X110" s="14" t="str">
        <f t="shared" si="15"/>
        <v>Thu</v>
      </c>
      <c r="Y110" s="19">
        <f>WorkOrders2[[#This Row],[LbrHrs]]*WorkOrders2[[#This Row],[Techs]]</f>
        <v>2</v>
      </c>
      <c r="Z110" s="19">
        <f>WorkOrders2[[#This Row],[PartsCost]]+WorkOrders2[[#This Row],[LbrCost]]</f>
        <v>687.08590000000004</v>
      </c>
    </row>
    <row r="111" spans="1:26" x14ac:dyDescent="0.25">
      <c r="A111" s="7" t="s">
        <v>154</v>
      </c>
      <c r="B111" t="s">
        <v>51</v>
      </c>
      <c r="C111" t="s">
        <v>55</v>
      </c>
      <c r="D111" s="7" t="s">
        <v>32</v>
      </c>
      <c r="F111" s="8">
        <v>44123</v>
      </c>
      <c r="G111" s="8">
        <v>44160</v>
      </c>
      <c r="H111" s="9">
        <v>1</v>
      </c>
      <c r="I111" s="9" t="e">
        <f>VLOOKUP(WorkOrders2[[#This Row],[Techs]],[1]!tblRates[#All],2,FALSE)</f>
        <v>#REF!</v>
      </c>
      <c r="J111" s="10"/>
      <c r="K111" s="10"/>
      <c r="L111" s="11">
        <v>1</v>
      </c>
      <c r="M111" s="12">
        <v>120</v>
      </c>
      <c r="N111" s="12">
        <f>IF(WorkOrders2[[#This Row],[WtyParts]]="yes", 0,WorkOrders2[[#This Row],[PartsCost]])</f>
        <v>120</v>
      </c>
      <c r="O111" t="s">
        <v>36</v>
      </c>
      <c r="P111" s="13">
        <f t="shared" si="8"/>
        <v>37</v>
      </c>
      <c r="Q111" s="14">
        <f t="shared" si="9"/>
        <v>80</v>
      </c>
      <c r="R111" s="15">
        <f t="shared" si="10"/>
        <v>80</v>
      </c>
      <c r="S111" s="15">
        <f t="shared" si="11"/>
        <v>80</v>
      </c>
      <c r="T111" s="15">
        <f t="shared" si="12"/>
        <v>120</v>
      </c>
      <c r="U111" s="15">
        <f t="shared" si="13"/>
        <v>200</v>
      </c>
      <c r="V111" s="15">
        <f t="shared" si="14"/>
        <v>200</v>
      </c>
      <c r="W111" s="14" t="str">
        <f t="shared" si="15"/>
        <v>Mon</v>
      </c>
      <c r="X111" s="14" t="str">
        <f t="shared" si="15"/>
        <v>Wed</v>
      </c>
      <c r="Y111" s="19">
        <f>WorkOrders2[[#This Row],[LbrHrs]]*WorkOrders2[[#This Row],[Techs]]</f>
        <v>1</v>
      </c>
      <c r="Z111" s="19">
        <f>WorkOrders2[[#This Row],[PartsCost]]+WorkOrders2[[#This Row],[LbrCost]]</f>
        <v>200</v>
      </c>
    </row>
    <row r="112" spans="1:26" x14ac:dyDescent="0.25">
      <c r="A112" s="7" t="s">
        <v>155</v>
      </c>
      <c r="B112" t="s">
        <v>39</v>
      </c>
      <c r="C112" t="s">
        <v>26</v>
      </c>
      <c r="D112" s="7" t="s">
        <v>27</v>
      </c>
      <c r="F112" s="8">
        <v>44124</v>
      </c>
      <c r="G112" s="8">
        <v>44134</v>
      </c>
      <c r="H112" s="9">
        <v>1</v>
      </c>
      <c r="I112" s="9" t="e">
        <f>VLOOKUP(WorkOrders2[[#This Row],[Techs]],[1]!tblRates[#All],2,FALSE)</f>
        <v>#REF!</v>
      </c>
      <c r="J112" s="10"/>
      <c r="K112" s="10"/>
      <c r="L112" s="11">
        <v>0.25</v>
      </c>
      <c r="M112" s="12">
        <v>30</v>
      </c>
      <c r="N112" s="12">
        <f>IF(WorkOrders2[[#This Row],[WtyParts]]="yes", 0,WorkOrders2[[#This Row],[PartsCost]])</f>
        <v>30</v>
      </c>
      <c r="O112" t="s">
        <v>28</v>
      </c>
      <c r="P112" s="13">
        <f t="shared" si="8"/>
        <v>10</v>
      </c>
      <c r="Q112" s="14">
        <f t="shared" si="9"/>
        <v>80</v>
      </c>
      <c r="R112" s="15">
        <f t="shared" si="10"/>
        <v>20</v>
      </c>
      <c r="S112" s="15">
        <f t="shared" si="11"/>
        <v>20</v>
      </c>
      <c r="T112" s="15">
        <f t="shared" si="12"/>
        <v>30</v>
      </c>
      <c r="U112" s="15">
        <f t="shared" si="13"/>
        <v>50</v>
      </c>
      <c r="V112" s="15">
        <f t="shared" si="14"/>
        <v>50</v>
      </c>
      <c r="W112" s="14" t="str">
        <f t="shared" si="15"/>
        <v>Tue</v>
      </c>
      <c r="X112" s="14" t="str">
        <f t="shared" si="15"/>
        <v>Fri</v>
      </c>
      <c r="Y112" s="19">
        <f>WorkOrders2[[#This Row],[LbrHrs]]*WorkOrders2[[#This Row],[Techs]]</f>
        <v>0.25</v>
      </c>
      <c r="Z112" s="19">
        <f>WorkOrders2[[#This Row],[PartsCost]]+WorkOrders2[[#This Row],[LbrCost]]</f>
        <v>50</v>
      </c>
    </row>
    <row r="113" spans="1:26" x14ac:dyDescent="0.25">
      <c r="A113" s="7" t="s">
        <v>156</v>
      </c>
      <c r="B113" t="s">
        <v>34</v>
      </c>
      <c r="C113" t="s">
        <v>40</v>
      </c>
      <c r="D113" s="7" t="s">
        <v>35</v>
      </c>
      <c r="F113" s="8">
        <v>44124</v>
      </c>
      <c r="G113" s="8">
        <v>44159</v>
      </c>
      <c r="H113" s="9">
        <v>1</v>
      </c>
      <c r="I113" s="9" t="e">
        <f>VLOOKUP(WorkOrders2[[#This Row],[Techs]],[1]!tblRates[#All],2,FALSE)</f>
        <v>#REF!</v>
      </c>
      <c r="J113" s="10"/>
      <c r="K113" s="10"/>
      <c r="L113" s="11">
        <v>0.25</v>
      </c>
      <c r="M113" s="12">
        <v>27.63</v>
      </c>
      <c r="N113" s="12">
        <f>IF(WorkOrders2[[#This Row],[WtyParts]]="yes", 0,WorkOrders2[[#This Row],[PartsCost]])</f>
        <v>27.63</v>
      </c>
      <c r="O113" t="s">
        <v>28</v>
      </c>
      <c r="P113" s="13">
        <f t="shared" si="8"/>
        <v>35</v>
      </c>
      <c r="Q113" s="14">
        <f t="shared" si="9"/>
        <v>80</v>
      </c>
      <c r="R113" s="15">
        <f t="shared" si="10"/>
        <v>20</v>
      </c>
      <c r="S113" s="15">
        <f t="shared" si="11"/>
        <v>20</v>
      </c>
      <c r="T113" s="15">
        <f t="shared" si="12"/>
        <v>27.63</v>
      </c>
      <c r="U113" s="15">
        <f t="shared" si="13"/>
        <v>47.629999999999995</v>
      </c>
      <c r="V113" s="15">
        <f t="shared" si="14"/>
        <v>47.629999999999995</v>
      </c>
      <c r="W113" s="14" t="str">
        <f t="shared" si="15"/>
        <v>Tue</v>
      </c>
      <c r="X113" s="14" t="str">
        <f t="shared" si="15"/>
        <v>Tue</v>
      </c>
      <c r="Y113" s="19">
        <f>WorkOrders2[[#This Row],[LbrHrs]]*WorkOrders2[[#This Row],[Techs]]</f>
        <v>0.25</v>
      </c>
      <c r="Z113" s="19">
        <f>WorkOrders2[[#This Row],[PartsCost]]+WorkOrders2[[#This Row],[LbrCost]]</f>
        <v>47.629999999999995</v>
      </c>
    </row>
    <row r="114" spans="1:26" x14ac:dyDescent="0.25">
      <c r="A114" s="7" t="s">
        <v>157</v>
      </c>
      <c r="B114" t="s">
        <v>34</v>
      </c>
      <c r="C114" t="s">
        <v>46</v>
      </c>
      <c r="D114" s="7" t="s">
        <v>27</v>
      </c>
      <c r="F114" s="8">
        <v>44125</v>
      </c>
      <c r="G114" s="8">
        <v>44141</v>
      </c>
      <c r="H114" s="9">
        <v>1</v>
      </c>
      <c r="I114" s="9" t="e">
        <f>VLOOKUP(WorkOrders2[[#This Row],[Techs]],[1]!tblRates[#All],2,FALSE)</f>
        <v>#REF!</v>
      </c>
      <c r="J114" s="10"/>
      <c r="K114" s="10"/>
      <c r="L114" s="11">
        <v>0.25</v>
      </c>
      <c r="M114" s="12">
        <v>250.42240000000001</v>
      </c>
      <c r="N114" s="12">
        <f>IF(WorkOrders2[[#This Row],[WtyParts]]="yes", 0,WorkOrders2[[#This Row],[PartsCost]])</f>
        <v>250.42240000000001</v>
      </c>
      <c r="O114" t="s">
        <v>28</v>
      </c>
      <c r="P114" s="13">
        <f t="shared" si="8"/>
        <v>16</v>
      </c>
      <c r="Q114" s="14">
        <f t="shared" si="9"/>
        <v>80</v>
      </c>
      <c r="R114" s="15">
        <f t="shared" si="10"/>
        <v>20</v>
      </c>
      <c r="S114" s="15">
        <f t="shared" si="11"/>
        <v>20</v>
      </c>
      <c r="T114" s="15">
        <f t="shared" si="12"/>
        <v>250.42240000000001</v>
      </c>
      <c r="U114" s="15">
        <f t="shared" si="13"/>
        <v>270.42240000000004</v>
      </c>
      <c r="V114" s="15">
        <f t="shared" si="14"/>
        <v>270.42240000000004</v>
      </c>
      <c r="W114" s="14" t="str">
        <f t="shared" si="15"/>
        <v>Wed</v>
      </c>
      <c r="X114" s="14" t="str">
        <f t="shared" si="15"/>
        <v>Fri</v>
      </c>
      <c r="Y114" s="19">
        <f>WorkOrders2[[#This Row],[LbrHrs]]*WorkOrders2[[#This Row],[Techs]]</f>
        <v>0.25</v>
      </c>
      <c r="Z114" s="19">
        <f>WorkOrders2[[#This Row],[PartsCost]]+WorkOrders2[[#This Row],[LbrCost]]</f>
        <v>270.42240000000004</v>
      </c>
    </row>
    <row r="115" spans="1:26" x14ac:dyDescent="0.25">
      <c r="A115" s="7" t="s">
        <v>158</v>
      </c>
      <c r="B115" t="s">
        <v>39</v>
      </c>
      <c r="C115" t="s">
        <v>55</v>
      </c>
      <c r="D115" s="7" t="s">
        <v>27</v>
      </c>
      <c r="E115" t="s">
        <v>41</v>
      </c>
      <c r="F115" s="8">
        <v>44125</v>
      </c>
      <c r="G115" s="8">
        <v>44140</v>
      </c>
      <c r="H115" s="9">
        <v>2</v>
      </c>
      <c r="I115" s="9" t="e">
        <f>VLOOKUP(WorkOrders2[[#This Row],[Techs]],[1]!tblRates[#All],2,FALSE)</f>
        <v>#REF!</v>
      </c>
      <c r="J115" s="10"/>
      <c r="K115" s="10"/>
      <c r="L115" s="11">
        <v>0.25</v>
      </c>
      <c r="M115" s="12">
        <v>38.698399999999999</v>
      </c>
      <c r="N115" s="12">
        <f>IF(WorkOrders2[[#This Row],[WtyParts]]="yes", 0,WorkOrders2[[#This Row],[PartsCost]])</f>
        <v>38.698399999999999</v>
      </c>
      <c r="O115" t="s">
        <v>47</v>
      </c>
      <c r="P115" s="13">
        <f t="shared" si="8"/>
        <v>15</v>
      </c>
      <c r="Q115" s="14">
        <f t="shared" si="9"/>
        <v>140</v>
      </c>
      <c r="R115" s="15">
        <f t="shared" si="10"/>
        <v>35</v>
      </c>
      <c r="S115" s="15">
        <f t="shared" si="11"/>
        <v>35</v>
      </c>
      <c r="T115" s="15">
        <f t="shared" si="12"/>
        <v>38.698399999999999</v>
      </c>
      <c r="U115" s="15">
        <f t="shared" si="13"/>
        <v>73.698399999999992</v>
      </c>
      <c r="V115" s="15">
        <f t="shared" si="14"/>
        <v>73.698399999999992</v>
      </c>
      <c r="W115" s="14" t="str">
        <f t="shared" si="15"/>
        <v>Wed</v>
      </c>
      <c r="X115" s="14" t="str">
        <f t="shared" si="15"/>
        <v>Thu</v>
      </c>
      <c r="Y115" s="19">
        <f>WorkOrders2[[#This Row],[LbrHrs]]*WorkOrders2[[#This Row],[Techs]]</f>
        <v>0.5</v>
      </c>
      <c r="Z115" s="19">
        <f>WorkOrders2[[#This Row],[PartsCost]]+WorkOrders2[[#This Row],[LbrCost]]</f>
        <v>73.698399999999992</v>
      </c>
    </row>
    <row r="116" spans="1:26" x14ac:dyDescent="0.25">
      <c r="A116" s="7" t="s">
        <v>159</v>
      </c>
      <c r="B116" t="s">
        <v>39</v>
      </c>
      <c r="C116" t="s">
        <v>40</v>
      </c>
      <c r="D116" s="7" t="s">
        <v>27</v>
      </c>
      <c r="E116" t="s">
        <v>41</v>
      </c>
      <c r="F116" s="8">
        <v>44125</v>
      </c>
      <c r="G116" s="8">
        <v>44145</v>
      </c>
      <c r="H116" s="9">
        <v>2</v>
      </c>
      <c r="I116" s="9" t="e">
        <f>VLOOKUP(WorkOrders2[[#This Row],[Techs]],[1]!tblRates[#All],2,FALSE)</f>
        <v>#REF!</v>
      </c>
      <c r="J116" s="10"/>
      <c r="K116" s="10"/>
      <c r="L116" s="11">
        <v>0.25</v>
      </c>
      <c r="M116" s="12">
        <v>33</v>
      </c>
      <c r="N116" s="12">
        <f>IF(WorkOrders2[[#This Row],[WtyParts]]="yes", 0,WorkOrders2[[#This Row],[PartsCost]])</f>
        <v>33</v>
      </c>
      <c r="O116" t="s">
        <v>28</v>
      </c>
      <c r="P116" s="13">
        <f t="shared" si="8"/>
        <v>20</v>
      </c>
      <c r="Q116" s="14">
        <f t="shared" si="9"/>
        <v>140</v>
      </c>
      <c r="R116" s="15">
        <f t="shared" si="10"/>
        <v>35</v>
      </c>
      <c r="S116" s="15">
        <f t="shared" si="11"/>
        <v>35</v>
      </c>
      <c r="T116" s="15">
        <f t="shared" si="12"/>
        <v>33</v>
      </c>
      <c r="U116" s="15">
        <f t="shared" si="13"/>
        <v>68</v>
      </c>
      <c r="V116" s="15">
        <f t="shared" si="14"/>
        <v>68</v>
      </c>
      <c r="W116" s="14" t="str">
        <f t="shared" si="15"/>
        <v>Wed</v>
      </c>
      <c r="X116" s="14" t="str">
        <f t="shared" si="15"/>
        <v>Tue</v>
      </c>
      <c r="Y116" s="19">
        <f>WorkOrders2[[#This Row],[LbrHrs]]*WorkOrders2[[#This Row],[Techs]]</f>
        <v>0.5</v>
      </c>
      <c r="Z116" s="19">
        <f>WorkOrders2[[#This Row],[PartsCost]]+WorkOrders2[[#This Row],[LbrCost]]</f>
        <v>68</v>
      </c>
    </row>
    <row r="117" spans="1:26" x14ac:dyDescent="0.25">
      <c r="A117" s="7" t="s">
        <v>160</v>
      </c>
      <c r="B117" t="s">
        <v>51</v>
      </c>
      <c r="C117" t="s">
        <v>55</v>
      </c>
      <c r="D117" s="7" t="s">
        <v>27</v>
      </c>
      <c r="F117" s="8">
        <v>44125</v>
      </c>
      <c r="G117" s="8">
        <v>44145</v>
      </c>
      <c r="H117" s="9">
        <v>1</v>
      </c>
      <c r="I117" s="9" t="e">
        <f>VLOOKUP(WorkOrders2[[#This Row],[Techs]],[1]!tblRates[#All],2,FALSE)</f>
        <v>#REF!</v>
      </c>
      <c r="J117" s="10"/>
      <c r="K117" s="10"/>
      <c r="L117" s="11">
        <v>0.75</v>
      </c>
      <c r="M117" s="12">
        <v>126</v>
      </c>
      <c r="N117" s="12">
        <f>IF(WorkOrders2[[#This Row],[WtyParts]]="yes", 0,WorkOrders2[[#This Row],[PartsCost]])</f>
        <v>126</v>
      </c>
      <c r="O117" t="s">
        <v>36</v>
      </c>
      <c r="P117" s="13">
        <f t="shared" si="8"/>
        <v>20</v>
      </c>
      <c r="Q117" s="14">
        <f t="shared" si="9"/>
        <v>80</v>
      </c>
      <c r="R117" s="15">
        <f t="shared" si="10"/>
        <v>60</v>
      </c>
      <c r="S117" s="15">
        <f t="shared" si="11"/>
        <v>60</v>
      </c>
      <c r="T117" s="15">
        <f t="shared" si="12"/>
        <v>126</v>
      </c>
      <c r="U117" s="15">
        <f t="shared" si="13"/>
        <v>186</v>
      </c>
      <c r="V117" s="15">
        <f t="shared" si="14"/>
        <v>186</v>
      </c>
      <c r="W117" s="14" t="str">
        <f t="shared" si="15"/>
        <v>Wed</v>
      </c>
      <c r="X117" s="14" t="str">
        <f t="shared" si="15"/>
        <v>Tue</v>
      </c>
      <c r="Y117" s="19">
        <f>WorkOrders2[[#This Row],[LbrHrs]]*WorkOrders2[[#This Row],[Techs]]</f>
        <v>0.75</v>
      </c>
      <c r="Z117" s="19">
        <f>WorkOrders2[[#This Row],[PartsCost]]+WorkOrders2[[#This Row],[LbrCost]]</f>
        <v>186</v>
      </c>
    </row>
    <row r="118" spans="1:26" x14ac:dyDescent="0.25">
      <c r="A118" s="7" t="s">
        <v>161</v>
      </c>
      <c r="B118" t="s">
        <v>34</v>
      </c>
      <c r="C118" t="s">
        <v>55</v>
      </c>
      <c r="D118" s="7" t="s">
        <v>162</v>
      </c>
      <c r="F118" s="8">
        <v>44125</v>
      </c>
      <c r="G118" s="8">
        <v>44221</v>
      </c>
      <c r="H118" s="9">
        <v>2</v>
      </c>
      <c r="I118" s="9" t="e">
        <f>VLOOKUP(WorkOrders2[[#This Row],[Techs]],[1]!tblRates[#All],2,FALSE)</f>
        <v>#REF!</v>
      </c>
      <c r="J118" s="10"/>
      <c r="K118" s="10"/>
      <c r="L118" s="11">
        <v>8.25</v>
      </c>
      <c r="M118" s="12">
        <v>4946</v>
      </c>
      <c r="N118" s="12">
        <f>IF(WorkOrders2[[#This Row],[WtyParts]]="yes", 0,WorkOrders2[[#This Row],[PartsCost]])</f>
        <v>4946</v>
      </c>
      <c r="O118" t="s">
        <v>28</v>
      </c>
      <c r="P118" s="13">
        <f t="shared" si="8"/>
        <v>96</v>
      </c>
      <c r="Q118" s="14">
        <f t="shared" si="9"/>
        <v>140</v>
      </c>
      <c r="R118" s="15">
        <f t="shared" si="10"/>
        <v>1155</v>
      </c>
      <c r="S118" s="15">
        <f t="shared" si="11"/>
        <v>1155</v>
      </c>
      <c r="T118" s="15">
        <f t="shared" si="12"/>
        <v>4946</v>
      </c>
      <c r="U118" s="15">
        <f t="shared" si="13"/>
        <v>6101</v>
      </c>
      <c r="V118" s="15">
        <f t="shared" si="14"/>
        <v>6101</v>
      </c>
      <c r="W118" s="14" t="str">
        <f t="shared" si="15"/>
        <v>Wed</v>
      </c>
      <c r="X118" s="14" t="str">
        <f t="shared" si="15"/>
        <v>Mon</v>
      </c>
      <c r="Y118" s="19">
        <f>WorkOrders2[[#This Row],[LbrHrs]]*WorkOrders2[[#This Row],[Techs]]</f>
        <v>16.5</v>
      </c>
      <c r="Z118" s="19">
        <f>WorkOrders2[[#This Row],[PartsCost]]+WorkOrders2[[#This Row],[LbrCost]]</f>
        <v>6101</v>
      </c>
    </row>
    <row r="119" spans="1:26" x14ac:dyDescent="0.25">
      <c r="A119" s="7" t="s">
        <v>163</v>
      </c>
      <c r="B119" t="s">
        <v>62</v>
      </c>
      <c r="C119" t="s">
        <v>55</v>
      </c>
      <c r="D119" s="7" t="s">
        <v>32</v>
      </c>
      <c r="E119" t="s">
        <v>41</v>
      </c>
      <c r="F119" s="8">
        <v>44126</v>
      </c>
      <c r="G119" s="8">
        <v>44133</v>
      </c>
      <c r="H119" s="9">
        <v>1</v>
      </c>
      <c r="I119" s="9" t="e">
        <f>VLOOKUP(WorkOrders2[[#This Row],[Techs]],[1]!tblRates[#All],2,FALSE)</f>
        <v>#REF!</v>
      </c>
      <c r="J119" s="10"/>
      <c r="K119" s="10"/>
      <c r="L119" s="11">
        <v>0.5</v>
      </c>
      <c r="M119" s="12">
        <v>33.544699999999999</v>
      </c>
      <c r="N119" s="12">
        <f>IF(WorkOrders2[[#This Row],[WtyParts]]="yes", 0,WorkOrders2[[#This Row],[PartsCost]])</f>
        <v>33.544699999999999</v>
      </c>
      <c r="O119" t="s">
        <v>36</v>
      </c>
      <c r="P119" s="13">
        <f t="shared" si="8"/>
        <v>7</v>
      </c>
      <c r="Q119" s="14">
        <f t="shared" si="9"/>
        <v>80</v>
      </c>
      <c r="R119" s="15">
        <f t="shared" si="10"/>
        <v>40</v>
      </c>
      <c r="S119" s="15">
        <f t="shared" si="11"/>
        <v>40</v>
      </c>
      <c r="T119" s="15">
        <f t="shared" si="12"/>
        <v>33.544699999999999</v>
      </c>
      <c r="U119" s="15">
        <f t="shared" si="13"/>
        <v>73.544700000000006</v>
      </c>
      <c r="V119" s="15">
        <f t="shared" si="14"/>
        <v>73.544700000000006</v>
      </c>
      <c r="W119" s="14" t="str">
        <f t="shared" si="15"/>
        <v>Thu</v>
      </c>
      <c r="X119" s="14" t="str">
        <f t="shared" si="15"/>
        <v>Thu</v>
      </c>
      <c r="Y119" s="19">
        <f>WorkOrders2[[#This Row],[LbrHrs]]*WorkOrders2[[#This Row],[Techs]]</f>
        <v>0.5</v>
      </c>
      <c r="Z119" s="19">
        <f>WorkOrders2[[#This Row],[PartsCost]]+WorkOrders2[[#This Row],[LbrCost]]</f>
        <v>73.544700000000006</v>
      </c>
    </row>
    <row r="120" spans="1:26" x14ac:dyDescent="0.25">
      <c r="A120" s="7" t="s">
        <v>164</v>
      </c>
      <c r="B120" t="s">
        <v>34</v>
      </c>
      <c r="C120" t="s">
        <v>46</v>
      </c>
      <c r="D120" s="7" t="s">
        <v>27</v>
      </c>
      <c r="F120" s="8">
        <v>44128</v>
      </c>
      <c r="G120" s="8">
        <v>44141</v>
      </c>
      <c r="H120" s="9">
        <v>2</v>
      </c>
      <c r="I120" s="9" t="e">
        <f>VLOOKUP(WorkOrders2[[#This Row],[Techs]],[1]!tblRates[#All],2,FALSE)</f>
        <v>#REF!</v>
      </c>
      <c r="J120" s="10"/>
      <c r="K120" s="10"/>
      <c r="L120" s="11">
        <v>0.25</v>
      </c>
      <c r="M120" s="12">
        <v>25</v>
      </c>
      <c r="N120" s="12">
        <f>IF(WorkOrders2[[#This Row],[WtyParts]]="yes", 0,WorkOrders2[[#This Row],[PartsCost]])</f>
        <v>25</v>
      </c>
      <c r="O120" t="s">
        <v>28</v>
      </c>
      <c r="P120" s="13">
        <f t="shared" si="8"/>
        <v>13</v>
      </c>
      <c r="Q120" s="14">
        <f t="shared" si="9"/>
        <v>140</v>
      </c>
      <c r="R120" s="15">
        <f t="shared" si="10"/>
        <v>35</v>
      </c>
      <c r="S120" s="15">
        <f t="shared" si="11"/>
        <v>35</v>
      </c>
      <c r="T120" s="15">
        <f t="shared" si="12"/>
        <v>25</v>
      </c>
      <c r="U120" s="15">
        <f t="shared" si="13"/>
        <v>60</v>
      </c>
      <c r="V120" s="15">
        <f t="shared" si="14"/>
        <v>60</v>
      </c>
      <c r="W120" s="14" t="str">
        <f t="shared" si="15"/>
        <v>Sat</v>
      </c>
      <c r="X120" s="14" t="str">
        <f t="shared" si="15"/>
        <v>Fri</v>
      </c>
      <c r="Y120" s="19">
        <f>WorkOrders2[[#This Row],[LbrHrs]]*WorkOrders2[[#This Row],[Techs]]</f>
        <v>0.5</v>
      </c>
      <c r="Z120" s="19">
        <f>WorkOrders2[[#This Row],[PartsCost]]+WorkOrders2[[#This Row],[LbrCost]]</f>
        <v>60</v>
      </c>
    </row>
    <row r="121" spans="1:26" x14ac:dyDescent="0.25">
      <c r="A121" s="7" t="s">
        <v>165</v>
      </c>
      <c r="B121" t="s">
        <v>51</v>
      </c>
      <c r="C121" t="s">
        <v>26</v>
      </c>
      <c r="D121" s="7" t="s">
        <v>27</v>
      </c>
      <c r="F121" s="8">
        <v>44128</v>
      </c>
      <c r="G121" s="8">
        <v>44159</v>
      </c>
      <c r="H121" s="9">
        <v>1</v>
      </c>
      <c r="I121" s="9" t="e">
        <f>VLOOKUP(WorkOrders2[[#This Row],[Techs]],[1]!tblRates[#All],2,FALSE)</f>
        <v>#REF!</v>
      </c>
      <c r="J121" s="10"/>
      <c r="K121" s="10"/>
      <c r="L121" s="11">
        <v>0.5</v>
      </c>
      <c r="M121" s="12">
        <v>28.5868</v>
      </c>
      <c r="N121" s="12">
        <f>IF(WorkOrders2[[#This Row],[WtyParts]]="yes", 0,WorkOrders2[[#This Row],[PartsCost]])</f>
        <v>28.5868</v>
      </c>
      <c r="O121" t="s">
        <v>28</v>
      </c>
      <c r="P121" s="13">
        <f t="shared" si="8"/>
        <v>31</v>
      </c>
      <c r="Q121" s="14">
        <f t="shared" si="9"/>
        <v>80</v>
      </c>
      <c r="R121" s="15">
        <f t="shared" si="10"/>
        <v>40</v>
      </c>
      <c r="S121" s="15">
        <f t="shared" si="11"/>
        <v>40</v>
      </c>
      <c r="T121" s="15">
        <f t="shared" si="12"/>
        <v>28.5868</v>
      </c>
      <c r="U121" s="15">
        <f t="shared" si="13"/>
        <v>68.586799999999997</v>
      </c>
      <c r="V121" s="15">
        <f t="shared" si="14"/>
        <v>68.586799999999997</v>
      </c>
      <c r="W121" s="14" t="str">
        <f t="shared" si="15"/>
        <v>Sat</v>
      </c>
      <c r="X121" s="14" t="str">
        <f t="shared" si="15"/>
        <v>Tue</v>
      </c>
      <c r="Y121" s="19">
        <f>WorkOrders2[[#This Row],[LbrHrs]]*WorkOrders2[[#This Row],[Techs]]</f>
        <v>0.5</v>
      </c>
      <c r="Z121" s="19">
        <f>WorkOrders2[[#This Row],[PartsCost]]+WorkOrders2[[#This Row],[LbrCost]]</f>
        <v>68.586799999999997</v>
      </c>
    </row>
    <row r="122" spans="1:26" x14ac:dyDescent="0.25">
      <c r="A122" s="7" t="s">
        <v>166</v>
      </c>
      <c r="B122" t="s">
        <v>51</v>
      </c>
      <c r="C122" t="s">
        <v>46</v>
      </c>
      <c r="D122" s="7" t="s">
        <v>32</v>
      </c>
      <c r="F122" s="8">
        <v>44128</v>
      </c>
      <c r="G122" s="8">
        <v>44179</v>
      </c>
      <c r="H122" s="9">
        <v>2</v>
      </c>
      <c r="I122" s="9" t="e">
        <f>VLOOKUP(WorkOrders2[[#This Row],[Techs]],[1]!tblRates[#All],2,FALSE)</f>
        <v>#REF!</v>
      </c>
      <c r="J122" s="10"/>
      <c r="K122" s="10"/>
      <c r="L122" s="11">
        <v>2.5</v>
      </c>
      <c r="M122" s="12">
        <v>213.48050000000001</v>
      </c>
      <c r="N122" s="12">
        <f>IF(WorkOrders2[[#This Row],[WtyParts]]="yes", 0,WorkOrders2[[#This Row],[PartsCost]])</f>
        <v>213.48050000000001</v>
      </c>
      <c r="O122" t="s">
        <v>28</v>
      </c>
      <c r="P122" s="13">
        <f t="shared" si="8"/>
        <v>51</v>
      </c>
      <c r="Q122" s="14">
        <f t="shared" si="9"/>
        <v>140</v>
      </c>
      <c r="R122" s="15">
        <f t="shared" si="10"/>
        <v>350</v>
      </c>
      <c r="S122" s="15">
        <f t="shared" si="11"/>
        <v>350</v>
      </c>
      <c r="T122" s="15">
        <f t="shared" si="12"/>
        <v>213.48050000000001</v>
      </c>
      <c r="U122" s="15">
        <f t="shared" si="13"/>
        <v>563.48050000000001</v>
      </c>
      <c r="V122" s="15">
        <f t="shared" si="14"/>
        <v>563.48050000000001</v>
      </c>
      <c r="W122" s="14" t="str">
        <f t="shared" si="15"/>
        <v>Sat</v>
      </c>
      <c r="X122" s="14" t="str">
        <f t="shared" si="15"/>
        <v>Mon</v>
      </c>
      <c r="Y122" s="19">
        <f>WorkOrders2[[#This Row],[LbrHrs]]*WorkOrders2[[#This Row],[Techs]]</f>
        <v>5</v>
      </c>
      <c r="Z122" s="19">
        <f>WorkOrders2[[#This Row],[PartsCost]]+WorkOrders2[[#This Row],[LbrCost]]</f>
        <v>563.48050000000001</v>
      </c>
    </row>
    <row r="123" spans="1:26" x14ac:dyDescent="0.25">
      <c r="A123" s="7" t="s">
        <v>167</v>
      </c>
      <c r="B123" t="s">
        <v>51</v>
      </c>
      <c r="C123" t="s">
        <v>26</v>
      </c>
      <c r="D123" s="7" t="s">
        <v>27</v>
      </c>
      <c r="F123" s="8">
        <v>44130</v>
      </c>
      <c r="G123" s="8">
        <v>44131</v>
      </c>
      <c r="H123" s="9">
        <v>1</v>
      </c>
      <c r="I123" s="9" t="e">
        <f>VLOOKUP(WorkOrders2[[#This Row],[Techs]],[1]!tblRates[#All],2,FALSE)</f>
        <v>#REF!</v>
      </c>
      <c r="J123" s="10"/>
      <c r="K123" s="10"/>
      <c r="L123" s="11">
        <v>0.5</v>
      </c>
      <c r="M123" s="12">
        <v>83.441299999999998</v>
      </c>
      <c r="N123" s="12">
        <f>IF(WorkOrders2[[#This Row],[WtyParts]]="yes", 0,WorkOrders2[[#This Row],[PartsCost]])</f>
        <v>83.441299999999998</v>
      </c>
      <c r="O123" t="s">
        <v>28</v>
      </c>
      <c r="P123" s="13">
        <f t="shared" si="8"/>
        <v>1</v>
      </c>
      <c r="Q123" s="14">
        <f t="shared" si="9"/>
        <v>80</v>
      </c>
      <c r="R123" s="15">
        <f t="shared" si="10"/>
        <v>40</v>
      </c>
      <c r="S123" s="15">
        <f t="shared" si="11"/>
        <v>40</v>
      </c>
      <c r="T123" s="15">
        <f t="shared" si="12"/>
        <v>83.441299999999998</v>
      </c>
      <c r="U123" s="15">
        <f t="shared" si="13"/>
        <v>123.4413</v>
      </c>
      <c r="V123" s="15">
        <f t="shared" si="14"/>
        <v>123.4413</v>
      </c>
      <c r="W123" s="14" t="str">
        <f t="shared" si="15"/>
        <v>Mon</v>
      </c>
      <c r="X123" s="14" t="str">
        <f t="shared" si="15"/>
        <v>Tue</v>
      </c>
      <c r="Y123" s="19">
        <f>WorkOrders2[[#This Row],[LbrHrs]]*WorkOrders2[[#This Row],[Techs]]</f>
        <v>0.5</v>
      </c>
      <c r="Z123" s="19">
        <f>WorkOrders2[[#This Row],[PartsCost]]+WorkOrders2[[#This Row],[LbrCost]]</f>
        <v>123.4413</v>
      </c>
    </row>
    <row r="124" spans="1:26" x14ac:dyDescent="0.25">
      <c r="A124" s="7" t="s">
        <v>168</v>
      </c>
      <c r="B124" t="s">
        <v>62</v>
      </c>
      <c r="C124" t="s">
        <v>26</v>
      </c>
      <c r="D124" s="7" t="s">
        <v>49</v>
      </c>
      <c r="F124" s="8">
        <v>44130</v>
      </c>
      <c r="G124" s="8">
        <v>44152</v>
      </c>
      <c r="H124" s="9">
        <v>2</v>
      </c>
      <c r="I124" s="9" t="e">
        <f>VLOOKUP(WorkOrders2[[#This Row],[Techs]],[1]!tblRates[#All],2,FALSE)</f>
        <v>#REF!</v>
      </c>
      <c r="J124" s="10"/>
      <c r="K124" s="10"/>
      <c r="L124" s="11">
        <v>1</v>
      </c>
      <c r="M124" s="12">
        <v>25</v>
      </c>
      <c r="N124" s="12">
        <f>IF(WorkOrders2[[#This Row],[WtyParts]]="yes", 0,WorkOrders2[[#This Row],[PartsCost]])</f>
        <v>25</v>
      </c>
      <c r="O124" t="s">
        <v>47</v>
      </c>
      <c r="P124" s="13">
        <f t="shared" si="8"/>
        <v>22</v>
      </c>
      <c r="Q124" s="14">
        <f t="shared" si="9"/>
        <v>140</v>
      </c>
      <c r="R124" s="15">
        <f t="shared" si="10"/>
        <v>140</v>
      </c>
      <c r="S124" s="15">
        <f t="shared" si="11"/>
        <v>140</v>
      </c>
      <c r="T124" s="15">
        <f t="shared" si="12"/>
        <v>25</v>
      </c>
      <c r="U124" s="15">
        <f t="shared" si="13"/>
        <v>165</v>
      </c>
      <c r="V124" s="15">
        <f t="shared" si="14"/>
        <v>165</v>
      </c>
      <c r="W124" s="14" t="str">
        <f t="shared" si="15"/>
        <v>Mon</v>
      </c>
      <c r="X124" s="14" t="str">
        <f t="shared" si="15"/>
        <v>Tue</v>
      </c>
      <c r="Y124" s="19">
        <f>WorkOrders2[[#This Row],[LbrHrs]]*WorkOrders2[[#This Row],[Techs]]</f>
        <v>2</v>
      </c>
      <c r="Z124" s="19">
        <f>WorkOrders2[[#This Row],[PartsCost]]+WorkOrders2[[#This Row],[LbrCost]]</f>
        <v>165</v>
      </c>
    </row>
    <row r="125" spans="1:26" x14ac:dyDescent="0.25">
      <c r="A125" s="7" t="s">
        <v>169</v>
      </c>
      <c r="B125" t="s">
        <v>30</v>
      </c>
      <c r="C125" t="s">
        <v>31</v>
      </c>
      <c r="D125" s="7" t="s">
        <v>27</v>
      </c>
      <c r="F125" s="8">
        <v>44131</v>
      </c>
      <c r="G125" s="8">
        <v>44152</v>
      </c>
      <c r="H125" s="9">
        <v>1</v>
      </c>
      <c r="I125" s="9" t="e">
        <f>VLOOKUP(WorkOrders2[[#This Row],[Techs]],[1]!tblRates[#All],2,FALSE)</f>
        <v>#REF!</v>
      </c>
      <c r="J125" s="10"/>
      <c r="K125" s="10"/>
      <c r="L125" s="11">
        <v>0.25</v>
      </c>
      <c r="M125" s="12">
        <v>67.961500000000001</v>
      </c>
      <c r="N125" s="12">
        <f>IF(WorkOrders2[[#This Row],[WtyParts]]="yes", 0,WorkOrders2[[#This Row],[PartsCost]])</f>
        <v>67.961500000000001</v>
      </c>
      <c r="O125" t="s">
        <v>28</v>
      </c>
      <c r="P125" s="13">
        <f t="shared" si="8"/>
        <v>21</v>
      </c>
      <c r="Q125" s="14">
        <f t="shared" si="9"/>
        <v>80</v>
      </c>
      <c r="R125" s="15">
        <f t="shared" si="10"/>
        <v>20</v>
      </c>
      <c r="S125" s="15">
        <f t="shared" si="11"/>
        <v>20</v>
      </c>
      <c r="T125" s="15">
        <f t="shared" si="12"/>
        <v>67.961500000000001</v>
      </c>
      <c r="U125" s="15">
        <f t="shared" si="13"/>
        <v>87.961500000000001</v>
      </c>
      <c r="V125" s="15">
        <f t="shared" si="14"/>
        <v>87.961500000000001</v>
      </c>
      <c r="W125" s="14" t="str">
        <f t="shared" si="15"/>
        <v>Tue</v>
      </c>
      <c r="X125" s="14" t="str">
        <f t="shared" si="15"/>
        <v>Tue</v>
      </c>
      <c r="Y125" s="19">
        <f>WorkOrders2[[#This Row],[LbrHrs]]*WorkOrders2[[#This Row],[Techs]]</f>
        <v>0.25</v>
      </c>
      <c r="Z125" s="19">
        <f>WorkOrders2[[#This Row],[PartsCost]]+WorkOrders2[[#This Row],[LbrCost]]</f>
        <v>87.961500000000001</v>
      </c>
    </row>
    <row r="126" spans="1:26" x14ac:dyDescent="0.25">
      <c r="A126" s="7" t="s">
        <v>170</v>
      </c>
      <c r="B126" t="s">
        <v>51</v>
      </c>
      <c r="C126" t="s">
        <v>26</v>
      </c>
      <c r="D126" s="7" t="s">
        <v>32</v>
      </c>
      <c r="F126" s="8">
        <v>44131</v>
      </c>
      <c r="G126" s="8">
        <v>44181</v>
      </c>
      <c r="H126" s="9">
        <v>1</v>
      </c>
      <c r="I126" s="9" t="e">
        <f>VLOOKUP(WorkOrders2[[#This Row],[Techs]],[1]!tblRates[#All],2,FALSE)</f>
        <v>#REF!</v>
      </c>
      <c r="J126" s="10"/>
      <c r="K126" s="10"/>
      <c r="L126" s="11">
        <v>0.5</v>
      </c>
      <c r="M126" s="12">
        <v>172.02</v>
      </c>
      <c r="N126" s="12">
        <f>IF(WorkOrders2[[#This Row],[WtyParts]]="yes", 0,WorkOrders2[[#This Row],[PartsCost]])</f>
        <v>172.02</v>
      </c>
      <c r="O126" t="s">
        <v>36</v>
      </c>
      <c r="P126" s="13">
        <f t="shared" si="8"/>
        <v>50</v>
      </c>
      <c r="Q126" s="14">
        <f t="shared" si="9"/>
        <v>80</v>
      </c>
      <c r="R126" s="15">
        <f t="shared" si="10"/>
        <v>40</v>
      </c>
      <c r="S126" s="15">
        <f t="shared" si="11"/>
        <v>40</v>
      </c>
      <c r="T126" s="15">
        <f t="shared" si="12"/>
        <v>172.02</v>
      </c>
      <c r="U126" s="15">
        <f t="shared" si="13"/>
        <v>212.02</v>
      </c>
      <c r="V126" s="15">
        <f t="shared" si="14"/>
        <v>212.02</v>
      </c>
      <c r="W126" s="14" t="str">
        <f t="shared" si="15"/>
        <v>Tue</v>
      </c>
      <c r="X126" s="14" t="str">
        <f t="shared" si="15"/>
        <v>Wed</v>
      </c>
      <c r="Y126" s="19">
        <f>WorkOrders2[[#This Row],[LbrHrs]]*WorkOrders2[[#This Row],[Techs]]</f>
        <v>0.5</v>
      </c>
      <c r="Z126" s="19">
        <f>WorkOrders2[[#This Row],[PartsCost]]+WorkOrders2[[#This Row],[LbrCost]]</f>
        <v>212.02</v>
      </c>
    </row>
    <row r="127" spans="1:26" x14ac:dyDescent="0.25">
      <c r="A127" s="7" t="s">
        <v>171</v>
      </c>
      <c r="B127" t="s">
        <v>30</v>
      </c>
      <c r="C127" t="s">
        <v>31</v>
      </c>
      <c r="D127" s="7" t="s">
        <v>27</v>
      </c>
      <c r="F127" s="8">
        <v>44131</v>
      </c>
      <c r="G127" s="8">
        <v>44212</v>
      </c>
      <c r="H127" s="9">
        <v>1</v>
      </c>
      <c r="I127" s="9" t="e">
        <f>VLOOKUP(WorkOrders2[[#This Row],[Techs]],[1]!tblRates[#All],2,FALSE)</f>
        <v>#REF!</v>
      </c>
      <c r="J127" s="10"/>
      <c r="K127" s="10"/>
      <c r="L127" s="11">
        <v>0.5</v>
      </c>
      <c r="M127" s="12">
        <v>102.22320000000001</v>
      </c>
      <c r="N127" s="12">
        <f>IF(WorkOrders2[[#This Row],[WtyParts]]="yes", 0,WorkOrders2[[#This Row],[PartsCost]])</f>
        <v>102.22320000000001</v>
      </c>
      <c r="O127" t="s">
        <v>36</v>
      </c>
      <c r="P127" s="13">
        <f t="shared" si="8"/>
        <v>81</v>
      </c>
      <c r="Q127" s="14">
        <f t="shared" si="9"/>
        <v>80</v>
      </c>
      <c r="R127" s="15">
        <f t="shared" si="10"/>
        <v>40</v>
      </c>
      <c r="S127" s="15">
        <f t="shared" si="11"/>
        <v>40</v>
      </c>
      <c r="T127" s="15">
        <f t="shared" si="12"/>
        <v>102.22320000000001</v>
      </c>
      <c r="U127" s="15">
        <f t="shared" si="13"/>
        <v>142.22320000000002</v>
      </c>
      <c r="V127" s="15">
        <f t="shared" si="14"/>
        <v>142.22320000000002</v>
      </c>
      <c r="W127" s="14" t="str">
        <f t="shared" si="15"/>
        <v>Tue</v>
      </c>
      <c r="X127" s="14" t="str">
        <f t="shared" si="15"/>
        <v>Sat</v>
      </c>
      <c r="Y127" s="19">
        <f>WorkOrders2[[#This Row],[LbrHrs]]*WorkOrders2[[#This Row],[Techs]]</f>
        <v>0.5</v>
      </c>
      <c r="Z127" s="19">
        <f>WorkOrders2[[#This Row],[PartsCost]]+WorkOrders2[[#This Row],[LbrCost]]</f>
        <v>142.22320000000002</v>
      </c>
    </row>
    <row r="128" spans="1:26" x14ac:dyDescent="0.25">
      <c r="A128" s="7" t="s">
        <v>172</v>
      </c>
      <c r="B128" t="s">
        <v>30</v>
      </c>
      <c r="C128" t="s">
        <v>31</v>
      </c>
      <c r="D128" s="7" t="s">
        <v>32</v>
      </c>
      <c r="F128" s="8">
        <v>44132</v>
      </c>
      <c r="G128" s="8">
        <v>44165</v>
      </c>
      <c r="H128" s="9">
        <v>1</v>
      </c>
      <c r="I128" s="9" t="e">
        <f>VLOOKUP(WorkOrders2[[#This Row],[Techs]],[1]!tblRates[#All],2,FALSE)</f>
        <v>#REF!</v>
      </c>
      <c r="J128" s="10"/>
      <c r="K128" s="10"/>
      <c r="L128" s="11">
        <v>0.5</v>
      </c>
      <c r="M128" s="12">
        <v>373.55279999999999</v>
      </c>
      <c r="N128" s="12">
        <f>IF(WorkOrders2[[#This Row],[WtyParts]]="yes", 0,WorkOrders2[[#This Row],[PartsCost]])</f>
        <v>373.55279999999999</v>
      </c>
      <c r="O128" t="s">
        <v>28</v>
      </c>
      <c r="P128" s="13">
        <f t="shared" si="8"/>
        <v>33</v>
      </c>
      <c r="Q128" s="14">
        <f t="shared" si="9"/>
        <v>80</v>
      </c>
      <c r="R128" s="15">
        <f t="shared" si="10"/>
        <v>40</v>
      </c>
      <c r="S128" s="15">
        <f t="shared" si="11"/>
        <v>40</v>
      </c>
      <c r="T128" s="15">
        <f t="shared" si="12"/>
        <v>373.55279999999999</v>
      </c>
      <c r="U128" s="15">
        <f t="shared" si="13"/>
        <v>413.55279999999999</v>
      </c>
      <c r="V128" s="15">
        <f t="shared" si="14"/>
        <v>413.55279999999999</v>
      </c>
      <c r="W128" s="14" t="str">
        <f t="shared" si="15"/>
        <v>Wed</v>
      </c>
      <c r="X128" s="14" t="str">
        <f t="shared" si="15"/>
        <v>Mon</v>
      </c>
      <c r="Y128" s="19">
        <f>WorkOrders2[[#This Row],[LbrHrs]]*WorkOrders2[[#This Row],[Techs]]</f>
        <v>0.5</v>
      </c>
      <c r="Z128" s="19">
        <f>WorkOrders2[[#This Row],[PartsCost]]+WorkOrders2[[#This Row],[LbrCost]]</f>
        <v>413.55279999999999</v>
      </c>
    </row>
    <row r="129" spans="1:26" x14ac:dyDescent="0.25">
      <c r="A129" s="7" t="s">
        <v>173</v>
      </c>
      <c r="B129" t="s">
        <v>30</v>
      </c>
      <c r="C129" t="s">
        <v>31</v>
      </c>
      <c r="D129" s="7" t="s">
        <v>162</v>
      </c>
      <c r="F129" s="8">
        <v>44132</v>
      </c>
      <c r="G129" s="8">
        <v>44166</v>
      </c>
      <c r="H129" s="9">
        <v>3</v>
      </c>
      <c r="I129" s="9" t="e">
        <f>VLOOKUP(WorkOrders2[[#This Row],[Techs]],[1]!tblRates[#All],2,FALSE)</f>
        <v>#REF!</v>
      </c>
      <c r="J129" s="10"/>
      <c r="K129" s="10"/>
      <c r="L129" s="11">
        <v>2.75</v>
      </c>
      <c r="M129" s="12">
        <v>1249.0878</v>
      </c>
      <c r="N129" s="12">
        <f>IF(WorkOrders2[[#This Row],[WtyParts]]="yes", 0,WorkOrders2[[#This Row],[PartsCost]])</f>
        <v>1249.0878</v>
      </c>
      <c r="O129" t="s">
        <v>28</v>
      </c>
      <c r="P129" s="13">
        <f t="shared" si="8"/>
        <v>34</v>
      </c>
      <c r="Q129" s="14">
        <f t="shared" si="9"/>
        <v>195</v>
      </c>
      <c r="R129" s="15">
        <f t="shared" si="10"/>
        <v>536.25</v>
      </c>
      <c r="S129" s="15">
        <f t="shared" si="11"/>
        <v>536.25</v>
      </c>
      <c r="T129" s="15">
        <f t="shared" si="12"/>
        <v>1249.0878</v>
      </c>
      <c r="U129" s="15">
        <f t="shared" si="13"/>
        <v>1785.3378</v>
      </c>
      <c r="V129" s="15">
        <f t="shared" si="14"/>
        <v>1785.3378</v>
      </c>
      <c r="W129" s="14" t="str">
        <f t="shared" si="15"/>
        <v>Wed</v>
      </c>
      <c r="X129" s="14" t="str">
        <f t="shared" si="15"/>
        <v>Tue</v>
      </c>
      <c r="Y129" s="19">
        <f>WorkOrders2[[#This Row],[LbrHrs]]*WorkOrders2[[#This Row],[Techs]]</f>
        <v>8.25</v>
      </c>
      <c r="Z129" s="19">
        <f>WorkOrders2[[#This Row],[PartsCost]]+WorkOrders2[[#This Row],[LbrCost]]</f>
        <v>1785.3378</v>
      </c>
    </row>
    <row r="130" spans="1:26" x14ac:dyDescent="0.25">
      <c r="A130" s="7" t="s">
        <v>174</v>
      </c>
      <c r="B130" t="s">
        <v>39</v>
      </c>
      <c r="C130" t="s">
        <v>26</v>
      </c>
      <c r="D130" s="7" t="s">
        <v>35</v>
      </c>
      <c r="F130" s="8">
        <v>44133</v>
      </c>
      <c r="G130" s="8">
        <v>44141</v>
      </c>
      <c r="H130" s="9">
        <v>1</v>
      </c>
      <c r="I130" s="9" t="e">
        <f>VLOOKUP(WorkOrders2[[#This Row],[Techs]],[1]!tblRates[#All],2,FALSE)</f>
        <v>#REF!</v>
      </c>
      <c r="J130" s="10"/>
      <c r="K130" s="10"/>
      <c r="L130" s="11">
        <v>0.25</v>
      </c>
      <c r="M130" s="12">
        <v>240</v>
      </c>
      <c r="N130" s="12">
        <f>IF(WorkOrders2[[#This Row],[WtyParts]]="yes", 0,WorkOrders2[[#This Row],[PartsCost]])</f>
        <v>240</v>
      </c>
      <c r="O130" t="s">
        <v>28</v>
      </c>
      <c r="P130" s="13">
        <f t="shared" ref="P130:P193" si="16">IF(G130="","",G130-F130)</f>
        <v>8</v>
      </c>
      <c r="Q130" s="14">
        <f t="shared" ref="Q130:Q193" si="17">INDEX(TechRate,MATCH(H130,TechNum,0))</f>
        <v>80</v>
      </c>
      <c r="R130" s="15">
        <f t="shared" ref="R130:R193" si="18">Q130*L130</f>
        <v>20</v>
      </c>
      <c r="S130" s="15">
        <f t="shared" ref="S130:S193" si="19">IF(J130="Yes",0,R130)</f>
        <v>20</v>
      </c>
      <c r="T130" s="15">
        <f t="shared" ref="T130:T193" si="20">IF(K130="Yes",0,M130)</f>
        <v>240</v>
      </c>
      <c r="U130" s="15">
        <f t="shared" ref="U130:U193" si="21">SUM(M130,R130)</f>
        <v>260</v>
      </c>
      <c r="V130" s="15">
        <f t="shared" ref="V130:V193" si="22">SUM(S130,T130)</f>
        <v>260</v>
      </c>
      <c r="W130" s="14" t="str">
        <f t="shared" ref="W130:X193" si="23">TEXT(F130,"ddd")</f>
        <v>Thu</v>
      </c>
      <c r="X130" s="14" t="str">
        <f t="shared" si="23"/>
        <v>Fri</v>
      </c>
      <c r="Y130" s="19">
        <f>WorkOrders2[[#This Row],[LbrHrs]]*WorkOrders2[[#This Row],[Techs]]</f>
        <v>0.25</v>
      </c>
      <c r="Z130" s="19">
        <f>WorkOrders2[[#This Row],[PartsCost]]+WorkOrders2[[#This Row],[LbrCost]]</f>
        <v>260</v>
      </c>
    </row>
    <row r="131" spans="1:26" x14ac:dyDescent="0.25">
      <c r="A131" s="7" t="s">
        <v>175</v>
      </c>
      <c r="B131" t="s">
        <v>39</v>
      </c>
      <c r="C131" t="s">
        <v>40</v>
      </c>
      <c r="D131" s="7" t="s">
        <v>35</v>
      </c>
      <c r="F131" s="8">
        <v>44133</v>
      </c>
      <c r="G131" s="8">
        <v>44153</v>
      </c>
      <c r="H131" s="9">
        <v>1</v>
      </c>
      <c r="I131" s="9" t="e">
        <f>VLOOKUP(WorkOrders2[[#This Row],[Techs]],[1]!tblRates[#All],2,FALSE)</f>
        <v>#REF!</v>
      </c>
      <c r="J131" s="10"/>
      <c r="K131" s="10"/>
      <c r="L131" s="11">
        <v>0.25</v>
      </c>
      <c r="M131" s="12">
        <v>27</v>
      </c>
      <c r="N131" s="12">
        <f>IF(WorkOrders2[[#This Row],[WtyParts]]="yes", 0,WorkOrders2[[#This Row],[PartsCost]])</f>
        <v>27</v>
      </c>
      <c r="O131" t="s">
        <v>47</v>
      </c>
      <c r="P131" s="13">
        <f t="shared" si="16"/>
        <v>20</v>
      </c>
      <c r="Q131" s="14">
        <f t="shared" si="17"/>
        <v>80</v>
      </c>
      <c r="R131" s="15">
        <f t="shared" si="18"/>
        <v>20</v>
      </c>
      <c r="S131" s="15">
        <f t="shared" si="19"/>
        <v>20</v>
      </c>
      <c r="T131" s="15">
        <f t="shared" si="20"/>
        <v>27</v>
      </c>
      <c r="U131" s="15">
        <f t="shared" si="21"/>
        <v>47</v>
      </c>
      <c r="V131" s="15">
        <f t="shared" si="22"/>
        <v>47</v>
      </c>
      <c r="W131" s="14" t="str">
        <f t="shared" si="23"/>
        <v>Thu</v>
      </c>
      <c r="X131" s="14" t="str">
        <f t="shared" si="23"/>
        <v>Wed</v>
      </c>
      <c r="Y131" s="19">
        <f>WorkOrders2[[#This Row],[LbrHrs]]*WorkOrders2[[#This Row],[Techs]]</f>
        <v>0.25</v>
      </c>
      <c r="Z131" s="19">
        <f>WorkOrders2[[#This Row],[PartsCost]]+WorkOrders2[[#This Row],[LbrCost]]</f>
        <v>47</v>
      </c>
    </row>
    <row r="132" spans="1:26" x14ac:dyDescent="0.25">
      <c r="A132" s="7" t="s">
        <v>176</v>
      </c>
      <c r="B132" t="s">
        <v>51</v>
      </c>
      <c r="C132" t="s">
        <v>26</v>
      </c>
      <c r="D132" s="7" t="s">
        <v>32</v>
      </c>
      <c r="F132" s="8">
        <v>44137</v>
      </c>
      <c r="G132" s="8">
        <v>44139</v>
      </c>
      <c r="H132" s="9">
        <v>2</v>
      </c>
      <c r="I132" s="9" t="e">
        <f>VLOOKUP(WorkOrders2[[#This Row],[Techs]],[1]!tblRates[#All],2,FALSE)</f>
        <v>#REF!</v>
      </c>
      <c r="J132" s="10"/>
      <c r="K132" s="10"/>
      <c r="L132" s="11">
        <v>1</v>
      </c>
      <c r="M132" s="12">
        <v>228.6335</v>
      </c>
      <c r="N132" s="12">
        <f>IF(WorkOrders2[[#This Row],[WtyParts]]="yes", 0,WorkOrders2[[#This Row],[PartsCost]])</f>
        <v>228.6335</v>
      </c>
      <c r="O132" t="s">
        <v>47</v>
      </c>
      <c r="P132" s="13">
        <f t="shared" si="16"/>
        <v>2</v>
      </c>
      <c r="Q132" s="14">
        <f t="shared" si="17"/>
        <v>140</v>
      </c>
      <c r="R132" s="15">
        <f t="shared" si="18"/>
        <v>140</v>
      </c>
      <c r="S132" s="15">
        <f t="shared" si="19"/>
        <v>140</v>
      </c>
      <c r="T132" s="15">
        <f t="shared" si="20"/>
        <v>228.6335</v>
      </c>
      <c r="U132" s="15">
        <f t="shared" si="21"/>
        <v>368.63350000000003</v>
      </c>
      <c r="V132" s="15">
        <f t="shared" si="22"/>
        <v>368.63350000000003</v>
      </c>
      <c r="W132" s="14" t="str">
        <f t="shared" si="23"/>
        <v>Mon</v>
      </c>
      <c r="X132" s="14" t="str">
        <f t="shared" si="23"/>
        <v>Wed</v>
      </c>
      <c r="Y132" s="19">
        <f>WorkOrders2[[#This Row],[LbrHrs]]*WorkOrders2[[#This Row],[Techs]]</f>
        <v>2</v>
      </c>
      <c r="Z132" s="19">
        <f>WorkOrders2[[#This Row],[PartsCost]]+WorkOrders2[[#This Row],[LbrCost]]</f>
        <v>368.63350000000003</v>
      </c>
    </row>
    <row r="133" spans="1:26" x14ac:dyDescent="0.25">
      <c r="A133" s="7" t="s">
        <v>177</v>
      </c>
      <c r="B133" t="s">
        <v>51</v>
      </c>
      <c r="C133" t="s">
        <v>55</v>
      </c>
      <c r="D133" s="7" t="s">
        <v>27</v>
      </c>
      <c r="F133" s="8">
        <v>44137</v>
      </c>
      <c r="G133" s="8">
        <v>44160</v>
      </c>
      <c r="H133" s="9">
        <v>1</v>
      </c>
      <c r="I133" s="9" t="e">
        <f>VLOOKUP(WorkOrders2[[#This Row],[Techs]],[1]!tblRates[#All],2,FALSE)</f>
        <v>#REF!</v>
      </c>
      <c r="J133" s="10"/>
      <c r="K133" s="10"/>
      <c r="L133" s="11">
        <v>0.5</v>
      </c>
      <c r="M133" s="12">
        <v>26.582599999999999</v>
      </c>
      <c r="N133" s="12">
        <f>IF(WorkOrders2[[#This Row],[WtyParts]]="yes", 0,WorkOrders2[[#This Row],[PartsCost]])</f>
        <v>26.582599999999999</v>
      </c>
      <c r="O133" t="s">
        <v>28</v>
      </c>
      <c r="P133" s="13">
        <f t="shared" si="16"/>
        <v>23</v>
      </c>
      <c r="Q133" s="14">
        <f t="shared" si="17"/>
        <v>80</v>
      </c>
      <c r="R133" s="15">
        <f t="shared" si="18"/>
        <v>40</v>
      </c>
      <c r="S133" s="15">
        <f t="shared" si="19"/>
        <v>40</v>
      </c>
      <c r="T133" s="15">
        <f t="shared" si="20"/>
        <v>26.582599999999999</v>
      </c>
      <c r="U133" s="15">
        <f t="shared" si="21"/>
        <v>66.582599999999999</v>
      </c>
      <c r="V133" s="15">
        <f t="shared" si="22"/>
        <v>66.582599999999999</v>
      </c>
      <c r="W133" s="14" t="str">
        <f t="shared" si="23"/>
        <v>Mon</v>
      </c>
      <c r="X133" s="14" t="str">
        <f t="shared" si="23"/>
        <v>Wed</v>
      </c>
      <c r="Y133" s="19">
        <f>WorkOrders2[[#This Row],[LbrHrs]]*WorkOrders2[[#This Row],[Techs]]</f>
        <v>0.5</v>
      </c>
      <c r="Z133" s="19">
        <f>WorkOrders2[[#This Row],[PartsCost]]+WorkOrders2[[#This Row],[LbrCost]]</f>
        <v>66.582599999999999</v>
      </c>
    </row>
    <row r="134" spans="1:26" x14ac:dyDescent="0.25">
      <c r="A134" s="7" t="s">
        <v>178</v>
      </c>
      <c r="B134" t="s">
        <v>25</v>
      </c>
      <c r="C134" t="s">
        <v>55</v>
      </c>
      <c r="D134" s="7" t="s">
        <v>32</v>
      </c>
      <c r="F134" s="8">
        <v>44137</v>
      </c>
      <c r="G134" s="8">
        <v>44172</v>
      </c>
      <c r="H134" s="9">
        <v>2</v>
      </c>
      <c r="I134" s="9" t="e">
        <f>VLOOKUP(WorkOrders2[[#This Row],[Techs]],[1]!tblRates[#All],2,FALSE)</f>
        <v>#REF!</v>
      </c>
      <c r="J134" s="10"/>
      <c r="K134" s="10"/>
      <c r="L134" s="11">
        <v>0.75</v>
      </c>
      <c r="M134" s="12">
        <v>5.71</v>
      </c>
      <c r="N134" s="12">
        <f>IF(WorkOrders2[[#This Row],[WtyParts]]="yes", 0,WorkOrders2[[#This Row],[PartsCost]])</f>
        <v>5.71</v>
      </c>
      <c r="O134" t="s">
        <v>28</v>
      </c>
      <c r="P134" s="13">
        <f t="shared" si="16"/>
        <v>35</v>
      </c>
      <c r="Q134" s="14">
        <f t="shared" si="17"/>
        <v>140</v>
      </c>
      <c r="R134" s="15">
        <f t="shared" si="18"/>
        <v>105</v>
      </c>
      <c r="S134" s="15">
        <f t="shared" si="19"/>
        <v>105</v>
      </c>
      <c r="T134" s="15">
        <f t="shared" si="20"/>
        <v>5.71</v>
      </c>
      <c r="U134" s="15">
        <f t="shared" si="21"/>
        <v>110.71</v>
      </c>
      <c r="V134" s="15">
        <f t="shared" si="22"/>
        <v>110.71</v>
      </c>
      <c r="W134" s="14" t="str">
        <f t="shared" si="23"/>
        <v>Mon</v>
      </c>
      <c r="X134" s="14" t="str">
        <f t="shared" si="23"/>
        <v>Mon</v>
      </c>
      <c r="Y134" s="19">
        <f>WorkOrders2[[#This Row],[LbrHrs]]*WorkOrders2[[#This Row],[Techs]]</f>
        <v>1.5</v>
      </c>
      <c r="Z134" s="19">
        <f>WorkOrders2[[#This Row],[PartsCost]]+WorkOrders2[[#This Row],[LbrCost]]</f>
        <v>110.71</v>
      </c>
    </row>
    <row r="135" spans="1:26" x14ac:dyDescent="0.25">
      <c r="A135" s="7" t="s">
        <v>179</v>
      </c>
      <c r="B135" t="s">
        <v>34</v>
      </c>
      <c r="C135" t="s">
        <v>55</v>
      </c>
      <c r="D135" s="7" t="s">
        <v>32</v>
      </c>
      <c r="F135" s="8">
        <v>44137</v>
      </c>
      <c r="G135" s="8">
        <v>44207</v>
      </c>
      <c r="H135" s="9">
        <v>2</v>
      </c>
      <c r="I135" s="9" t="e">
        <f>VLOOKUP(WorkOrders2[[#This Row],[Techs]],[1]!tblRates[#All],2,FALSE)</f>
        <v>#REF!</v>
      </c>
      <c r="J135" s="10"/>
      <c r="K135" s="10"/>
      <c r="L135" s="11">
        <v>0.5</v>
      </c>
      <c r="M135" s="12">
        <v>263.0523</v>
      </c>
      <c r="N135" s="12">
        <f>IF(WorkOrders2[[#This Row],[WtyParts]]="yes", 0,WorkOrders2[[#This Row],[PartsCost]])</f>
        <v>263.0523</v>
      </c>
      <c r="O135" t="s">
        <v>47</v>
      </c>
      <c r="P135" s="13">
        <f t="shared" si="16"/>
        <v>70</v>
      </c>
      <c r="Q135" s="14">
        <f t="shared" si="17"/>
        <v>140</v>
      </c>
      <c r="R135" s="15">
        <f t="shared" si="18"/>
        <v>70</v>
      </c>
      <c r="S135" s="15">
        <f t="shared" si="19"/>
        <v>70</v>
      </c>
      <c r="T135" s="15">
        <f t="shared" si="20"/>
        <v>263.0523</v>
      </c>
      <c r="U135" s="15">
        <f t="shared" si="21"/>
        <v>333.0523</v>
      </c>
      <c r="V135" s="15">
        <f t="shared" si="22"/>
        <v>333.0523</v>
      </c>
      <c r="W135" s="14" t="str">
        <f t="shared" si="23"/>
        <v>Mon</v>
      </c>
      <c r="X135" s="14" t="str">
        <f t="shared" si="23"/>
        <v>Mon</v>
      </c>
      <c r="Y135" s="19">
        <f>WorkOrders2[[#This Row],[LbrHrs]]*WorkOrders2[[#This Row],[Techs]]</f>
        <v>1</v>
      </c>
      <c r="Z135" s="19">
        <f>WorkOrders2[[#This Row],[PartsCost]]+WorkOrders2[[#This Row],[LbrCost]]</f>
        <v>333.0523</v>
      </c>
    </row>
    <row r="136" spans="1:26" x14ac:dyDescent="0.25">
      <c r="A136" s="7" t="s">
        <v>180</v>
      </c>
      <c r="B136" t="s">
        <v>62</v>
      </c>
      <c r="C136" t="s">
        <v>40</v>
      </c>
      <c r="D136" s="7" t="s">
        <v>32</v>
      </c>
      <c r="F136" s="8">
        <v>44137</v>
      </c>
      <c r="G136" s="8">
        <v>44301</v>
      </c>
      <c r="H136" s="9">
        <v>2</v>
      </c>
      <c r="I136" s="9" t="e">
        <f>VLOOKUP(WorkOrders2[[#This Row],[Techs]],[1]!tblRates[#All],2,FALSE)</f>
        <v>#REF!</v>
      </c>
      <c r="J136" s="10"/>
      <c r="K136" s="10"/>
      <c r="L136" s="11">
        <v>1.75</v>
      </c>
      <c r="M136" s="12">
        <v>8.25</v>
      </c>
      <c r="N136" s="12">
        <f>IF(WorkOrders2[[#This Row],[WtyParts]]="yes", 0,WorkOrders2[[#This Row],[PartsCost]])</f>
        <v>8.25</v>
      </c>
      <c r="O136" t="s">
        <v>28</v>
      </c>
      <c r="P136" s="13">
        <f t="shared" si="16"/>
        <v>164</v>
      </c>
      <c r="Q136" s="14">
        <f t="shared" si="17"/>
        <v>140</v>
      </c>
      <c r="R136" s="15">
        <f t="shared" si="18"/>
        <v>245</v>
      </c>
      <c r="S136" s="15">
        <f t="shared" si="19"/>
        <v>245</v>
      </c>
      <c r="T136" s="15">
        <f t="shared" si="20"/>
        <v>8.25</v>
      </c>
      <c r="U136" s="15">
        <f t="shared" si="21"/>
        <v>253.25</v>
      </c>
      <c r="V136" s="15">
        <f t="shared" si="22"/>
        <v>253.25</v>
      </c>
      <c r="W136" s="14" t="str">
        <f t="shared" si="23"/>
        <v>Mon</v>
      </c>
      <c r="X136" s="14" t="str">
        <f t="shared" si="23"/>
        <v>Thu</v>
      </c>
      <c r="Y136" s="19">
        <f>WorkOrders2[[#This Row],[LbrHrs]]*WorkOrders2[[#This Row],[Techs]]</f>
        <v>3.5</v>
      </c>
      <c r="Z136" s="19">
        <f>WorkOrders2[[#This Row],[PartsCost]]+WorkOrders2[[#This Row],[LbrCost]]</f>
        <v>253.25</v>
      </c>
    </row>
    <row r="137" spans="1:26" x14ac:dyDescent="0.25">
      <c r="A137" s="7" t="s">
        <v>181</v>
      </c>
      <c r="B137" t="s">
        <v>62</v>
      </c>
      <c r="C137" t="s">
        <v>26</v>
      </c>
      <c r="D137" s="7" t="s">
        <v>32</v>
      </c>
      <c r="F137" s="8">
        <v>44138</v>
      </c>
      <c r="G137" s="8">
        <v>44165</v>
      </c>
      <c r="H137" s="9">
        <v>1</v>
      </c>
      <c r="I137" s="9" t="e">
        <f>VLOOKUP(WorkOrders2[[#This Row],[Techs]],[1]!tblRates[#All],2,FALSE)</f>
        <v>#REF!</v>
      </c>
      <c r="J137" s="10"/>
      <c r="K137" s="10"/>
      <c r="L137" s="11">
        <v>0.5</v>
      </c>
      <c r="M137" s="12">
        <v>15.63</v>
      </c>
      <c r="N137" s="12">
        <f>IF(WorkOrders2[[#This Row],[WtyParts]]="yes", 0,WorkOrders2[[#This Row],[PartsCost]])</f>
        <v>15.63</v>
      </c>
      <c r="O137" t="s">
        <v>28</v>
      </c>
      <c r="P137" s="13">
        <f t="shared" si="16"/>
        <v>27</v>
      </c>
      <c r="Q137" s="14">
        <f t="shared" si="17"/>
        <v>80</v>
      </c>
      <c r="R137" s="15">
        <f t="shared" si="18"/>
        <v>40</v>
      </c>
      <c r="S137" s="15">
        <f t="shared" si="19"/>
        <v>40</v>
      </c>
      <c r="T137" s="15">
        <f t="shared" si="20"/>
        <v>15.63</v>
      </c>
      <c r="U137" s="15">
        <f t="shared" si="21"/>
        <v>55.63</v>
      </c>
      <c r="V137" s="15">
        <f t="shared" si="22"/>
        <v>55.63</v>
      </c>
      <c r="W137" s="14" t="str">
        <f t="shared" si="23"/>
        <v>Tue</v>
      </c>
      <c r="X137" s="14" t="str">
        <f t="shared" si="23"/>
        <v>Mon</v>
      </c>
      <c r="Y137" s="19">
        <f>WorkOrders2[[#This Row],[LbrHrs]]*WorkOrders2[[#This Row],[Techs]]</f>
        <v>0.5</v>
      </c>
      <c r="Z137" s="19">
        <f>WorkOrders2[[#This Row],[PartsCost]]+WorkOrders2[[#This Row],[LbrCost]]</f>
        <v>55.63</v>
      </c>
    </row>
    <row r="138" spans="1:26" x14ac:dyDescent="0.25">
      <c r="A138" s="7" t="s">
        <v>182</v>
      </c>
      <c r="B138" t="s">
        <v>34</v>
      </c>
      <c r="C138" t="s">
        <v>55</v>
      </c>
      <c r="D138" s="7" t="s">
        <v>32</v>
      </c>
      <c r="F138" s="8">
        <v>44138</v>
      </c>
      <c r="G138" s="8">
        <v>44167</v>
      </c>
      <c r="H138" s="9">
        <v>1</v>
      </c>
      <c r="I138" s="9" t="e">
        <f>VLOOKUP(WorkOrders2[[#This Row],[Techs]],[1]!tblRates[#All],2,FALSE)</f>
        <v>#REF!</v>
      </c>
      <c r="J138" s="10"/>
      <c r="K138" s="10"/>
      <c r="L138" s="11">
        <v>0.5</v>
      </c>
      <c r="M138" s="12">
        <v>15.63</v>
      </c>
      <c r="N138" s="12">
        <f>IF(WorkOrders2[[#This Row],[WtyParts]]="yes", 0,WorkOrders2[[#This Row],[PartsCost]])</f>
        <v>15.63</v>
      </c>
      <c r="O138" t="s">
        <v>28</v>
      </c>
      <c r="P138" s="13">
        <f t="shared" si="16"/>
        <v>29</v>
      </c>
      <c r="Q138" s="14">
        <f t="shared" si="17"/>
        <v>80</v>
      </c>
      <c r="R138" s="15">
        <f t="shared" si="18"/>
        <v>40</v>
      </c>
      <c r="S138" s="15">
        <f t="shared" si="19"/>
        <v>40</v>
      </c>
      <c r="T138" s="15">
        <f t="shared" si="20"/>
        <v>15.63</v>
      </c>
      <c r="U138" s="15">
        <f t="shared" si="21"/>
        <v>55.63</v>
      </c>
      <c r="V138" s="15">
        <f t="shared" si="22"/>
        <v>55.63</v>
      </c>
      <c r="W138" s="14" t="str">
        <f t="shared" si="23"/>
        <v>Tue</v>
      </c>
      <c r="X138" s="14" t="str">
        <f t="shared" si="23"/>
        <v>Wed</v>
      </c>
      <c r="Y138" s="19">
        <f>WorkOrders2[[#This Row],[LbrHrs]]*WorkOrders2[[#This Row],[Techs]]</f>
        <v>0.5</v>
      </c>
      <c r="Z138" s="19">
        <f>WorkOrders2[[#This Row],[PartsCost]]+WorkOrders2[[#This Row],[LbrCost]]</f>
        <v>55.63</v>
      </c>
    </row>
    <row r="139" spans="1:26" x14ac:dyDescent="0.25">
      <c r="A139" s="7" t="s">
        <v>183</v>
      </c>
      <c r="B139" t="s">
        <v>62</v>
      </c>
      <c r="C139" t="s">
        <v>46</v>
      </c>
      <c r="D139" s="7" t="s">
        <v>27</v>
      </c>
      <c r="F139" s="8">
        <v>44138</v>
      </c>
      <c r="G139" s="8">
        <v>44173</v>
      </c>
      <c r="H139" s="9">
        <v>1</v>
      </c>
      <c r="I139" s="9" t="e">
        <f>VLOOKUP(WorkOrders2[[#This Row],[Techs]],[1]!tblRates[#All],2,FALSE)</f>
        <v>#REF!</v>
      </c>
      <c r="J139" s="10"/>
      <c r="K139" s="10"/>
      <c r="L139" s="11">
        <v>0.75</v>
      </c>
      <c r="M139" s="12">
        <v>28.5</v>
      </c>
      <c r="N139" s="12">
        <f>IF(WorkOrders2[[#This Row],[WtyParts]]="yes", 0,WorkOrders2[[#This Row],[PartsCost]])</f>
        <v>28.5</v>
      </c>
      <c r="O139" t="s">
        <v>47</v>
      </c>
      <c r="P139" s="13">
        <f t="shared" si="16"/>
        <v>35</v>
      </c>
      <c r="Q139" s="14">
        <f t="shared" si="17"/>
        <v>80</v>
      </c>
      <c r="R139" s="15">
        <f t="shared" si="18"/>
        <v>60</v>
      </c>
      <c r="S139" s="15">
        <f t="shared" si="19"/>
        <v>60</v>
      </c>
      <c r="T139" s="15">
        <f t="shared" si="20"/>
        <v>28.5</v>
      </c>
      <c r="U139" s="15">
        <f t="shared" si="21"/>
        <v>88.5</v>
      </c>
      <c r="V139" s="15">
        <f t="shared" si="22"/>
        <v>88.5</v>
      </c>
      <c r="W139" s="14" t="str">
        <f t="shared" si="23"/>
        <v>Tue</v>
      </c>
      <c r="X139" s="14" t="str">
        <f t="shared" si="23"/>
        <v>Tue</v>
      </c>
      <c r="Y139" s="19">
        <f>WorkOrders2[[#This Row],[LbrHrs]]*WorkOrders2[[#This Row],[Techs]]</f>
        <v>0.75</v>
      </c>
      <c r="Z139" s="19">
        <f>WorkOrders2[[#This Row],[PartsCost]]+WorkOrders2[[#This Row],[LbrCost]]</f>
        <v>88.5</v>
      </c>
    </row>
    <row r="140" spans="1:26" x14ac:dyDescent="0.25">
      <c r="A140" s="7" t="s">
        <v>184</v>
      </c>
      <c r="B140" t="s">
        <v>51</v>
      </c>
      <c r="C140" t="s">
        <v>26</v>
      </c>
      <c r="D140" s="7" t="s">
        <v>32</v>
      </c>
      <c r="F140" s="8">
        <v>44139</v>
      </c>
      <c r="G140" s="8">
        <v>44144</v>
      </c>
      <c r="H140" s="9">
        <v>1</v>
      </c>
      <c r="I140" s="9" t="e">
        <f>VLOOKUP(WorkOrders2[[#This Row],[Techs]],[1]!tblRates[#All],2,FALSE)</f>
        <v>#REF!</v>
      </c>
      <c r="J140" s="10"/>
      <c r="K140" s="10"/>
      <c r="L140" s="11">
        <v>0.5</v>
      </c>
      <c r="M140" s="12">
        <v>748.44</v>
      </c>
      <c r="N140" s="12">
        <f>IF(WorkOrders2[[#This Row],[WtyParts]]="yes", 0,WorkOrders2[[#This Row],[PartsCost]])</f>
        <v>748.44</v>
      </c>
      <c r="O140" t="s">
        <v>28</v>
      </c>
      <c r="P140" s="13">
        <f t="shared" si="16"/>
        <v>5</v>
      </c>
      <c r="Q140" s="14">
        <f t="shared" si="17"/>
        <v>80</v>
      </c>
      <c r="R140" s="15">
        <f t="shared" si="18"/>
        <v>40</v>
      </c>
      <c r="S140" s="15">
        <f t="shared" si="19"/>
        <v>40</v>
      </c>
      <c r="T140" s="15">
        <f t="shared" si="20"/>
        <v>748.44</v>
      </c>
      <c r="U140" s="15">
        <f t="shared" si="21"/>
        <v>788.44</v>
      </c>
      <c r="V140" s="15">
        <f t="shared" si="22"/>
        <v>788.44</v>
      </c>
      <c r="W140" s="14" t="str">
        <f t="shared" si="23"/>
        <v>Wed</v>
      </c>
      <c r="X140" s="14" t="str">
        <f t="shared" si="23"/>
        <v>Mon</v>
      </c>
      <c r="Y140" s="19">
        <f>WorkOrders2[[#This Row],[LbrHrs]]*WorkOrders2[[#This Row],[Techs]]</f>
        <v>0.5</v>
      </c>
      <c r="Z140" s="19">
        <f>WorkOrders2[[#This Row],[PartsCost]]+WorkOrders2[[#This Row],[LbrCost]]</f>
        <v>788.44</v>
      </c>
    </row>
    <row r="141" spans="1:26" x14ac:dyDescent="0.25">
      <c r="A141" s="7" t="s">
        <v>185</v>
      </c>
      <c r="B141" t="s">
        <v>51</v>
      </c>
      <c r="C141" t="s">
        <v>55</v>
      </c>
      <c r="D141" s="7" t="s">
        <v>162</v>
      </c>
      <c r="F141" s="8">
        <v>44139</v>
      </c>
      <c r="G141" s="8">
        <v>44152</v>
      </c>
      <c r="H141" s="9">
        <v>1</v>
      </c>
      <c r="I141" s="9" t="e">
        <f>VLOOKUP(WorkOrders2[[#This Row],[Techs]],[1]!tblRates[#All],2,FALSE)</f>
        <v>#REF!</v>
      </c>
      <c r="J141" s="10"/>
      <c r="K141" s="10"/>
      <c r="L141" s="11">
        <v>1</v>
      </c>
      <c r="M141" s="12">
        <v>86.356300000000005</v>
      </c>
      <c r="N141" s="12">
        <f>IF(WorkOrders2[[#This Row],[WtyParts]]="yes", 0,WorkOrders2[[#This Row],[PartsCost]])</f>
        <v>86.356300000000005</v>
      </c>
      <c r="O141" t="s">
        <v>36</v>
      </c>
      <c r="P141" s="13">
        <f t="shared" si="16"/>
        <v>13</v>
      </c>
      <c r="Q141" s="14">
        <f t="shared" si="17"/>
        <v>80</v>
      </c>
      <c r="R141" s="15">
        <f t="shared" si="18"/>
        <v>80</v>
      </c>
      <c r="S141" s="15">
        <f t="shared" si="19"/>
        <v>80</v>
      </c>
      <c r="T141" s="15">
        <f t="shared" si="20"/>
        <v>86.356300000000005</v>
      </c>
      <c r="U141" s="15">
        <f t="shared" si="21"/>
        <v>166.3563</v>
      </c>
      <c r="V141" s="15">
        <f t="shared" si="22"/>
        <v>166.3563</v>
      </c>
      <c r="W141" s="14" t="str">
        <f t="shared" si="23"/>
        <v>Wed</v>
      </c>
      <c r="X141" s="14" t="str">
        <f t="shared" si="23"/>
        <v>Tue</v>
      </c>
      <c r="Y141" s="19">
        <f>WorkOrders2[[#This Row],[LbrHrs]]*WorkOrders2[[#This Row],[Techs]]</f>
        <v>1</v>
      </c>
      <c r="Z141" s="19">
        <f>WorkOrders2[[#This Row],[PartsCost]]+WorkOrders2[[#This Row],[LbrCost]]</f>
        <v>166.3563</v>
      </c>
    </row>
    <row r="142" spans="1:26" x14ac:dyDescent="0.25">
      <c r="A142" s="7" t="s">
        <v>186</v>
      </c>
      <c r="B142" t="s">
        <v>25</v>
      </c>
      <c r="C142" t="s">
        <v>40</v>
      </c>
      <c r="D142" s="7" t="s">
        <v>35</v>
      </c>
      <c r="F142" s="8">
        <v>44139</v>
      </c>
      <c r="G142" s="8">
        <v>44152</v>
      </c>
      <c r="H142" s="9">
        <v>1</v>
      </c>
      <c r="I142" s="9" t="e">
        <f>VLOOKUP(WorkOrders2[[#This Row],[Techs]],[1]!tblRates[#All],2,FALSE)</f>
        <v>#REF!</v>
      </c>
      <c r="J142" s="10"/>
      <c r="K142" s="10"/>
      <c r="L142" s="11">
        <v>0.25</v>
      </c>
      <c r="M142" s="12">
        <v>107.99550000000001</v>
      </c>
      <c r="N142" s="12">
        <f>IF(WorkOrders2[[#This Row],[WtyParts]]="yes", 0,WorkOrders2[[#This Row],[PartsCost]])</f>
        <v>107.99550000000001</v>
      </c>
      <c r="O142" t="s">
        <v>36</v>
      </c>
      <c r="P142" s="13">
        <f t="shared" si="16"/>
        <v>13</v>
      </c>
      <c r="Q142" s="14">
        <f t="shared" si="17"/>
        <v>80</v>
      </c>
      <c r="R142" s="15">
        <f t="shared" si="18"/>
        <v>20</v>
      </c>
      <c r="S142" s="15">
        <f t="shared" si="19"/>
        <v>20</v>
      </c>
      <c r="T142" s="15">
        <f t="shared" si="20"/>
        <v>107.99550000000001</v>
      </c>
      <c r="U142" s="15">
        <f t="shared" si="21"/>
        <v>127.99550000000001</v>
      </c>
      <c r="V142" s="15">
        <f t="shared" si="22"/>
        <v>127.99550000000001</v>
      </c>
      <c r="W142" s="14" t="str">
        <f t="shared" si="23"/>
        <v>Wed</v>
      </c>
      <c r="X142" s="14" t="str">
        <f t="shared" si="23"/>
        <v>Tue</v>
      </c>
      <c r="Y142" s="19">
        <f>WorkOrders2[[#This Row],[LbrHrs]]*WorkOrders2[[#This Row],[Techs]]</f>
        <v>0.25</v>
      </c>
      <c r="Z142" s="19">
        <f>WorkOrders2[[#This Row],[PartsCost]]+WorkOrders2[[#This Row],[LbrCost]]</f>
        <v>127.99550000000001</v>
      </c>
    </row>
    <row r="143" spans="1:26" x14ac:dyDescent="0.25">
      <c r="A143" s="7" t="s">
        <v>187</v>
      </c>
      <c r="B143" t="s">
        <v>34</v>
      </c>
      <c r="C143" t="s">
        <v>40</v>
      </c>
      <c r="D143" s="7" t="s">
        <v>32</v>
      </c>
      <c r="F143" s="8">
        <v>44139</v>
      </c>
      <c r="G143" s="8">
        <v>44159</v>
      </c>
      <c r="H143" s="9">
        <v>2</v>
      </c>
      <c r="I143" s="9" t="e">
        <f>VLOOKUP(WorkOrders2[[#This Row],[Techs]],[1]!tblRates[#All],2,FALSE)</f>
        <v>#REF!</v>
      </c>
      <c r="J143" s="10"/>
      <c r="K143" s="10"/>
      <c r="L143" s="11">
        <v>0.5</v>
      </c>
      <c r="M143" s="12">
        <v>279.31</v>
      </c>
      <c r="N143" s="12">
        <f>IF(WorkOrders2[[#This Row],[WtyParts]]="yes", 0,WorkOrders2[[#This Row],[PartsCost]])</f>
        <v>279.31</v>
      </c>
      <c r="O143" t="s">
        <v>28</v>
      </c>
      <c r="P143" s="13">
        <f t="shared" si="16"/>
        <v>20</v>
      </c>
      <c r="Q143" s="14">
        <f t="shared" si="17"/>
        <v>140</v>
      </c>
      <c r="R143" s="15">
        <f t="shared" si="18"/>
        <v>70</v>
      </c>
      <c r="S143" s="15">
        <f t="shared" si="19"/>
        <v>70</v>
      </c>
      <c r="T143" s="15">
        <f t="shared" si="20"/>
        <v>279.31</v>
      </c>
      <c r="U143" s="15">
        <f t="shared" si="21"/>
        <v>349.31</v>
      </c>
      <c r="V143" s="15">
        <f t="shared" si="22"/>
        <v>349.31</v>
      </c>
      <c r="W143" s="14" t="str">
        <f t="shared" si="23"/>
        <v>Wed</v>
      </c>
      <c r="X143" s="14" t="str">
        <f t="shared" si="23"/>
        <v>Tue</v>
      </c>
      <c r="Y143" s="19">
        <f>WorkOrders2[[#This Row],[LbrHrs]]*WorkOrders2[[#This Row],[Techs]]</f>
        <v>1</v>
      </c>
      <c r="Z143" s="19">
        <f>WorkOrders2[[#This Row],[PartsCost]]+WorkOrders2[[#This Row],[LbrCost]]</f>
        <v>349.31</v>
      </c>
    </row>
    <row r="144" spans="1:26" x14ac:dyDescent="0.25">
      <c r="A144" s="7" t="s">
        <v>188</v>
      </c>
      <c r="B144" t="s">
        <v>51</v>
      </c>
      <c r="C144" t="s">
        <v>26</v>
      </c>
      <c r="D144" s="7" t="s">
        <v>27</v>
      </c>
      <c r="F144" s="8">
        <v>44139</v>
      </c>
      <c r="G144" s="8">
        <v>44167</v>
      </c>
      <c r="H144" s="9">
        <v>1</v>
      </c>
      <c r="I144" s="9" t="e">
        <f>VLOOKUP(WorkOrders2[[#This Row],[Techs]],[1]!tblRates[#All],2,FALSE)</f>
        <v>#REF!</v>
      </c>
      <c r="J144" s="10"/>
      <c r="K144" s="10"/>
      <c r="L144" s="11">
        <v>0.5</v>
      </c>
      <c r="M144" s="12">
        <v>25.26</v>
      </c>
      <c r="N144" s="12">
        <f>IF(WorkOrders2[[#This Row],[WtyParts]]="yes", 0,WorkOrders2[[#This Row],[PartsCost]])</f>
        <v>25.26</v>
      </c>
      <c r="O144" t="s">
        <v>28</v>
      </c>
      <c r="P144" s="13">
        <f t="shared" si="16"/>
        <v>28</v>
      </c>
      <c r="Q144" s="14">
        <f t="shared" si="17"/>
        <v>80</v>
      </c>
      <c r="R144" s="15">
        <f t="shared" si="18"/>
        <v>40</v>
      </c>
      <c r="S144" s="15">
        <f t="shared" si="19"/>
        <v>40</v>
      </c>
      <c r="T144" s="15">
        <f t="shared" si="20"/>
        <v>25.26</v>
      </c>
      <c r="U144" s="15">
        <f t="shared" si="21"/>
        <v>65.260000000000005</v>
      </c>
      <c r="V144" s="15">
        <f t="shared" si="22"/>
        <v>65.260000000000005</v>
      </c>
      <c r="W144" s="14" t="str">
        <f t="shared" si="23"/>
        <v>Wed</v>
      </c>
      <c r="X144" s="14" t="str">
        <f t="shared" si="23"/>
        <v>Wed</v>
      </c>
      <c r="Y144" s="19">
        <f>WorkOrders2[[#This Row],[LbrHrs]]*WorkOrders2[[#This Row],[Techs]]</f>
        <v>0.5</v>
      </c>
      <c r="Z144" s="19">
        <f>WorkOrders2[[#This Row],[PartsCost]]+WorkOrders2[[#This Row],[LbrCost]]</f>
        <v>65.260000000000005</v>
      </c>
    </row>
    <row r="145" spans="1:26" x14ac:dyDescent="0.25">
      <c r="A145" s="7" t="s">
        <v>189</v>
      </c>
      <c r="B145" t="s">
        <v>34</v>
      </c>
      <c r="C145" t="s">
        <v>40</v>
      </c>
      <c r="D145" s="7" t="s">
        <v>32</v>
      </c>
      <c r="F145" s="8">
        <v>44140</v>
      </c>
      <c r="G145" s="8">
        <v>44153</v>
      </c>
      <c r="H145" s="9">
        <v>1</v>
      </c>
      <c r="I145" s="9" t="e">
        <f>VLOOKUP(WorkOrders2[[#This Row],[Techs]],[1]!tblRates[#All],2,FALSE)</f>
        <v>#REF!</v>
      </c>
      <c r="J145" s="10"/>
      <c r="K145" s="10"/>
      <c r="L145" s="11">
        <v>1</v>
      </c>
      <c r="M145" s="12">
        <v>351.02069999999998</v>
      </c>
      <c r="N145" s="12">
        <f>IF(WorkOrders2[[#This Row],[WtyParts]]="yes", 0,WorkOrders2[[#This Row],[PartsCost]])</f>
        <v>351.02069999999998</v>
      </c>
      <c r="O145" t="s">
        <v>47</v>
      </c>
      <c r="P145" s="13">
        <f t="shared" si="16"/>
        <v>13</v>
      </c>
      <c r="Q145" s="14">
        <f t="shared" si="17"/>
        <v>80</v>
      </c>
      <c r="R145" s="15">
        <f t="shared" si="18"/>
        <v>80</v>
      </c>
      <c r="S145" s="15">
        <f t="shared" si="19"/>
        <v>80</v>
      </c>
      <c r="T145" s="15">
        <f t="shared" si="20"/>
        <v>351.02069999999998</v>
      </c>
      <c r="U145" s="15">
        <f t="shared" si="21"/>
        <v>431.02069999999998</v>
      </c>
      <c r="V145" s="15">
        <f t="shared" si="22"/>
        <v>431.02069999999998</v>
      </c>
      <c r="W145" s="14" t="str">
        <f t="shared" si="23"/>
        <v>Thu</v>
      </c>
      <c r="X145" s="14" t="str">
        <f t="shared" si="23"/>
        <v>Wed</v>
      </c>
      <c r="Y145" s="19">
        <f>WorkOrders2[[#This Row],[LbrHrs]]*WorkOrders2[[#This Row],[Techs]]</f>
        <v>1</v>
      </c>
      <c r="Z145" s="19">
        <f>WorkOrders2[[#This Row],[PartsCost]]+WorkOrders2[[#This Row],[LbrCost]]</f>
        <v>431.02069999999998</v>
      </c>
    </row>
    <row r="146" spans="1:26" x14ac:dyDescent="0.25">
      <c r="A146" s="7" t="s">
        <v>190</v>
      </c>
      <c r="B146" t="s">
        <v>51</v>
      </c>
      <c r="C146" t="s">
        <v>55</v>
      </c>
      <c r="D146" s="7" t="s">
        <v>32</v>
      </c>
      <c r="F146" s="8">
        <v>44140</v>
      </c>
      <c r="G146" s="8">
        <v>44160</v>
      </c>
      <c r="H146" s="9">
        <v>1</v>
      </c>
      <c r="I146" s="9" t="e">
        <f>VLOOKUP(WorkOrders2[[#This Row],[Techs]],[1]!tblRates[#All],2,FALSE)</f>
        <v>#REF!</v>
      </c>
      <c r="J146" s="10"/>
      <c r="K146" s="10"/>
      <c r="L146" s="11">
        <v>0.5</v>
      </c>
      <c r="M146" s="12">
        <v>27.953900000000001</v>
      </c>
      <c r="N146" s="12">
        <f>IF(WorkOrders2[[#This Row],[WtyParts]]="yes", 0,WorkOrders2[[#This Row],[PartsCost]])</f>
        <v>27.953900000000001</v>
      </c>
      <c r="O146" t="s">
        <v>28</v>
      </c>
      <c r="P146" s="13">
        <f t="shared" si="16"/>
        <v>20</v>
      </c>
      <c r="Q146" s="14">
        <f t="shared" si="17"/>
        <v>80</v>
      </c>
      <c r="R146" s="15">
        <f t="shared" si="18"/>
        <v>40</v>
      </c>
      <c r="S146" s="15">
        <f t="shared" si="19"/>
        <v>40</v>
      </c>
      <c r="T146" s="15">
        <f t="shared" si="20"/>
        <v>27.953900000000001</v>
      </c>
      <c r="U146" s="15">
        <f t="shared" si="21"/>
        <v>67.953900000000004</v>
      </c>
      <c r="V146" s="15">
        <f t="shared" si="22"/>
        <v>67.953900000000004</v>
      </c>
      <c r="W146" s="14" t="str">
        <f t="shared" si="23"/>
        <v>Thu</v>
      </c>
      <c r="X146" s="14" t="str">
        <f t="shared" si="23"/>
        <v>Wed</v>
      </c>
      <c r="Y146" s="19">
        <f>WorkOrders2[[#This Row],[LbrHrs]]*WorkOrders2[[#This Row],[Techs]]</f>
        <v>0.5</v>
      </c>
      <c r="Z146" s="19">
        <f>WorkOrders2[[#This Row],[PartsCost]]+WorkOrders2[[#This Row],[LbrCost]]</f>
        <v>67.953900000000004</v>
      </c>
    </row>
    <row r="147" spans="1:26" x14ac:dyDescent="0.25">
      <c r="A147" s="7" t="s">
        <v>191</v>
      </c>
      <c r="B147" t="s">
        <v>39</v>
      </c>
      <c r="C147" t="s">
        <v>46</v>
      </c>
      <c r="D147" s="7" t="s">
        <v>27</v>
      </c>
      <c r="F147" s="8">
        <v>44142</v>
      </c>
      <c r="G147" s="8">
        <v>44174</v>
      </c>
      <c r="H147" s="9">
        <v>2</v>
      </c>
      <c r="I147" s="9" t="e">
        <f>VLOOKUP(WorkOrders2[[#This Row],[Techs]],[1]!tblRates[#All],2,FALSE)</f>
        <v>#REF!</v>
      </c>
      <c r="J147" s="10"/>
      <c r="K147" s="10"/>
      <c r="L147" s="11">
        <v>0.75</v>
      </c>
      <c r="M147" s="12">
        <v>62.13</v>
      </c>
      <c r="N147" s="12">
        <f>IF(WorkOrders2[[#This Row],[WtyParts]]="yes", 0,WorkOrders2[[#This Row],[PartsCost]])</f>
        <v>62.13</v>
      </c>
      <c r="O147" t="s">
        <v>28</v>
      </c>
      <c r="P147" s="13">
        <f t="shared" si="16"/>
        <v>32</v>
      </c>
      <c r="Q147" s="14">
        <f t="shared" si="17"/>
        <v>140</v>
      </c>
      <c r="R147" s="15">
        <f t="shared" si="18"/>
        <v>105</v>
      </c>
      <c r="S147" s="15">
        <f t="shared" si="19"/>
        <v>105</v>
      </c>
      <c r="T147" s="15">
        <f t="shared" si="20"/>
        <v>62.13</v>
      </c>
      <c r="U147" s="15">
        <f t="shared" si="21"/>
        <v>167.13</v>
      </c>
      <c r="V147" s="15">
        <f t="shared" si="22"/>
        <v>167.13</v>
      </c>
      <c r="W147" s="14" t="str">
        <f t="shared" si="23"/>
        <v>Sat</v>
      </c>
      <c r="X147" s="14" t="str">
        <f t="shared" si="23"/>
        <v>Wed</v>
      </c>
      <c r="Y147" s="19">
        <f>WorkOrders2[[#This Row],[LbrHrs]]*WorkOrders2[[#This Row],[Techs]]</f>
        <v>1.5</v>
      </c>
      <c r="Z147" s="19">
        <f>WorkOrders2[[#This Row],[PartsCost]]+WorkOrders2[[#This Row],[LbrCost]]</f>
        <v>167.13</v>
      </c>
    </row>
    <row r="148" spans="1:26" x14ac:dyDescent="0.25">
      <c r="A148" s="7" t="s">
        <v>192</v>
      </c>
      <c r="B148" t="s">
        <v>30</v>
      </c>
      <c r="C148" t="s">
        <v>31</v>
      </c>
      <c r="D148" s="7" t="s">
        <v>162</v>
      </c>
      <c r="F148" s="8">
        <v>44144</v>
      </c>
      <c r="G148" s="8">
        <v>44161</v>
      </c>
      <c r="H148" s="9">
        <v>1</v>
      </c>
      <c r="I148" s="9" t="e">
        <f>VLOOKUP(WorkOrders2[[#This Row],[Techs]],[1]!tblRates[#All],2,FALSE)</f>
        <v>#REF!</v>
      </c>
      <c r="J148" s="10"/>
      <c r="K148" s="10"/>
      <c r="L148" s="11">
        <v>7</v>
      </c>
      <c r="M148" s="12">
        <v>3396.25</v>
      </c>
      <c r="N148" s="12">
        <f>IF(WorkOrders2[[#This Row],[WtyParts]]="yes", 0,WorkOrders2[[#This Row],[PartsCost]])</f>
        <v>3396.25</v>
      </c>
      <c r="O148" t="s">
        <v>36</v>
      </c>
      <c r="P148" s="13">
        <f t="shared" si="16"/>
        <v>17</v>
      </c>
      <c r="Q148" s="14">
        <f t="shared" si="17"/>
        <v>80</v>
      </c>
      <c r="R148" s="15">
        <f t="shared" si="18"/>
        <v>560</v>
      </c>
      <c r="S148" s="15">
        <f t="shared" si="19"/>
        <v>560</v>
      </c>
      <c r="T148" s="15">
        <f t="shared" si="20"/>
        <v>3396.25</v>
      </c>
      <c r="U148" s="15">
        <f t="shared" si="21"/>
        <v>3956.25</v>
      </c>
      <c r="V148" s="15">
        <f t="shared" si="22"/>
        <v>3956.25</v>
      </c>
      <c r="W148" s="14" t="str">
        <f t="shared" si="23"/>
        <v>Mon</v>
      </c>
      <c r="X148" s="14" t="str">
        <f t="shared" si="23"/>
        <v>Thu</v>
      </c>
      <c r="Y148" s="19">
        <f>WorkOrders2[[#This Row],[LbrHrs]]*WorkOrders2[[#This Row],[Techs]]</f>
        <v>7</v>
      </c>
      <c r="Z148" s="19">
        <f>WorkOrders2[[#This Row],[PartsCost]]+WorkOrders2[[#This Row],[LbrCost]]</f>
        <v>3956.25</v>
      </c>
    </row>
    <row r="149" spans="1:26" x14ac:dyDescent="0.25">
      <c r="A149" s="7" t="s">
        <v>193</v>
      </c>
      <c r="B149" t="s">
        <v>194</v>
      </c>
      <c r="C149" t="s">
        <v>195</v>
      </c>
      <c r="D149" s="7" t="s">
        <v>32</v>
      </c>
      <c r="F149" s="8">
        <v>44144</v>
      </c>
      <c r="G149" s="8">
        <v>44258</v>
      </c>
      <c r="H149" s="9">
        <v>2</v>
      </c>
      <c r="I149" s="9" t="e">
        <f>VLOOKUP(WorkOrders2[[#This Row],[Techs]],[1]!tblRates[#All],2,FALSE)</f>
        <v>#REF!</v>
      </c>
      <c r="J149" s="10"/>
      <c r="K149" s="10"/>
      <c r="L149" s="11">
        <v>0.5</v>
      </c>
      <c r="M149" s="12">
        <v>22</v>
      </c>
      <c r="N149" s="12">
        <f>IF(WorkOrders2[[#This Row],[WtyParts]]="yes", 0,WorkOrders2[[#This Row],[PartsCost]])</f>
        <v>22</v>
      </c>
      <c r="O149" t="s">
        <v>28</v>
      </c>
      <c r="P149" s="13">
        <f t="shared" si="16"/>
        <v>114</v>
      </c>
      <c r="Q149" s="14">
        <f t="shared" si="17"/>
        <v>140</v>
      </c>
      <c r="R149" s="15">
        <f t="shared" si="18"/>
        <v>70</v>
      </c>
      <c r="S149" s="15">
        <f t="shared" si="19"/>
        <v>70</v>
      </c>
      <c r="T149" s="15">
        <f t="shared" si="20"/>
        <v>22</v>
      </c>
      <c r="U149" s="15">
        <f t="shared" si="21"/>
        <v>92</v>
      </c>
      <c r="V149" s="15">
        <f t="shared" si="22"/>
        <v>92</v>
      </c>
      <c r="W149" s="14" t="str">
        <f t="shared" si="23"/>
        <v>Mon</v>
      </c>
      <c r="X149" s="14" t="str">
        <f t="shared" si="23"/>
        <v>Wed</v>
      </c>
      <c r="Y149" s="19">
        <f>WorkOrders2[[#This Row],[LbrHrs]]*WorkOrders2[[#This Row],[Techs]]</f>
        <v>1</v>
      </c>
      <c r="Z149" s="19">
        <f>WorkOrders2[[#This Row],[PartsCost]]+WorkOrders2[[#This Row],[LbrCost]]</f>
        <v>92</v>
      </c>
    </row>
    <row r="150" spans="1:26" x14ac:dyDescent="0.25">
      <c r="A150" s="7" t="s">
        <v>196</v>
      </c>
      <c r="B150" t="s">
        <v>51</v>
      </c>
      <c r="C150" t="s">
        <v>26</v>
      </c>
      <c r="D150" s="7" t="s">
        <v>32</v>
      </c>
      <c r="F150" s="8">
        <v>44145</v>
      </c>
      <c r="G150" s="8">
        <v>44174</v>
      </c>
      <c r="H150" s="9">
        <v>1</v>
      </c>
      <c r="I150" s="9" t="e">
        <f>VLOOKUP(WorkOrders2[[#This Row],[Techs]],[1]!tblRates[#All],2,FALSE)</f>
        <v>#REF!</v>
      </c>
      <c r="J150" s="10"/>
      <c r="K150" s="10"/>
      <c r="L150" s="11">
        <v>0.5</v>
      </c>
      <c r="M150" s="12">
        <v>163.36609999999999</v>
      </c>
      <c r="N150" s="12">
        <f>IF(WorkOrders2[[#This Row],[WtyParts]]="yes", 0,WorkOrders2[[#This Row],[PartsCost]])</f>
        <v>163.36609999999999</v>
      </c>
      <c r="O150" t="s">
        <v>36</v>
      </c>
      <c r="P150" s="13">
        <f t="shared" si="16"/>
        <v>29</v>
      </c>
      <c r="Q150" s="14">
        <f t="shared" si="17"/>
        <v>80</v>
      </c>
      <c r="R150" s="15">
        <f t="shared" si="18"/>
        <v>40</v>
      </c>
      <c r="S150" s="15">
        <f t="shared" si="19"/>
        <v>40</v>
      </c>
      <c r="T150" s="15">
        <f t="shared" si="20"/>
        <v>163.36609999999999</v>
      </c>
      <c r="U150" s="15">
        <f t="shared" si="21"/>
        <v>203.36609999999999</v>
      </c>
      <c r="V150" s="15">
        <f t="shared" si="22"/>
        <v>203.36609999999999</v>
      </c>
      <c r="W150" s="14" t="str">
        <f t="shared" si="23"/>
        <v>Tue</v>
      </c>
      <c r="X150" s="14" t="str">
        <f t="shared" si="23"/>
        <v>Wed</v>
      </c>
      <c r="Y150" s="19">
        <f>WorkOrders2[[#This Row],[LbrHrs]]*WorkOrders2[[#This Row],[Techs]]</f>
        <v>0.5</v>
      </c>
      <c r="Z150" s="19">
        <f>WorkOrders2[[#This Row],[PartsCost]]+WorkOrders2[[#This Row],[LbrCost]]</f>
        <v>203.36609999999999</v>
      </c>
    </row>
    <row r="151" spans="1:26" x14ac:dyDescent="0.25">
      <c r="A151" s="7" t="s">
        <v>197</v>
      </c>
      <c r="B151" t="s">
        <v>30</v>
      </c>
      <c r="C151" t="s">
        <v>31</v>
      </c>
      <c r="D151" s="7" t="s">
        <v>27</v>
      </c>
      <c r="F151" s="8">
        <v>44146</v>
      </c>
      <c r="G151" s="8">
        <v>44160</v>
      </c>
      <c r="H151" s="9">
        <v>1</v>
      </c>
      <c r="I151" s="9" t="e">
        <f>VLOOKUP(WorkOrders2[[#This Row],[Techs]],[1]!tblRates[#All],2,FALSE)</f>
        <v>#REF!</v>
      </c>
      <c r="J151" s="10"/>
      <c r="K151" s="10"/>
      <c r="L151" s="11">
        <v>0.25</v>
      </c>
      <c r="M151" s="12">
        <v>25.407900000000001</v>
      </c>
      <c r="N151" s="12">
        <f>IF(WorkOrders2[[#This Row],[WtyParts]]="yes", 0,WorkOrders2[[#This Row],[PartsCost]])</f>
        <v>25.407900000000001</v>
      </c>
      <c r="O151" t="s">
        <v>28</v>
      </c>
      <c r="P151" s="13">
        <f t="shared" si="16"/>
        <v>14</v>
      </c>
      <c r="Q151" s="14">
        <f t="shared" si="17"/>
        <v>80</v>
      </c>
      <c r="R151" s="15">
        <f t="shared" si="18"/>
        <v>20</v>
      </c>
      <c r="S151" s="15">
        <f t="shared" si="19"/>
        <v>20</v>
      </c>
      <c r="T151" s="15">
        <f t="shared" si="20"/>
        <v>25.407900000000001</v>
      </c>
      <c r="U151" s="15">
        <f t="shared" si="21"/>
        <v>45.407899999999998</v>
      </c>
      <c r="V151" s="15">
        <f t="shared" si="22"/>
        <v>45.407899999999998</v>
      </c>
      <c r="W151" s="14" t="str">
        <f t="shared" si="23"/>
        <v>Wed</v>
      </c>
      <c r="X151" s="14" t="str">
        <f t="shared" si="23"/>
        <v>Wed</v>
      </c>
      <c r="Y151" s="19">
        <f>WorkOrders2[[#This Row],[LbrHrs]]*WorkOrders2[[#This Row],[Techs]]</f>
        <v>0.25</v>
      </c>
      <c r="Z151" s="19">
        <f>WorkOrders2[[#This Row],[PartsCost]]+WorkOrders2[[#This Row],[LbrCost]]</f>
        <v>45.407899999999998</v>
      </c>
    </row>
    <row r="152" spans="1:26" x14ac:dyDescent="0.25">
      <c r="A152" s="7" t="s">
        <v>198</v>
      </c>
      <c r="B152" t="s">
        <v>62</v>
      </c>
      <c r="C152" t="s">
        <v>40</v>
      </c>
      <c r="D152" s="7" t="s">
        <v>32</v>
      </c>
      <c r="F152" s="8">
        <v>44146</v>
      </c>
      <c r="G152" s="8">
        <v>44168</v>
      </c>
      <c r="H152" s="9">
        <v>2</v>
      </c>
      <c r="I152" s="9" t="e">
        <f>VLOOKUP(WorkOrders2[[#This Row],[Techs]],[1]!tblRates[#All],2,FALSE)</f>
        <v>#REF!</v>
      </c>
      <c r="J152" s="10"/>
      <c r="K152" s="10"/>
      <c r="L152" s="11">
        <v>0.75</v>
      </c>
      <c r="M152" s="12">
        <v>182.7</v>
      </c>
      <c r="N152" s="12">
        <f>IF(WorkOrders2[[#This Row],[WtyParts]]="yes", 0,WorkOrders2[[#This Row],[PartsCost]])</f>
        <v>182.7</v>
      </c>
      <c r="O152" t="s">
        <v>47</v>
      </c>
      <c r="P152" s="13">
        <f t="shared" si="16"/>
        <v>22</v>
      </c>
      <c r="Q152" s="14">
        <f t="shared" si="17"/>
        <v>140</v>
      </c>
      <c r="R152" s="15">
        <f t="shared" si="18"/>
        <v>105</v>
      </c>
      <c r="S152" s="15">
        <f t="shared" si="19"/>
        <v>105</v>
      </c>
      <c r="T152" s="15">
        <f t="shared" si="20"/>
        <v>182.7</v>
      </c>
      <c r="U152" s="15">
        <f t="shared" si="21"/>
        <v>287.7</v>
      </c>
      <c r="V152" s="15">
        <f t="shared" si="22"/>
        <v>287.7</v>
      </c>
      <c r="W152" s="14" t="str">
        <f t="shared" si="23"/>
        <v>Wed</v>
      </c>
      <c r="X152" s="14" t="str">
        <f t="shared" si="23"/>
        <v>Thu</v>
      </c>
      <c r="Y152" s="19">
        <f>WorkOrders2[[#This Row],[LbrHrs]]*WorkOrders2[[#This Row],[Techs]]</f>
        <v>1.5</v>
      </c>
      <c r="Z152" s="19">
        <f>WorkOrders2[[#This Row],[PartsCost]]+WorkOrders2[[#This Row],[LbrCost]]</f>
        <v>287.7</v>
      </c>
    </row>
    <row r="153" spans="1:26" x14ac:dyDescent="0.25">
      <c r="A153" s="7" t="s">
        <v>199</v>
      </c>
      <c r="B153" t="s">
        <v>62</v>
      </c>
      <c r="C153" t="s">
        <v>26</v>
      </c>
      <c r="D153" s="7" t="s">
        <v>32</v>
      </c>
      <c r="F153" s="8">
        <v>44146</v>
      </c>
      <c r="G153" s="8">
        <v>44165</v>
      </c>
      <c r="H153" s="9">
        <v>1</v>
      </c>
      <c r="I153" s="9" t="e">
        <f>VLOOKUP(WorkOrders2[[#This Row],[Techs]],[1]!tblRates[#All],2,FALSE)</f>
        <v>#REF!</v>
      </c>
      <c r="J153" s="10"/>
      <c r="K153" s="10"/>
      <c r="L153" s="11">
        <v>0.5</v>
      </c>
      <c r="M153" s="12">
        <v>73.508899999999997</v>
      </c>
      <c r="N153" s="12">
        <f>IF(WorkOrders2[[#This Row],[WtyParts]]="yes", 0,WorkOrders2[[#This Row],[PartsCost]])</f>
        <v>73.508899999999997</v>
      </c>
      <c r="O153" t="s">
        <v>47</v>
      </c>
      <c r="P153" s="13">
        <f t="shared" si="16"/>
        <v>19</v>
      </c>
      <c r="Q153" s="14">
        <f t="shared" si="17"/>
        <v>80</v>
      </c>
      <c r="R153" s="15">
        <f t="shared" si="18"/>
        <v>40</v>
      </c>
      <c r="S153" s="15">
        <f t="shared" si="19"/>
        <v>40</v>
      </c>
      <c r="T153" s="15">
        <f t="shared" si="20"/>
        <v>73.508899999999997</v>
      </c>
      <c r="U153" s="15">
        <f t="shared" si="21"/>
        <v>113.5089</v>
      </c>
      <c r="V153" s="15">
        <f t="shared" si="22"/>
        <v>113.5089</v>
      </c>
      <c r="W153" s="14" t="str">
        <f t="shared" si="23"/>
        <v>Wed</v>
      </c>
      <c r="X153" s="14" t="str">
        <f t="shared" si="23"/>
        <v>Mon</v>
      </c>
      <c r="Y153" s="19">
        <f>WorkOrders2[[#This Row],[LbrHrs]]*WorkOrders2[[#This Row],[Techs]]</f>
        <v>0.5</v>
      </c>
      <c r="Z153" s="19">
        <f>WorkOrders2[[#This Row],[PartsCost]]+WorkOrders2[[#This Row],[LbrCost]]</f>
        <v>113.5089</v>
      </c>
    </row>
    <row r="154" spans="1:26" x14ac:dyDescent="0.25">
      <c r="A154" s="7" t="s">
        <v>200</v>
      </c>
      <c r="B154" t="s">
        <v>34</v>
      </c>
      <c r="C154" t="s">
        <v>40</v>
      </c>
      <c r="D154" s="7" t="s">
        <v>32</v>
      </c>
      <c r="E154" t="s">
        <v>41</v>
      </c>
      <c r="F154" s="8">
        <v>44146</v>
      </c>
      <c r="G154" s="8">
        <v>44166</v>
      </c>
      <c r="H154" s="9">
        <v>2</v>
      </c>
      <c r="I154" s="9" t="e">
        <f>VLOOKUP(WorkOrders2[[#This Row],[Techs]],[1]!tblRates[#All],2,FALSE)</f>
        <v>#REF!</v>
      </c>
      <c r="J154" s="10"/>
      <c r="K154" s="10"/>
      <c r="L154" s="11">
        <v>0.5</v>
      </c>
      <c r="M154" s="12">
        <v>115.22490000000001</v>
      </c>
      <c r="N154" s="12">
        <f>IF(WorkOrders2[[#This Row],[WtyParts]]="yes", 0,WorkOrders2[[#This Row],[PartsCost]])</f>
        <v>115.22490000000001</v>
      </c>
      <c r="O154" t="s">
        <v>28</v>
      </c>
      <c r="P154" s="13">
        <f t="shared" si="16"/>
        <v>20</v>
      </c>
      <c r="Q154" s="14">
        <f t="shared" si="17"/>
        <v>140</v>
      </c>
      <c r="R154" s="15">
        <f t="shared" si="18"/>
        <v>70</v>
      </c>
      <c r="S154" s="15">
        <f t="shared" si="19"/>
        <v>70</v>
      </c>
      <c r="T154" s="15">
        <f t="shared" si="20"/>
        <v>115.22490000000001</v>
      </c>
      <c r="U154" s="15">
        <f t="shared" si="21"/>
        <v>185.22489999999999</v>
      </c>
      <c r="V154" s="15">
        <f t="shared" si="22"/>
        <v>185.22489999999999</v>
      </c>
      <c r="W154" s="14" t="str">
        <f t="shared" si="23"/>
        <v>Wed</v>
      </c>
      <c r="X154" s="14" t="str">
        <f t="shared" si="23"/>
        <v>Tue</v>
      </c>
      <c r="Y154" s="19">
        <f>WorkOrders2[[#This Row],[LbrHrs]]*WorkOrders2[[#This Row],[Techs]]</f>
        <v>1</v>
      </c>
      <c r="Z154" s="19">
        <f>WorkOrders2[[#This Row],[PartsCost]]+WorkOrders2[[#This Row],[LbrCost]]</f>
        <v>185.22489999999999</v>
      </c>
    </row>
    <row r="155" spans="1:26" x14ac:dyDescent="0.25">
      <c r="A155" s="7" t="s">
        <v>201</v>
      </c>
      <c r="B155" t="s">
        <v>39</v>
      </c>
      <c r="C155" t="s">
        <v>40</v>
      </c>
      <c r="D155" s="7" t="s">
        <v>32</v>
      </c>
      <c r="F155" s="8">
        <v>44147</v>
      </c>
      <c r="G155" s="8">
        <v>44154</v>
      </c>
      <c r="H155" s="9">
        <v>2</v>
      </c>
      <c r="I155" s="9" t="e">
        <f>VLOOKUP(WorkOrders2[[#This Row],[Techs]],[1]!tblRates[#All],2,FALSE)</f>
        <v>#REF!</v>
      </c>
      <c r="J155" s="10"/>
      <c r="K155" s="10"/>
      <c r="L155" s="11">
        <v>0.75</v>
      </c>
      <c r="M155" s="12">
        <v>340.45229999999998</v>
      </c>
      <c r="N155" s="12">
        <f>IF(WorkOrders2[[#This Row],[WtyParts]]="yes", 0,WorkOrders2[[#This Row],[PartsCost]])</f>
        <v>340.45229999999998</v>
      </c>
      <c r="O155" t="s">
        <v>47</v>
      </c>
      <c r="P155" s="13">
        <f t="shared" si="16"/>
        <v>7</v>
      </c>
      <c r="Q155" s="14">
        <f t="shared" si="17"/>
        <v>140</v>
      </c>
      <c r="R155" s="15">
        <f t="shared" si="18"/>
        <v>105</v>
      </c>
      <c r="S155" s="15">
        <f t="shared" si="19"/>
        <v>105</v>
      </c>
      <c r="T155" s="15">
        <f t="shared" si="20"/>
        <v>340.45229999999998</v>
      </c>
      <c r="U155" s="15">
        <f t="shared" si="21"/>
        <v>445.45229999999998</v>
      </c>
      <c r="V155" s="15">
        <f t="shared" si="22"/>
        <v>445.45229999999998</v>
      </c>
      <c r="W155" s="14" t="str">
        <f t="shared" si="23"/>
        <v>Thu</v>
      </c>
      <c r="X155" s="14" t="str">
        <f t="shared" si="23"/>
        <v>Thu</v>
      </c>
      <c r="Y155" s="19">
        <f>WorkOrders2[[#This Row],[LbrHrs]]*WorkOrders2[[#This Row],[Techs]]</f>
        <v>1.5</v>
      </c>
      <c r="Z155" s="19">
        <f>WorkOrders2[[#This Row],[PartsCost]]+WorkOrders2[[#This Row],[LbrCost]]</f>
        <v>445.45229999999998</v>
      </c>
    </row>
    <row r="156" spans="1:26" x14ac:dyDescent="0.25">
      <c r="A156" s="7" t="s">
        <v>202</v>
      </c>
      <c r="B156" t="s">
        <v>51</v>
      </c>
      <c r="C156" t="s">
        <v>26</v>
      </c>
      <c r="D156" s="7" t="s">
        <v>27</v>
      </c>
      <c r="F156" s="8">
        <v>44147</v>
      </c>
      <c r="G156" s="8">
        <v>44161</v>
      </c>
      <c r="H156" s="9">
        <v>1</v>
      </c>
      <c r="I156" s="9" t="e">
        <f>VLOOKUP(WorkOrders2[[#This Row],[Techs]],[1]!tblRates[#All],2,FALSE)</f>
        <v>#REF!</v>
      </c>
      <c r="J156" s="10"/>
      <c r="K156" s="10"/>
      <c r="L156" s="11">
        <v>0.5</v>
      </c>
      <c r="M156" s="12">
        <v>12</v>
      </c>
      <c r="N156" s="12">
        <f>IF(WorkOrders2[[#This Row],[WtyParts]]="yes", 0,WorkOrders2[[#This Row],[PartsCost]])</f>
        <v>12</v>
      </c>
      <c r="O156" t="s">
        <v>28</v>
      </c>
      <c r="P156" s="13">
        <f t="shared" si="16"/>
        <v>14</v>
      </c>
      <c r="Q156" s="14">
        <f t="shared" si="17"/>
        <v>80</v>
      </c>
      <c r="R156" s="15">
        <f t="shared" si="18"/>
        <v>40</v>
      </c>
      <c r="S156" s="15">
        <f t="shared" si="19"/>
        <v>40</v>
      </c>
      <c r="T156" s="15">
        <f t="shared" si="20"/>
        <v>12</v>
      </c>
      <c r="U156" s="15">
        <f t="shared" si="21"/>
        <v>52</v>
      </c>
      <c r="V156" s="15">
        <f t="shared" si="22"/>
        <v>52</v>
      </c>
      <c r="W156" s="14" t="str">
        <f t="shared" si="23"/>
        <v>Thu</v>
      </c>
      <c r="X156" s="14" t="str">
        <f t="shared" si="23"/>
        <v>Thu</v>
      </c>
      <c r="Y156" s="19">
        <f>WorkOrders2[[#This Row],[LbrHrs]]*WorkOrders2[[#This Row],[Techs]]</f>
        <v>0.5</v>
      </c>
      <c r="Z156" s="19">
        <f>WorkOrders2[[#This Row],[PartsCost]]+WorkOrders2[[#This Row],[LbrCost]]</f>
        <v>52</v>
      </c>
    </row>
    <row r="157" spans="1:26" x14ac:dyDescent="0.25">
      <c r="A157" s="7" t="s">
        <v>203</v>
      </c>
      <c r="B157" t="s">
        <v>62</v>
      </c>
      <c r="C157" t="s">
        <v>26</v>
      </c>
      <c r="D157" s="7" t="s">
        <v>32</v>
      </c>
      <c r="F157" s="8">
        <v>44148</v>
      </c>
      <c r="G157" s="8">
        <v>44159</v>
      </c>
      <c r="H157" s="9">
        <v>1</v>
      </c>
      <c r="I157" s="9" t="e">
        <f>VLOOKUP(WorkOrders2[[#This Row],[Techs]],[1]!tblRates[#All],2,FALSE)</f>
        <v>#REF!</v>
      </c>
      <c r="J157" s="10"/>
      <c r="K157" s="10"/>
      <c r="L157" s="11">
        <v>0.5</v>
      </c>
      <c r="M157" s="12">
        <v>36.754399999999997</v>
      </c>
      <c r="N157" s="12">
        <f>IF(WorkOrders2[[#This Row],[WtyParts]]="yes", 0,WorkOrders2[[#This Row],[PartsCost]])</f>
        <v>36.754399999999997</v>
      </c>
      <c r="O157" t="s">
        <v>28</v>
      </c>
      <c r="P157" s="13">
        <f t="shared" si="16"/>
        <v>11</v>
      </c>
      <c r="Q157" s="14">
        <f t="shared" si="17"/>
        <v>80</v>
      </c>
      <c r="R157" s="15">
        <f t="shared" si="18"/>
        <v>40</v>
      </c>
      <c r="S157" s="15">
        <f t="shared" si="19"/>
        <v>40</v>
      </c>
      <c r="T157" s="15">
        <f t="shared" si="20"/>
        <v>36.754399999999997</v>
      </c>
      <c r="U157" s="15">
        <f t="shared" si="21"/>
        <v>76.754400000000004</v>
      </c>
      <c r="V157" s="15">
        <f t="shared" si="22"/>
        <v>76.754400000000004</v>
      </c>
      <c r="W157" s="14" t="str">
        <f t="shared" si="23"/>
        <v>Fri</v>
      </c>
      <c r="X157" s="14" t="str">
        <f t="shared" si="23"/>
        <v>Tue</v>
      </c>
      <c r="Y157" s="19">
        <f>WorkOrders2[[#This Row],[LbrHrs]]*WorkOrders2[[#This Row],[Techs]]</f>
        <v>0.5</v>
      </c>
      <c r="Z157" s="19">
        <f>WorkOrders2[[#This Row],[PartsCost]]+WorkOrders2[[#This Row],[LbrCost]]</f>
        <v>76.754400000000004</v>
      </c>
    </row>
    <row r="158" spans="1:26" x14ac:dyDescent="0.25">
      <c r="A158" s="7" t="s">
        <v>204</v>
      </c>
      <c r="B158" t="s">
        <v>30</v>
      </c>
      <c r="C158" t="s">
        <v>31</v>
      </c>
      <c r="D158" s="7" t="s">
        <v>162</v>
      </c>
      <c r="F158" s="8">
        <v>44149</v>
      </c>
      <c r="G158" s="8">
        <v>44170</v>
      </c>
      <c r="H158" s="9">
        <v>1</v>
      </c>
      <c r="I158" s="9" t="e">
        <f>VLOOKUP(WorkOrders2[[#This Row],[Techs]],[1]!tblRates[#All],2,FALSE)</f>
        <v>#REF!</v>
      </c>
      <c r="J158" s="10"/>
      <c r="K158" s="10"/>
      <c r="L158" s="11">
        <v>1.75</v>
      </c>
      <c r="M158" s="12">
        <v>183.95</v>
      </c>
      <c r="N158" s="12">
        <f>IF(WorkOrders2[[#This Row],[WtyParts]]="yes", 0,WorkOrders2[[#This Row],[PartsCost]])</f>
        <v>183.95</v>
      </c>
      <c r="O158" t="s">
        <v>36</v>
      </c>
      <c r="P158" s="13">
        <f t="shared" si="16"/>
        <v>21</v>
      </c>
      <c r="Q158" s="14">
        <f t="shared" si="17"/>
        <v>80</v>
      </c>
      <c r="R158" s="15">
        <f t="shared" si="18"/>
        <v>140</v>
      </c>
      <c r="S158" s="15">
        <f t="shared" si="19"/>
        <v>140</v>
      </c>
      <c r="T158" s="15">
        <f t="shared" si="20"/>
        <v>183.95</v>
      </c>
      <c r="U158" s="15">
        <f t="shared" si="21"/>
        <v>323.95</v>
      </c>
      <c r="V158" s="15">
        <f t="shared" si="22"/>
        <v>323.95</v>
      </c>
      <c r="W158" s="14" t="str">
        <f t="shared" si="23"/>
        <v>Sat</v>
      </c>
      <c r="X158" s="14" t="str">
        <f t="shared" si="23"/>
        <v>Sat</v>
      </c>
      <c r="Y158" s="19">
        <f>WorkOrders2[[#This Row],[LbrHrs]]*WorkOrders2[[#This Row],[Techs]]</f>
        <v>1.75</v>
      </c>
      <c r="Z158" s="19">
        <f>WorkOrders2[[#This Row],[PartsCost]]+WorkOrders2[[#This Row],[LbrCost]]</f>
        <v>323.95</v>
      </c>
    </row>
    <row r="159" spans="1:26" x14ac:dyDescent="0.25">
      <c r="A159" s="7" t="s">
        <v>205</v>
      </c>
      <c r="B159" t="s">
        <v>51</v>
      </c>
      <c r="C159" t="s">
        <v>26</v>
      </c>
      <c r="D159" s="7" t="s">
        <v>27</v>
      </c>
      <c r="E159" t="s">
        <v>41</v>
      </c>
      <c r="F159" s="8">
        <v>44149</v>
      </c>
      <c r="G159" s="8">
        <v>44167</v>
      </c>
      <c r="H159" s="9">
        <v>1</v>
      </c>
      <c r="I159" s="9" t="e">
        <f>VLOOKUP(WorkOrders2[[#This Row],[Techs]],[1]!tblRates[#All],2,FALSE)</f>
        <v>#REF!</v>
      </c>
      <c r="J159" s="10"/>
      <c r="K159" s="10"/>
      <c r="L159" s="11">
        <v>0.25</v>
      </c>
      <c r="M159" s="12">
        <v>26.582599999999999</v>
      </c>
      <c r="N159" s="12">
        <f>IF(WorkOrders2[[#This Row],[WtyParts]]="yes", 0,WorkOrders2[[#This Row],[PartsCost]])</f>
        <v>26.582599999999999</v>
      </c>
      <c r="O159" t="s">
        <v>36</v>
      </c>
      <c r="P159" s="13">
        <f t="shared" si="16"/>
        <v>18</v>
      </c>
      <c r="Q159" s="14">
        <f t="shared" si="17"/>
        <v>80</v>
      </c>
      <c r="R159" s="15">
        <f t="shared" si="18"/>
        <v>20</v>
      </c>
      <c r="S159" s="15">
        <f t="shared" si="19"/>
        <v>20</v>
      </c>
      <c r="T159" s="15">
        <f t="shared" si="20"/>
        <v>26.582599999999999</v>
      </c>
      <c r="U159" s="15">
        <f t="shared" si="21"/>
        <v>46.582599999999999</v>
      </c>
      <c r="V159" s="15">
        <f t="shared" si="22"/>
        <v>46.582599999999999</v>
      </c>
      <c r="W159" s="14" t="str">
        <f t="shared" si="23"/>
        <v>Sat</v>
      </c>
      <c r="X159" s="14" t="str">
        <f t="shared" si="23"/>
        <v>Wed</v>
      </c>
      <c r="Y159" s="19">
        <f>WorkOrders2[[#This Row],[LbrHrs]]*WorkOrders2[[#This Row],[Techs]]</f>
        <v>0.25</v>
      </c>
      <c r="Z159" s="19">
        <f>WorkOrders2[[#This Row],[PartsCost]]+WorkOrders2[[#This Row],[LbrCost]]</f>
        <v>46.582599999999999</v>
      </c>
    </row>
    <row r="160" spans="1:26" x14ac:dyDescent="0.25">
      <c r="A160" s="7" t="s">
        <v>206</v>
      </c>
      <c r="B160" t="s">
        <v>51</v>
      </c>
      <c r="C160" t="s">
        <v>26</v>
      </c>
      <c r="D160" s="7" t="s">
        <v>27</v>
      </c>
      <c r="F160" s="8">
        <v>44151</v>
      </c>
      <c r="G160" s="8">
        <v>44167</v>
      </c>
      <c r="H160" s="9">
        <v>1</v>
      </c>
      <c r="I160" s="9" t="e">
        <f>VLOOKUP(WorkOrders2[[#This Row],[Techs]],[1]!tblRates[#All],2,FALSE)</f>
        <v>#REF!</v>
      </c>
      <c r="J160" s="10"/>
      <c r="K160" s="10"/>
      <c r="L160" s="11">
        <v>0.5</v>
      </c>
      <c r="M160" s="12">
        <v>13.42</v>
      </c>
      <c r="N160" s="12">
        <f>IF(WorkOrders2[[#This Row],[WtyParts]]="yes", 0,WorkOrders2[[#This Row],[PartsCost]])</f>
        <v>13.42</v>
      </c>
      <c r="O160" t="s">
        <v>47</v>
      </c>
      <c r="P160" s="13">
        <f t="shared" si="16"/>
        <v>16</v>
      </c>
      <c r="Q160" s="14">
        <f t="shared" si="17"/>
        <v>80</v>
      </c>
      <c r="R160" s="15">
        <f t="shared" si="18"/>
        <v>40</v>
      </c>
      <c r="S160" s="15">
        <f t="shared" si="19"/>
        <v>40</v>
      </c>
      <c r="T160" s="15">
        <f t="shared" si="20"/>
        <v>13.42</v>
      </c>
      <c r="U160" s="15">
        <f t="shared" si="21"/>
        <v>53.42</v>
      </c>
      <c r="V160" s="15">
        <f t="shared" si="22"/>
        <v>53.42</v>
      </c>
      <c r="W160" s="14" t="str">
        <f t="shared" si="23"/>
        <v>Mon</v>
      </c>
      <c r="X160" s="14" t="str">
        <f t="shared" si="23"/>
        <v>Wed</v>
      </c>
      <c r="Y160" s="19">
        <f>WorkOrders2[[#This Row],[LbrHrs]]*WorkOrders2[[#This Row],[Techs]]</f>
        <v>0.5</v>
      </c>
      <c r="Z160" s="19">
        <f>WorkOrders2[[#This Row],[PartsCost]]+WorkOrders2[[#This Row],[LbrCost]]</f>
        <v>53.42</v>
      </c>
    </row>
    <row r="161" spans="1:26" x14ac:dyDescent="0.25">
      <c r="A161" s="7" t="s">
        <v>207</v>
      </c>
      <c r="B161" t="s">
        <v>51</v>
      </c>
      <c r="C161" t="s">
        <v>26</v>
      </c>
      <c r="D161" s="7" t="s">
        <v>162</v>
      </c>
      <c r="F161" s="8">
        <v>44151</v>
      </c>
      <c r="G161" s="8">
        <v>44168</v>
      </c>
      <c r="H161" s="9">
        <v>1</v>
      </c>
      <c r="I161" s="9" t="e">
        <f>VLOOKUP(WorkOrders2[[#This Row],[Techs]],[1]!tblRates[#All],2,FALSE)</f>
        <v>#REF!</v>
      </c>
      <c r="J161" s="10"/>
      <c r="K161" s="10"/>
      <c r="L161" s="11">
        <v>1</v>
      </c>
      <c r="M161" s="12">
        <v>324</v>
      </c>
      <c r="N161" s="12">
        <f>IF(WorkOrders2[[#This Row],[WtyParts]]="yes", 0,WorkOrders2[[#This Row],[PartsCost]])</f>
        <v>324</v>
      </c>
      <c r="O161" t="s">
        <v>36</v>
      </c>
      <c r="P161" s="13">
        <f t="shared" si="16"/>
        <v>17</v>
      </c>
      <c r="Q161" s="14">
        <f t="shared" si="17"/>
        <v>80</v>
      </c>
      <c r="R161" s="15">
        <f t="shared" si="18"/>
        <v>80</v>
      </c>
      <c r="S161" s="15">
        <f t="shared" si="19"/>
        <v>80</v>
      </c>
      <c r="T161" s="15">
        <f t="shared" si="20"/>
        <v>324</v>
      </c>
      <c r="U161" s="15">
        <f t="shared" si="21"/>
        <v>404</v>
      </c>
      <c r="V161" s="15">
        <f t="shared" si="22"/>
        <v>404</v>
      </c>
      <c r="W161" s="14" t="str">
        <f t="shared" si="23"/>
        <v>Mon</v>
      </c>
      <c r="X161" s="14" t="str">
        <f t="shared" si="23"/>
        <v>Thu</v>
      </c>
      <c r="Y161" s="19">
        <f>WorkOrders2[[#This Row],[LbrHrs]]*WorkOrders2[[#This Row],[Techs]]</f>
        <v>1</v>
      </c>
      <c r="Z161" s="19">
        <f>WorkOrders2[[#This Row],[PartsCost]]+WorkOrders2[[#This Row],[LbrCost]]</f>
        <v>404</v>
      </c>
    </row>
    <row r="162" spans="1:26" x14ac:dyDescent="0.25">
      <c r="A162" s="7" t="s">
        <v>208</v>
      </c>
      <c r="B162" t="s">
        <v>62</v>
      </c>
      <c r="C162" t="s">
        <v>26</v>
      </c>
      <c r="D162" s="7" t="s">
        <v>32</v>
      </c>
      <c r="F162" s="8">
        <v>44152</v>
      </c>
      <c r="G162" s="8">
        <v>44174</v>
      </c>
      <c r="H162" s="9">
        <v>2</v>
      </c>
      <c r="I162" s="9" t="e">
        <f>VLOOKUP(WorkOrders2[[#This Row],[Techs]],[1]!tblRates[#All],2,FALSE)</f>
        <v>#REF!</v>
      </c>
      <c r="J162" s="10"/>
      <c r="K162" s="10"/>
      <c r="L162" s="11">
        <v>0.5</v>
      </c>
      <c r="M162" s="12">
        <v>504.21269999999998</v>
      </c>
      <c r="N162" s="12">
        <f>IF(WorkOrders2[[#This Row],[WtyParts]]="yes", 0,WorkOrders2[[#This Row],[PartsCost]])</f>
        <v>504.21269999999998</v>
      </c>
      <c r="O162" t="s">
        <v>47</v>
      </c>
      <c r="P162" s="13">
        <f t="shared" si="16"/>
        <v>22</v>
      </c>
      <c r="Q162" s="14">
        <f t="shared" si="17"/>
        <v>140</v>
      </c>
      <c r="R162" s="15">
        <f t="shared" si="18"/>
        <v>70</v>
      </c>
      <c r="S162" s="15">
        <f t="shared" si="19"/>
        <v>70</v>
      </c>
      <c r="T162" s="15">
        <f t="shared" si="20"/>
        <v>504.21269999999998</v>
      </c>
      <c r="U162" s="15">
        <f t="shared" si="21"/>
        <v>574.21270000000004</v>
      </c>
      <c r="V162" s="15">
        <f t="shared" si="22"/>
        <v>574.21270000000004</v>
      </c>
      <c r="W162" s="14" t="str">
        <f t="shared" si="23"/>
        <v>Tue</v>
      </c>
      <c r="X162" s="14" t="str">
        <f t="shared" si="23"/>
        <v>Wed</v>
      </c>
      <c r="Y162" s="19">
        <f>WorkOrders2[[#This Row],[LbrHrs]]*WorkOrders2[[#This Row],[Techs]]</f>
        <v>1</v>
      </c>
      <c r="Z162" s="19">
        <f>WorkOrders2[[#This Row],[PartsCost]]+WorkOrders2[[#This Row],[LbrCost]]</f>
        <v>574.21270000000004</v>
      </c>
    </row>
    <row r="163" spans="1:26" x14ac:dyDescent="0.25">
      <c r="A163" s="7" t="s">
        <v>209</v>
      </c>
      <c r="B163" t="s">
        <v>34</v>
      </c>
      <c r="C163" t="s">
        <v>26</v>
      </c>
      <c r="D163" s="7" t="s">
        <v>27</v>
      </c>
      <c r="E163" t="s">
        <v>41</v>
      </c>
      <c r="F163" s="8">
        <v>44152</v>
      </c>
      <c r="G163" s="8">
        <v>44180</v>
      </c>
      <c r="H163" s="9">
        <v>2</v>
      </c>
      <c r="I163" s="9" t="e">
        <f>VLOOKUP(WorkOrders2[[#This Row],[Techs]],[1]!tblRates[#All],2,FALSE)</f>
        <v>#REF!</v>
      </c>
      <c r="J163" s="10"/>
      <c r="K163" s="10"/>
      <c r="L163" s="11">
        <v>0.5</v>
      </c>
      <c r="M163" s="12">
        <v>338.0702</v>
      </c>
      <c r="N163" s="12">
        <f>IF(WorkOrders2[[#This Row],[WtyParts]]="yes", 0,WorkOrders2[[#This Row],[PartsCost]])</f>
        <v>338.0702</v>
      </c>
      <c r="O163" t="s">
        <v>28</v>
      </c>
      <c r="P163" s="13">
        <f t="shared" si="16"/>
        <v>28</v>
      </c>
      <c r="Q163" s="14">
        <f t="shared" si="17"/>
        <v>140</v>
      </c>
      <c r="R163" s="15">
        <f t="shared" si="18"/>
        <v>70</v>
      </c>
      <c r="S163" s="15">
        <f t="shared" si="19"/>
        <v>70</v>
      </c>
      <c r="T163" s="15">
        <f t="shared" si="20"/>
        <v>338.0702</v>
      </c>
      <c r="U163" s="15">
        <f t="shared" si="21"/>
        <v>408.0702</v>
      </c>
      <c r="V163" s="15">
        <f t="shared" si="22"/>
        <v>408.0702</v>
      </c>
      <c r="W163" s="14" t="str">
        <f t="shared" si="23"/>
        <v>Tue</v>
      </c>
      <c r="X163" s="14" t="str">
        <f t="shared" si="23"/>
        <v>Tue</v>
      </c>
      <c r="Y163" s="19">
        <f>WorkOrders2[[#This Row],[LbrHrs]]*WorkOrders2[[#This Row],[Techs]]</f>
        <v>1</v>
      </c>
      <c r="Z163" s="19">
        <f>WorkOrders2[[#This Row],[PartsCost]]+WorkOrders2[[#This Row],[LbrCost]]</f>
        <v>408.0702</v>
      </c>
    </row>
    <row r="164" spans="1:26" x14ac:dyDescent="0.25">
      <c r="A164" s="7" t="s">
        <v>210</v>
      </c>
      <c r="B164" t="s">
        <v>62</v>
      </c>
      <c r="C164" t="s">
        <v>46</v>
      </c>
      <c r="D164" s="7" t="s">
        <v>27</v>
      </c>
      <c r="F164" s="8">
        <v>44153</v>
      </c>
      <c r="G164" s="8">
        <v>44165</v>
      </c>
      <c r="H164" s="9">
        <v>2</v>
      </c>
      <c r="I164" s="9" t="e">
        <f>VLOOKUP(WorkOrders2[[#This Row],[Techs]],[1]!tblRates[#All],2,FALSE)</f>
        <v>#REF!</v>
      </c>
      <c r="J164" s="10"/>
      <c r="K164" s="10"/>
      <c r="L164" s="11">
        <v>1.5</v>
      </c>
      <c r="M164" s="12">
        <v>0.98399999999999999</v>
      </c>
      <c r="N164" s="12">
        <f>IF(WorkOrders2[[#This Row],[WtyParts]]="yes", 0,WorkOrders2[[#This Row],[PartsCost]])</f>
        <v>0.98399999999999999</v>
      </c>
      <c r="O164" t="s">
        <v>47</v>
      </c>
      <c r="P164" s="13">
        <f t="shared" si="16"/>
        <v>12</v>
      </c>
      <c r="Q164" s="14">
        <f t="shared" si="17"/>
        <v>140</v>
      </c>
      <c r="R164" s="15">
        <f t="shared" si="18"/>
        <v>210</v>
      </c>
      <c r="S164" s="15">
        <f t="shared" si="19"/>
        <v>210</v>
      </c>
      <c r="T164" s="15">
        <f t="shared" si="20"/>
        <v>0.98399999999999999</v>
      </c>
      <c r="U164" s="15">
        <f t="shared" si="21"/>
        <v>210.98400000000001</v>
      </c>
      <c r="V164" s="15">
        <f t="shared" si="22"/>
        <v>210.98400000000001</v>
      </c>
      <c r="W164" s="14" t="str">
        <f t="shared" si="23"/>
        <v>Wed</v>
      </c>
      <c r="X164" s="14" t="str">
        <f t="shared" si="23"/>
        <v>Mon</v>
      </c>
      <c r="Y164" s="19">
        <f>WorkOrders2[[#This Row],[LbrHrs]]*WorkOrders2[[#This Row],[Techs]]</f>
        <v>3</v>
      </c>
      <c r="Z164" s="19">
        <f>WorkOrders2[[#This Row],[PartsCost]]+WorkOrders2[[#This Row],[LbrCost]]</f>
        <v>210.98400000000001</v>
      </c>
    </row>
    <row r="165" spans="1:26" x14ac:dyDescent="0.25">
      <c r="A165" s="7" t="s">
        <v>211</v>
      </c>
      <c r="B165" t="s">
        <v>62</v>
      </c>
      <c r="C165" t="s">
        <v>26</v>
      </c>
      <c r="D165" s="7" t="s">
        <v>27</v>
      </c>
      <c r="F165" s="8">
        <v>44153</v>
      </c>
      <c r="G165" s="8">
        <v>44165</v>
      </c>
      <c r="H165" s="9">
        <v>1</v>
      </c>
      <c r="I165" s="9" t="e">
        <f>VLOOKUP(WorkOrders2[[#This Row],[Techs]],[1]!tblRates[#All],2,FALSE)</f>
        <v>#REF!</v>
      </c>
      <c r="J165" s="10"/>
      <c r="K165" s="10"/>
      <c r="L165" s="11">
        <v>0.5</v>
      </c>
      <c r="M165" s="12">
        <v>14.88</v>
      </c>
      <c r="N165" s="12">
        <f>IF(WorkOrders2[[#This Row],[WtyParts]]="yes", 0,WorkOrders2[[#This Row],[PartsCost]])</f>
        <v>14.88</v>
      </c>
      <c r="O165" t="s">
        <v>28</v>
      </c>
      <c r="P165" s="13">
        <f t="shared" si="16"/>
        <v>12</v>
      </c>
      <c r="Q165" s="14">
        <f t="shared" si="17"/>
        <v>80</v>
      </c>
      <c r="R165" s="15">
        <f t="shared" si="18"/>
        <v>40</v>
      </c>
      <c r="S165" s="15">
        <f t="shared" si="19"/>
        <v>40</v>
      </c>
      <c r="T165" s="15">
        <f t="shared" si="20"/>
        <v>14.88</v>
      </c>
      <c r="U165" s="15">
        <f t="shared" si="21"/>
        <v>54.88</v>
      </c>
      <c r="V165" s="15">
        <f t="shared" si="22"/>
        <v>54.88</v>
      </c>
      <c r="W165" s="14" t="str">
        <f t="shared" si="23"/>
        <v>Wed</v>
      </c>
      <c r="X165" s="14" t="str">
        <f t="shared" si="23"/>
        <v>Mon</v>
      </c>
      <c r="Y165" s="19">
        <f>WorkOrders2[[#This Row],[LbrHrs]]*WorkOrders2[[#This Row],[Techs]]</f>
        <v>0.5</v>
      </c>
      <c r="Z165" s="19">
        <f>WorkOrders2[[#This Row],[PartsCost]]+WorkOrders2[[#This Row],[LbrCost]]</f>
        <v>54.88</v>
      </c>
    </row>
    <row r="166" spans="1:26" x14ac:dyDescent="0.25">
      <c r="A166" s="7" t="s">
        <v>212</v>
      </c>
      <c r="B166" t="s">
        <v>30</v>
      </c>
      <c r="C166" t="s">
        <v>31</v>
      </c>
      <c r="D166" s="7" t="s">
        <v>27</v>
      </c>
      <c r="F166" s="8">
        <v>44154</v>
      </c>
      <c r="G166" s="8">
        <v>44165</v>
      </c>
      <c r="H166" s="9">
        <v>1</v>
      </c>
      <c r="I166" s="9" t="e">
        <f>VLOOKUP(WorkOrders2[[#This Row],[Techs]],[1]!tblRates[#All],2,FALSE)</f>
        <v>#REF!</v>
      </c>
      <c r="J166" s="10"/>
      <c r="K166" s="10"/>
      <c r="L166" s="11">
        <v>0.5</v>
      </c>
      <c r="M166" s="12">
        <v>81.900000000000006</v>
      </c>
      <c r="N166" s="12">
        <f>IF(WorkOrders2[[#This Row],[WtyParts]]="yes", 0,WorkOrders2[[#This Row],[PartsCost]])</f>
        <v>81.900000000000006</v>
      </c>
      <c r="O166" t="s">
        <v>28</v>
      </c>
      <c r="P166" s="13">
        <f t="shared" si="16"/>
        <v>11</v>
      </c>
      <c r="Q166" s="14">
        <f t="shared" si="17"/>
        <v>80</v>
      </c>
      <c r="R166" s="15">
        <f t="shared" si="18"/>
        <v>40</v>
      </c>
      <c r="S166" s="15">
        <f t="shared" si="19"/>
        <v>40</v>
      </c>
      <c r="T166" s="15">
        <f t="shared" si="20"/>
        <v>81.900000000000006</v>
      </c>
      <c r="U166" s="15">
        <f t="shared" si="21"/>
        <v>121.9</v>
      </c>
      <c r="V166" s="15">
        <f t="shared" si="22"/>
        <v>121.9</v>
      </c>
      <c r="W166" s="14" t="str">
        <f t="shared" si="23"/>
        <v>Thu</v>
      </c>
      <c r="X166" s="14" t="str">
        <f t="shared" si="23"/>
        <v>Mon</v>
      </c>
      <c r="Y166" s="19">
        <f>WorkOrders2[[#This Row],[LbrHrs]]*WorkOrders2[[#This Row],[Techs]]</f>
        <v>0.5</v>
      </c>
      <c r="Z166" s="19">
        <f>WorkOrders2[[#This Row],[PartsCost]]+WorkOrders2[[#This Row],[LbrCost]]</f>
        <v>121.9</v>
      </c>
    </row>
    <row r="167" spans="1:26" x14ac:dyDescent="0.25">
      <c r="A167" s="7" t="s">
        <v>213</v>
      </c>
      <c r="B167" t="s">
        <v>39</v>
      </c>
      <c r="C167" t="s">
        <v>46</v>
      </c>
      <c r="D167" s="7" t="s">
        <v>27</v>
      </c>
      <c r="F167" s="8">
        <v>44154</v>
      </c>
      <c r="G167" s="8">
        <v>44168</v>
      </c>
      <c r="H167" s="9">
        <v>2</v>
      </c>
      <c r="I167" s="9" t="e">
        <f>VLOOKUP(WorkOrders2[[#This Row],[Techs]],[1]!tblRates[#All],2,FALSE)</f>
        <v>#REF!</v>
      </c>
      <c r="J167" s="10"/>
      <c r="K167" s="10"/>
      <c r="L167" s="11">
        <v>0.25</v>
      </c>
      <c r="M167" s="12">
        <v>21.33</v>
      </c>
      <c r="N167" s="12">
        <f>IF(WorkOrders2[[#This Row],[WtyParts]]="yes", 0,WorkOrders2[[#This Row],[PartsCost]])</f>
        <v>21.33</v>
      </c>
      <c r="O167" t="s">
        <v>28</v>
      </c>
      <c r="P167" s="13">
        <f t="shared" si="16"/>
        <v>14</v>
      </c>
      <c r="Q167" s="14">
        <f t="shared" si="17"/>
        <v>140</v>
      </c>
      <c r="R167" s="15">
        <f t="shared" si="18"/>
        <v>35</v>
      </c>
      <c r="S167" s="15">
        <f t="shared" si="19"/>
        <v>35</v>
      </c>
      <c r="T167" s="15">
        <f t="shared" si="20"/>
        <v>21.33</v>
      </c>
      <c r="U167" s="15">
        <f t="shared" si="21"/>
        <v>56.33</v>
      </c>
      <c r="V167" s="15">
        <f t="shared" si="22"/>
        <v>56.33</v>
      </c>
      <c r="W167" s="14" t="str">
        <f t="shared" si="23"/>
        <v>Thu</v>
      </c>
      <c r="X167" s="14" t="str">
        <f t="shared" si="23"/>
        <v>Thu</v>
      </c>
      <c r="Y167" s="19">
        <f>WorkOrders2[[#This Row],[LbrHrs]]*WorkOrders2[[#This Row],[Techs]]</f>
        <v>0.5</v>
      </c>
      <c r="Z167" s="19">
        <f>WorkOrders2[[#This Row],[PartsCost]]+WorkOrders2[[#This Row],[LbrCost]]</f>
        <v>56.33</v>
      </c>
    </row>
    <row r="168" spans="1:26" x14ac:dyDescent="0.25">
      <c r="A168" s="7" t="s">
        <v>214</v>
      </c>
      <c r="B168" t="s">
        <v>34</v>
      </c>
      <c r="C168" t="s">
        <v>26</v>
      </c>
      <c r="D168" s="7" t="s">
        <v>27</v>
      </c>
      <c r="F168" s="8">
        <v>44154</v>
      </c>
      <c r="G168" s="8">
        <v>44168</v>
      </c>
      <c r="H168" s="9">
        <v>1</v>
      </c>
      <c r="I168" s="9" t="e">
        <f>VLOOKUP(WorkOrders2[[#This Row],[Techs]],[1]!tblRates[#All],2,FALSE)</f>
        <v>#REF!</v>
      </c>
      <c r="J168" s="10"/>
      <c r="K168" s="10"/>
      <c r="L168" s="11">
        <v>0.25</v>
      </c>
      <c r="M168" s="12">
        <v>120</v>
      </c>
      <c r="N168" s="12">
        <f>IF(WorkOrders2[[#This Row],[WtyParts]]="yes", 0,WorkOrders2[[#This Row],[PartsCost]])</f>
        <v>120</v>
      </c>
      <c r="O168" t="s">
        <v>36</v>
      </c>
      <c r="P168" s="13">
        <f t="shared" si="16"/>
        <v>14</v>
      </c>
      <c r="Q168" s="14">
        <f t="shared" si="17"/>
        <v>80</v>
      </c>
      <c r="R168" s="15">
        <f t="shared" si="18"/>
        <v>20</v>
      </c>
      <c r="S168" s="15">
        <f t="shared" si="19"/>
        <v>20</v>
      </c>
      <c r="T168" s="15">
        <f t="shared" si="20"/>
        <v>120</v>
      </c>
      <c r="U168" s="15">
        <f t="shared" si="21"/>
        <v>140</v>
      </c>
      <c r="V168" s="15">
        <f t="shared" si="22"/>
        <v>140</v>
      </c>
      <c r="W168" s="14" t="str">
        <f t="shared" si="23"/>
        <v>Thu</v>
      </c>
      <c r="X168" s="14" t="str">
        <f t="shared" si="23"/>
        <v>Thu</v>
      </c>
      <c r="Y168" s="19">
        <f>WorkOrders2[[#This Row],[LbrHrs]]*WorkOrders2[[#This Row],[Techs]]</f>
        <v>0.25</v>
      </c>
      <c r="Z168" s="19">
        <f>WorkOrders2[[#This Row],[PartsCost]]+WorkOrders2[[#This Row],[LbrCost]]</f>
        <v>140</v>
      </c>
    </row>
    <row r="169" spans="1:26" x14ac:dyDescent="0.25">
      <c r="A169" s="7" t="s">
        <v>215</v>
      </c>
      <c r="B169" t="s">
        <v>39</v>
      </c>
      <c r="C169" t="s">
        <v>55</v>
      </c>
      <c r="D169" s="7" t="s">
        <v>32</v>
      </c>
      <c r="F169" s="8">
        <v>44154</v>
      </c>
      <c r="G169" s="8">
        <v>44182</v>
      </c>
      <c r="H169" s="9">
        <v>2</v>
      </c>
      <c r="I169" s="9" t="e">
        <f>VLOOKUP(WorkOrders2[[#This Row],[Techs]],[1]!tblRates[#All],2,FALSE)</f>
        <v>#REF!</v>
      </c>
      <c r="J169" s="10"/>
      <c r="K169" s="10"/>
      <c r="L169" s="11">
        <v>0.5</v>
      </c>
      <c r="M169" s="12">
        <v>1579.4</v>
      </c>
      <c r="N169" s="12">
        <f>IF(WorkOrders2[[#This Row],[WtyParts]]="yes", 0,WorkOrders2[[#This Row],[PartsCost]])</f>
        <v>1579.4</v>
      </c>
      <c r="O169" t="s">
        <v>28</v>
      </c>
      <c r="P169" s="13">
        <f t="shared" si="16"/>
        <v>28</v>
      </c>
      <c r="Q169" s="14">
        <f t="shared" si="17"/>
        <v>140</v>
      </c>
      <c r="R169" s="15">
        <f t="shared" si="18"/>
        <v>70</v>
      </c>
      <c r="S169" s="15">
        <f t="shared" si="19"/>
        <v>70</v>
      </c>
      <c r="T169" s="15">
        <f t="shared" si="20"/>
        <v>1579.4</v>
      </c>
      <c r="U169" s="15">
        <f t="shared" si="21"/>
        <v>1649.4</v>
      </c>
      <c r="V169" s="15">
        <f t="shared" si="22"/>
        <v>1649.4</v>
      </c>
      <c r="W169" s="14" t="str">
        <f t="shared" si="23"/>
        <v>Thu</v>
      </c>
      <c r="X169" s="14" t="str">
        <f t="shared" si="23"/>
        <v>Thu</v>
      </c>
      <c r="Y169" s="19">
        <f>WorkOrders2[[#This Row],[LbrHrs]]*WorkOrders2[[#This Row],[Techs]]</f>
        <v>1</v>
      </c>
      <c r="Z169" s="19">
        <f>WorkOrders2[[#This Row],[PartsCost]]+WorkOrders2[[#This Row],[LbrCost]]</f>
        <v>1649.4</v>
      </c>
    </row>
    <row r="170" spans="1:26" x14ac:dyDescent="0.25">
      <c r="A170" s="7" t="s">
        <v>216</v>
      </c>
      <c r="B170" t="s">
        <v>30</v>
      </c>
      <c r="C170" t="s">
        <v>26</v>
      </c>
      <c r="D170" s="7" t="s">
        <v>32</v>
      </c>
      <c r="F170" s="8">
        <v>44156</v>
      </c>
      <c r="G170" s="8">
        <v>44165</v>
      </c>
      <c r="H170" s="9">
        <v>2</v>
      </c>
      <c r="I170" s="9" t="e">
        <f>VLOOKUP(WorkOrders2[[#This Row],[Techs]],[1]!tblRates[#All],2,FALSE)</f>
        <v>#REF!</v>
      </c>
      <c r="J170" s="10"/>
      <c r="K170" s="10"/>
      <c r="L170" s="11">
        <v>0.5</v>
      </c>
      <c r="M170" s="12">
        <v>174.18029999999999</v>
      </c>
      <c r="N170" s="12">
        <f>IF(WorkOrders2[[#This Row],[WtyParts]]="yes", 0,WorkOrders2[[#This Row],[PartsCost]])</f>
        <v>174.18029999999999</v>
      </c>
      <c r="O170" t="s">
        <v>47</v>
      </c>
      <c r="P170" s="13">
        <f t="shared" si="16"/>
        <v>9</v>
      </c>
      <c r="Q170" s="14">
        <f t="shared" si="17"/>
        <v>140</v>
      </c>
      <c r="R170" s="15">
        <f t="shared" si="18"/>
        <v>70</v>
      </c>
      <c r="S170" s="15">
        <f t="shared" si="19"/>
        <v>70</v>
      </c>
      <c r="T170" s="15">
        <f t="shared" si="20"/>
        <v>174.18029999999999</v>
      </c>
      <c r="U170" s="15">
        <f t="shared" si="21"/>
        <v>244.18029999999999</v>
      </c>
      <c r="V170" s="15">
        <f t="shared" si="22"/>
        <v>244.18029999999999</v>
      </c>
      <c r="W170" s="14" t="str">
        <f t="shared" si="23"/>
        <v>Sat</v>
      </c>
      <c r="X170" s="14" t="str">
        <f t="shared" si="23"/>
        <v>Mon</v>
      </c>
      <c r="Y170" s="19">
        <f>WorkOrders2[[#This Row],[LbrHrs]]*WorkOrders2[[#This Row],[Techs]]</f>
        <v>1</v>
      </c>
      <c r="Z170" s="19">
        <f>WorkOrders2[[#This Row],[PartsCost]]+WorkOrders2[[#This Row],[LbrCost]]</f>
        <v>244.18029999999999</v>
      </c>
    </row>
    <row r="171" spans="1:26" x14ac:dyDescent="0.25">
      <c r="A171" s="7" t="s">
        <v>217</v>
      </c>
      <c r="B171" t="s">
        <v>34</v>
      </c>
      <c r="C171" t="s">
        <v>46</v>
      </c>
      <c r="D171" s="7" t="s">
        <v>32</v>
      </c>
      <c r="F171" s="8">
        <v>44158</v>
      </c>
      <c r="G171" s="8">
        <v>44172</v>
      </c>
      <c r="H171" s="9">
        <v>1</v>
      </c>
      <c r="I171" s="9" t="e">
        <f>VLOOKUP(WorkOrders2[[#This Row],[Techs]],[1]!tblRates[#All],2,FALSE)</f>
        <v>#REF!</v>
      </c>
      <c r="J171" s="10"/>
      <c r="K171" s="10"/>
      <c r="L171" s="11">
        <v>0.75</v>
      </c>
      <c r="M171" s="12">
        <v>20</v>
      </c>
      <c r="N171" s="12">
        <f>IF(WorkOrders2[[#This Row],[WtyParts]]="yes", 0,WorkOrders2[[#This Row],[PartsCost]])</f>
        <v>20</v>
      </c>
      <c r="O171" t="s">
        <v>28</v>
      </c>
      <c r="P171" s="13">
        <f t="shared" si="16"/>
        <v>14</v>
      </c>
      <c r="Q171" s="14">
        <f t="shared" si="17"/>
        <v>80</v>
      </c>
      <c r="R171" s="15">
        <f t="shared" si="18"/>
        <v>60</v>
      </c>
      <c r="S171" s="15">
        <f t="shared" si="19"/>
        <v>60</v>
      </c>
      <c r="T171" s="15">
        <f t="shared" si="20"/>
        <v>20</v>
      </c>
      <c r="U171" s="15">
        <f t="shared" si="21"/>
        <v>80</v>
      </c>
      <c r="V171" s="15">
        <f t="shared" si="22"/>
        <v>80</v>
      </c>
      <c r="W171" s="14" t="str">
        <f t="shared" si="23"/>
        <v>Mon</v>
      </c>
      <c r="X171" s="14" t="str">
        <f t="shared" si="23"/>
        <v>Mon</v>
      </c>
      <c r="Y171" s="19">
        <f>WorkOrders2[[#This Row],[LbrHrs]]*WorkOrders2[[#This Row],[Techs]]</f>
        <v>0.75</v>
      </c>
      <c r="Z171" s="19">
        <f>WorkOrders2[[#This Row],[PartsCost]]+WorkOrders2[[#This Row],[LbrCost]]</f>
        <v>80</v>
      </c>
    </row>
    <row r="172" spans="1:26" x14ac:dyDescent="0.25">
      <c r="A172" s="7" t="s">
        <v>218</v>
      </c>
      <c r="B172" t="s">
        <v>39</v>
      </c>
      <c r="C172" t="s">
        <v>26</v>
      </c>
      <c r="D172" s="7" t="s">
        <v>162</v>
      </c>
      <c r="F172" s="8">
        <v>44158</v>
      </c>
      <c r="G172" s="8">
        <v>44201</v>
      </c>
      <c r="H172" s="9">
        <v>1</v>
      </c>
      <c r="I172" s="9" t="e">
        <f>VLOOKUP(WorkOrders2[[#This Row],[Techs]],[1]!tblRates[#All],2,FALSE)</f>
        <v>#REF!</v>
      </c>
      <c r="J172" s="10"/>
      <c r="K172" s="10"/>
      <c r="L172" s="11">
        <v>2.5</v>
      </c>
      <c r="M172" s="12">
        <v>689.15409999999997</v>
      </c>
      <c r="N172" s="12">
        <f>IF(WorkOrders2[[#This Row],[WtyParts]]="yes", 0,WorkOrders2[[#This Row],[PartsCost]])</f>
        <v>689.15409999999997</v>
      </c>
      <c r="O172" t="s">
        <v>36</v>
      </c>
      <c r="P172" s="13">
        <f t="shared" si="16"/>
        <v>43</v>
      </c>
      <c r="Q172" s="14">
        <f t="shared" si="17"/>
        <v>80</v>
      </c>
      <c r="R172" s="15">
        <f t="shared" si="18"/>
        <v>200</v>
      </c>
      <c r="S172" s="15">
        <f t="shared" si="19"/>
        <v>200</v>
      </c>
      <c r="T172" s="15">
        <f t="shared" si="20"/>
        <v>689.15409999999997</v>
      </c>
      <c r="U172" s="15">
        <f t="shared" si="21"/>
        <v>889.15409999999997</v>
      </c>
      <c r="V172" s="15">
        <f t="shared" si="22"/>
        <v>889.15409999999997</v>
      </c>
      <c r="W172" s="14" t="str">
        <f t="shared" si="23"/>
        <v>Mon</v>
      </c>
      <c r="X172" s="14" t="str">
        <f t="shared" si="23"/>
        <v>Tue</v>
      </c>
      <c r="Y172" s="19">
        <f>WorkOrders2[[#This Row],[LbrHrs]]*WorkOrders2[[#This Row],[Techs]]</f>
        <v>2.5</v>
      </c>
      <c r="Z172" s="19">
        <f>WorkOrders2[[#This Row],[PartsCost]]+WorkOrders2[[#This Row],[LbrCost]]</f>
        <v>889.15409999999997</v>
      </c>
    </row>
    <row r="173" spans="1:26" x14ac:dyDescent="0.25">
      <c r="A173" s="7" t="s">
        <v>219</v>
      </c>
      <c r="B173" t="s">
        <v>62</v>
      </c>
      <c r="C173" t="s">
        <v>55</v>
      </c>
      <c r="D173" s="7" t="s">
        <v>27</v>
      </c>
      <c r="F173" s="8">
        <v>44158</v>
      </c>
      <c r="G173" s="8">
        <v>44203</v>
      </c>
      <c r="H173" s="9">
        <v>1</v>
      </c>
      <c r="I173" s="9" t="e">
        <f>VLOOKUP(WorkOrders2[[#This Row],[Techs]],[1]!tblRates[#All],2,FALSE)</f>
        <v>#REF!</v>
      </c>
      <c r="J173" s="10"/>
      <c r="K173" s="10"/>
      <c r="L173" s="11">
        <v>0.25</v>
      </c>
      <c r="M173" s="12">
        <v>156</v>
      </c>
      <c r="N173" s="12">
        <f>IF(WorkOrders2[[#This Row],[WtyParts]]="yes", 0,WorkOrders2[[#This Row],[PartsCost]])</f>
        <v>156</v>
      </c>
      <c r="O173" t="s">
        <v>28</v>
      </c>
      <c r="P173" s="13">
        <f t="shared" si="16"/>
        <v>45</v>
      </c>
      <c r="Q173" s="14">
        <f t="shared" si="17"/>
        <v>80</v>
      </c>
      <c r="R173" s="15">
        <f t="shared" si="18"/>
        <v>20</v>
      </c>
      <c r="S173" s="15">
        <f t="shared" si="19"/>
        <v>20</v>
      </c>
      <c r="T173" s="15">
        <f t="shared" si="20"/>
        <v>156</v>
      </c>
      <c r="U173" s="15">
        <f t="shared" si="21"/>
        <v>176</v>
      </c>
      <c r="V173" s="15">
        <f t="shared" si="22"/>
        <v>176</v>
      </c>
      <c r="W173" s="14" t="str">
        <f t="shared" si="23"/>
        <v>Mon</v>
      </c>
      <c r="X173" s="14" t="str">
        <f t="shared" si="23"/>
        <v>Thu</v>
      </c>
      <c r="Y173" s="19">
        <f>WorkOrders2[[#This Row],[LbrHrs]]*WorkOrders2[[#This Row],[Techs]]</f>
        <v>0.25</v>
      </c>
      <c r="Z173" s="19">
        <f>WorkOrders2[[#This Row],[PartsCost]]+WorkOrders2[[#This Row],[LbrCost]]</f>
        <v>176</v>
      </c>
    </row>
    <row r="174" spans="1:26" x14ac:dyDescent="0.25">
      <c r="A174" s="7" t="s">
        <v>220</v>
      </c>
      <c r="B174" t="s">
        <v>30</v>
      </c>
      <c r="C174" t="s">
        <v>31</v>
      </c>
      <c r="D174" s="7" t="s">
        <v>27</v>
      </c>
      <c r="F174" s="8">
        <v>44158</v>
      </c>
      <c r="G174" s="8">
        <v>44212</v>
      </c>
      <c r="H174" s="9">
        <v>1</v>
      </c>
      <c r="I174" s="9" t="e">
        <f>VLOOKUP(WorkOrders2[[#This Row],[Techs]],[1]!tblRates[#All],2,FALSE)</f>
        <v>#REF!</v>
      </c>
      <c r="J174" s="10"/>
      <c r="K174" s="10"/>
      <c r="L174" s="11">
        <v>0.25</v>
      </c>
      <c r="M174" s="12">
        <v>45.734099999999998</v>
      </c>
      <c r="N174" s="12">
        <f>IF(WorkOrders2[[#This Row],[WtyParts]]="yes", 0,WorkOrders2[[#This Row],[PartsCost]])</f>
        <v>45.734099999999998</v>
      </c>
      <c r="O174" t="s">
        <v>28</v>
      </c>
      <c r="P174" s="13">
        <f t="shared" si="16"/>
        <v>54</v>
      </c>
      <c r="Q174" s="14">
        <f t="shared" si="17"/>
        <v>80</v>
      </c>
      <c r="R174" s="15">
        <f t="shared" si="18"/>
        <v>20</v>
      </c>
      <c r="S174" s="15">
        <f t="shared" si="19"/>
        <v>20</v>
      </c>
      <c r="T174" s="15">
        <f t="shared" si="20"/>
        <v>45.734099999999998</v>
      </c>
      <c r="U174" s="15">
        <f t="shared" si="21"/>
        <v>65.734099999999998</v>
      </c>
      <c r="V174" s="15">
        <f t="shared" si="22"/>
        <v>65.734099999999998</v>
      </c>
      <c r="W174" s="14" t="str">
        <f t="shared" si="23"/>
        <v>Mon</v>
      </c>
      <c r="X174" s="14" t="str">
        <f t="shared" si="23"/>
        <v>Sat</v>
      </c>
      <c r="Y174" s="19">
        <f>WorkOrders2[[#This Row],[LbrHrs]]*WorkOrders2[[#This Row],[Techs]]</f>
        <v>0.25</v>
      </c>
      <c r="Z174" s="19">
        <f>WorkOrders2[[#This Row],[PartsCost]]+WorkOrders2[[#This Row],[LbrCost]]</f>
        <v>65.734099999999998</v>
      </c>
    </row>
    <row r="175" spans="1:26" x14ac:dyDescent="0.25">
      <c r="A175" s="7" t="s">
        <v>221</v>
      </c>
      <c r="B175" t="s">
        <v>194</v>
      </c>
      <c r="C175" t="s">
        <v>195</v>
      </c>
      <c r="D175" s="7" t="s">
        <v>32</v>
      </c>
      <c r="F175" s="8">
        <v>44158</v>
      </c>
      <c r="G175" s="8">
        <v>44236</v>
      </c>
      <c r="H175" s="9">
        <v>2</v>
      </c>
      <c r="I175" s="9" t="e">
        <f>VLOOKUP(WorkOrders2[[#This Row],[Techs]],[1]!tblRates[#All],2,FALSE)</f>
        <v>#REF!</v>
      </c>
      <c r="J175" s="10"/>
      <c r="K175" s="10"/>
      <c r="L175" s="11">
        <v>0.5</v>
      </c>
      <c r="M175" s="12">
        <v>204.28399999999999</v>
      </c>
      <c r="N175" s="12">
        <f>IF(WorkOrders2[[#This Row],[WtyParts]]="yes", 0,WorkOrders2[[#This Row],[PartsCost]])</f>
        <v>204.28399999999999</v>
      </c>
      <c r="O175" t="s">
        <v>28</v>
      </c>
      <c r="P175" s="13">
        <f t="shared" si="16"/>
        <v>78</v>
      </c>
      <c r="Q175" s="14">
        <f t="shared" si="17"/>
        <v>140</v>
      </c>
      <c r="R175" s="15">
        <f t="shared" si="18"/>
        <v>70</v>
      </c>
      <c r="S175" s="15">
        <f t="shared" si="19"/>
        <v>70</v>
      </c>
      <c r="T175" s="15">
        <f t="shared" si="20"/>
        <v>204.28399999999999</v>
      </c>
      <c r="U175" s="15">
        <f t="shared" si="21"/>
        <v>274.28399999999999</v>
      </c>
      <c r="V175" s="15">
        <f t="shared" si="22"/>
        <v>274.28399999999999</v>
      </c>
      <c r="W175" s="14" t="str">
        <f t="shared" si="23"/>
        <v>Mon</v>
      </c>
      <c r="X175" s="14" t="str">
        <f t="shared" si="23"/>
        <v>Tue</v>
      </c>
      <c r="Y175" s="19">
        <f>WorkOrders2[[#This Row],[LbrHrs]]*WorkOrders2[[#This Row],[Techs]]</f>
        <v>1</v>
      </c>
      <c r="Z175" s="19">
        <f>WorkOrders2[[#This Row],[PartsCost]]+WorkOrders2[[#This Row],[LbrCost]]</f>
        <v>274.28399999999999</v>
      </c>
    </row>
    <row r="176" spans="1:26" x14ac:dyDescent="0.25">
      <c r="A176" s="7" t="s">
        <v>222</v>
      </c>
      <c r="B176" t="s">
        <v>39</v>
      </c>
      <c r="C176" t="s">
        <v>26</v>
      </c>
      <c r="D176" s="7" t="s">
        <v>35</v>
      </c>
      <c r="E176" t="s">
        <v>41</v>
      </c>
      <c r="F176" s="8">
        <v>44159</v>
      </c>
      <c r="G176" s="8">
        <v>44161</v>
      </c>
      <c r="H176" s="9">
        <v>1</v>
      </c>
      <c r="I176" s="9" t="e">
        <f>VLOOKUP(WorkOrders2[[#This Row],[Techs]],[1]!tblRates[#All],2,FALSE)</f>
        <v>#REF!</v>
      </c>
      <c r="J176" s="10"/>
      <c r="K176" s="10"/>
      <c r="L176" s="11">
        <v>0.25</v>
      </c>
      <c r="M176" s="12">
        <v>21.33</v>
      </c>
      <c r="N176" s="12">
        <f>IF(WorkOrders2[[#This Row],[WtyParts]]="yes", 0,WorkOrders2[[#This Row],[PartsCost]])</f>
        <v>21.33</v>
      </c>
      <c r="O176" t="s">
        <v>28</v>
      </c>
      <c r="P176" s="13">
        <f t="shared" si="16"/>
        <v>2</v>
      </c>
      <c r="Q176" s="14">
        <f t="shared" si="17"/>
        <v>80</v>
      </c>
      <c r="R176" s="15">
        <f t="shared" si="18"/>
        <v>20</v>
      </c>
      <c r="S176" s="15">
        <f t="shared" si="19"/>
        <v>20</v>
      </c>
      <c r="T176" s="15">
        <f t="shared" si="20"/>
        <v>21.33</v>
      </c>
      <c r="U176" s="15">
        <f t="shared" si="21"/>
        <v>41.33</v>
      </c>
      <c r="V176" s="15">
        <f t="shared" si="22"/>
        <v>41.33</v>
      </c>
      <c r="W176" s="14" t="str">
        <f t="shared" si="23"/>
        <v>Tue</v>
      </c>
      <c r="X176" s="14" t="str">
        <f t="shared" si="23"/>
        <v>Thu</v>
      </c>
      <c r="Y176" s="19">
        <f>WorkOrders2[[#This Row],[LbrHrs]]*WorkOrders2[[#This Row],[Techs]]</f>
        <v>0.25</v>
      </c>
      <c r="Z176" s="19">
        <f>WorkOrders2[[#This Row],[PartsCost]]+WorkOrders2[[#This Row],[LbrCost]]</f>
        <v>41.33</v>
      </c>
    </row>
    <row r="177" spans="1:26" x14ac:dyDescent="0.25">
      <c r="A177" s="7" t="s">
        <v>223</v>
      </c>
      <c r="B177" t="s">
        <v>62</v>
      </c>
      <c r="C177" t="s">
        <v>26</v>
      </c>
      <c r="D177" s="7" t="s">
        <v>32</v>
      </c>
      <c r="F177" s="8">
        <v>44159</v>
      </c>
      <c r="G177" s="8">
        <v>44168</v>
      </c>
      <c r="H177" s="9">
        <v>1</v>
      </c>
      <c r="I177" s="9" t="e">
        <f>VLOOKUP(WorkOrders2[[#This Row],[Techs]],[1]!tblRates[#All],2,FALSE)</f>
        <v>#REF!</v>
      </c>
      <c r="J177" s="10"/>
      <c r="K177" s="10"/>
      <c r="L177" s="11">
        <v>0.5</v>
      </c>
      <c r="M177" s="12">
        <v>34.08</v>
      </c>
      <c r="N177" s="12">
        <f>IF(WorkOrders2[[#This Row],[WtyParts]]="yes", 0,WorkOrders2[[#This Row],[PartsCost]])</f>
        <v>34.08</v>
      </c>
      <c r="O177" t="s">
        <v>36</v>
      </c>
      <c r="P177" s="13">
        <f t="shared" si="16"/>
        <v>9</v>
      </c>
      <c r="Q177" s="14">
        <f t="shared" si="17"/>
        <v>80</v>
      </c>
      <c r="R177" s="15">
        <f t="shared" si="18"/>
        <v>40</v>
      </c>
      <c r="S177" s="15">
        <f t="shared" si="19"/>
        <v>40</v>
      </c>
      <c r="T177" s="15">
        <f t="shared" si="20"/>
        <v>34.08</v>
      </c>
      <c r="U177" s="15">
        <f t="shared" si="21"/>
        <v>74.08</v>
      </c>
      <c r="V177" s="15">
        <f t="shared" si="22"/>
        <v>74.08</v>
      </c>
      <c r="W177" s="14" t="str">
        <f t="shared" si="23"/>
        <v>Tue</v>
      </c>
      <c r="X177" s="14" t="str">
        <f t="shared" si="23"/>
        <v>Thu</v>
      </c>
      <c r="Y177" s="19">
        <f>WorkOrders2[[#This Row],[LbrHrs]]*WorkOrders2[[#This Row],[Techs]]</f>
        <v>0.5</v>
      </c>
      <c r="Z177" s="19">
        <f>WorkOrders2[[#This Row],[PartsCost]]+WorkOrders2[[#This Row],[LbrCost]]</f>
        <v>74.08</v>
      </c>
    </row>
    <row r="178" spans="1:26" x14ac:dyDescent="0.25">
      <c r="A178" s="7" t="s">
        <v>224</v>
      </c>
      <c r="B178" t="s">
        <v>39</v>
      </c>
      <c r="C178" t="s">
        <v>55</v>
      </c>
      <c r="D178" s="7" t="s">
        <v>32</v>
      </c>
      <c r="F178" s="8">
        <v>44159</v>
      </c>
      <c r="G178" s="8">
        <v>44168</v>
      </c>
      <c r="H178" s="9">
        <v>2</v>
      </c>
      <c r="I178" s="9" t="e">
        <f>VLOOKUP(WorkOrders2[[#This Row],[Techs]],[1]!tblRates[#All],2,FALSE)</f>
        <v>#REF!</v>
      </c>
      <c r="J178" s="10"/>
      <c r="K178" s="10"/>
      <c r="L178" s="11">
        <v>0.75</v>
      </c>
      <c r="M178" s="12">
        <v>212.0085</v>
      </c>
      <c r="N178" s="12">
        <f>IF(WorkOrders2[[#This Row],[WtyParts]]="yes", 0,WorkOrders2[[#This Row],[PartsCost]])</f>
        <v>212.0085</v>
      </c>
      <c r="O178" t="s">
        <v>28</v>
      </c>
      <c r="P178" s="13">
        <f t="shared" si="16"/>
        <v>9</v>
      </c>
      <c r="Q178" s="14">
        <f t="shared" si="17"/>
        <v>140</v>
      </c>
      <c r="R178" s="15">
        <f t="shared" si="18"/>
        <v>105</v>
      </c>
      <c r="S178" s="15">
        <f t="shared" si="19"/>
        <v>105</v>
      </c>
      <c r="T178" s="15">
        <f t="shared" si="20"/>
        <v>212.0085</v>
      </c>
      <c r="U178" s="15">
        <f t="shared" si="21"/>
        <v>317.00850000000003</v>
      </c>
      <c r="V178" s="15">
        <f t="shared" si="22"/>
        <v>317.00850000000003</v>
      </c>
      <c r="W178" s="14" t="str">
        <f t="shared" si="23"/>
        <v>Tue</v>
      </c>
      <c r="X178" s="14" t="str">
        <f t="shared" si="23"/>
        <v>Thu</v>
      </c>
      <c r="Y178" s="19">
        <f>WorkOrders2[[#This Row],[LbrHrs]]*WorkOrders2[[#This Row],[Techs]]</f>
        <v>1.5</v>
      </c>
      <c r="Z178" s="19">
        <f>WorkOrders2[[#This Row],[PartsCost]]+WorkOrders2[[#This Row],[LbrCost]]</f>
        <v>317.00850000000003</v>
      </c>
    </row>
    <row r="179" spans="1:26" x14ac:dyDescent="0.25">
      <c r="A179" s="7" t="s">
        <v>225</v>
      </c>
      <c r="B179" t="s">
        <v>39</v>
      </c>
      <c r="C179" t="s">
        <v>26</v>
      </c>
      <c r="D179" s="7" t="s">
        <v>49</v>
      </c>
      <c r="F179" s="8">
        <v>44159</v>
      </c>
      <c r="G179" s="8">
        <v>44172</v>
      </c>
      <c r="H179" s="9">
        <v>1</v>
      </c>
      <c r="I179" s="9" t="e">
        <f>VLOOKUP(WorkOrders2[[#This Row],[Techs]],[1]!tblRates[#All],2,FALSE)</f>
        <v>#REF!</v>
      </c>
      <c r="J179" s="10"/>
      <c r="K179" s="10"/>
      <c r="L179" s="11">
        <v>1</v>
      </c>
      <c r="M179" s="12">
        <v>341.2672</v>
      </c>
      <c r="N179" s="12">
        <f>IF(WorkOrders2[[#This Row],[WtyParts]]="yes", 0,WorkOrders2[[#This Row],[PartsCost]])</f>
        <v>341.2672</v>
      </c>
      <c r="O179" t="s">
        <v>47</v>
      </c>
      <c r="P179" s="13">
        <f t="shared" si="16"/>
        <v>13</v>
      </c>
      <c r="Q179" s="14">
        <f t="shared" si="17"/>
        <v>80</v>
      </c>
      <c r="R179" s="15">
        <f t="shared" si="18"/>
        <v>80</v>
      </c>
      <c r="S179" s="15">
        <f t="shared" si="19"/>
        <v>80</v>
      </c>
      <c r="T179" s="15">
        <f t="shared" si="20"/>
        <v>341.2672</v>
      </c>
      <c r="U179" s="15">
        <f t="shared" si="21"/>
        <v>421.2672</v>
      </c>
      <c r="V179" s="15">
        <f t="shared" si="22"/>
        <v>421.2672</v>
      </c>
      <c r="W179" s="14" t="str">
        <f t="shared" si="23"/>
        <v>Tue</v>
      </c>
      <c r="X179" s="14" t="str">
        <f t="shared" si="23"/>
        <v>Mon</v>
      </c>
      <c r="Y179" s="19">
        <f>WorkOrders2[[#This Row],[LbrHrs]]*WorkOrders2[[#This Row],[Techs]]</f>
        <v>1</v>
      </c>
      <c r="Z179" s="19">
        <f>WorkOrders2[[#This Row],[PartsCost]]+WorkOrders2[[#This Row],[LbrCost]]</f>
        <v>421.2672</v>
      </c>
    </row>
    <row r="180" spans="1:26" x14ac:dyDescent="0.25">
      <c r="A180" s="7" t="s">
        <v>226</v>
      </c>
      <c r="B180" t="s">
        <v>34</v>
      </c>
      <c r="C180" t="s">
        <v>40</v>
      </c>
      <c r="D180" s="7" t="s">
        <v>32</v>
      </c>
      <c r="F180" s="8">
        <v>44159</v>
      </c>
      <c r="G180" s="8">
        <v>44245</v>
      </c>
      <c r="H180" s="9">
        <v>1</v>
      </c>
      <c r="I180" s="9" t="e">
        <f>VLOOKUP(WorkOrders2[[#This Row],[Techs]],[1]!tblRates[#All],2,FALSE)</f>
        <v>#REF!</v>
      </c>
      <c r="J180" s="10"/>
      <c r="K180" s="10"/>
      <c r="L180" s="11">
        <v>0.5</v>
      </c>
      <c r="M180" s="12">
        <v>25.773599999999998</v>
      </c>
      <c r="N180" s="12">
        <f>IF(WorkOrders2[[#This Row],[WtyParts]]="yes", 0,WorkOrders2[[#This Row],[PartsCost]])</f>
        <v>25.773599999999998</v>
      </c>
      <c r="O180" t="s">
        <v>28</v>
      </c>
      <c r="P180" s="13">
        <f t="shared" si="16"/>
        <v>86</v>
      </c>
      <c r="Q180" s="14">
        <f t="shared" si="17"/>
        <v>80</v>
      </c>
      <c r="R180" s="15">
        <f t="shared" si="18"/>
        <v>40</v>
      </c>
      <c r="S180" s="15">
        <f t="shared" si="19"/>
        <v>40</v>
      </c>
      <c r="T180" s="15">
        <f t="shared" si="20"/>
        <v>25.773599999999998</v>
      </c>
      <c r="U180" s="15">
        <f t="shared" si="21"/>
        <v>65.773600000000002</v>
      </c>
      <c r="V180" s="15">
        <f t="shared" si="22"/>
        <v>65.773600000000002</v>
      </c>
      <c r="W180" s="14" t="str">
        <f t="shared" si="23"/>
        <v>Tue</v>
      </c>
      <c r="X180" s="14" t="str">
        <f t="shared" si="23"/>
        <v>Thu</v>
      </c>
      <c r="Y180" s="19">
        <f>WorkOrders2[[#This Row],[LbrHrs]]*WorkOrders2[[#This Row],[Techs]]</f>
        <v>0.5</v>
      </c>
      <c r="Z180" s="19">
        <f>WorkOrders2[[#This Row],[PartsCost]]+WorkOrders2[[#This Row],[LbrCost]]</f>
        <v>65.773600000000002</v>
      </c>
    </row>
    <row r="181" spans="1:26" x14ac:dyDescent="0.25">
      <c r="A181" s="7" t="s">
        <v>227</v>
      </c>
      <c r="B181" t="s">
        <v>62</v>
      </c>
      <c r="C181" t="s">
        <v>26</v>
      </c>
      <c r="D181" s="7" t="s">
        <v>27</v>
      </c>
      <c r="E181" t="s">
        <v>41</v>
      </c>
      <c r="F181" s="8">
        <v>44160</v>
      </c>
      <c r="G181" s="8">
        <v>44172</v>
      </c>
      <c r="H181" s="9">
        <v>1</v>
      </c>
      <c r="I181" s="9" t="e">
        <f>VLOOKUP(WorkOrders2[[#This Row],[Techs]],[1]!tblRates[#All],2,FALSE)</f>
        <v>#REF!</v>
      </c>
      <c r="J181" s="10"/>
      <c r="K181" s="10"/>
      <c r="L181" s="11">
        <v>0.5</v>
      </c>
      <c r="M181" s="12">
        <v>133.36609999999999</v>
      </c>
      <c r="N181" s="12">
        <f>IF(WorkOrders2[[#This Row],[WtyParts]]="yes", 0,WorkOrders2[[#This Row],[PartsCost]])</f>
        <v>133.36609999999999</v>
      </c>
      <c r="O181" t="s">
        <v>28</v>
      </c>
      <c r="P181" s="13">
        <f t="shared" si="16"/>
        <v>12</v>
      </c>
      <c r="Q181" s="14">
        <f t="shared" si="17"/>
        <v>80</v>
      </c>
      <c r="R181" s="15">
        <f t="shared" si="18"/>
        <v>40</v>
      </c>
      <c r="S181" s="15">
        <f t="shared" si="19"/>
        <v>40</v>
      </c>
      <c r="T181" s="15">
        <f t="shared" si="20"/>
        <v>133.36609999999999</v>
      </c>
      <c r="U181" s="15">
        <f t="shared" si="21"/>
        <v>173.36609999999999</v>
      </c>
      <c r="V181" s="15">
        <f t="shared" si="22"/>
        <v>173.36609999999999</v>
      </c>
      <c r="W181" s="14" t="str">
        <f t="shared" si="23"/>
        <v>Wed</v>
      </c>
      <c r="X181" s="14" t="str">
        <f t="shared" si="23"/>
        <v>Mon</v>
      </c>
      <c r="Y181" s="19">
        <f>WorkOrders2[[#This Row],[LbrHrs]]*WorkOrders2[[#This Row],[Techs]]</f>
        <v>0.5</v>
      </c>
      <c r="Z181" s="19">
        <f>WorkOrders2[[#This Row],[PartsCost]]+WorkOrders2[[#This Row],[LbrCost]]</f>
        <v>173.36609999999999</v>
      </c>
    </row>
    <row r="182" spans="1:26" x14ac:dyDescent="0.25">
      <c r="A182" s="7" t="s">
        <v>228</v>
      </c>
      <c r="B182" t="s">
        <v>51</v>
      </c>
      <c r="C182" t="s">
        <v>26</v>
      </c>
      <c r="D182" s="7" t="s">
        <v>27</v>
      </c>
      <c r="F182" s="8">
        <v>44160</v>
      </c>
      <c r="G182" s="8">
        <v>44200</v>
      </c>
      <c r="H182" s="9">
        <v>1</v>
      </c>
      <c r="I182" s="9" t="e">
        <f>VLOOKUP(WorkOrders2[[#This Row],[Techs]],[1]!tblRates[#All],2,FALSE)</f>
        <v>#REF!</v>
      </c>
      <c r="J182" s="10"/>
      <c r="K182" s="10"/>
      <c r="L182" s="11">
        <v>0.5</v>
      </c>
      <c r="M182" s="12">
        <v>66.864900000000006</v>
      </c>
      <c r="N182" s="12">
        <f>IF(WorkOrders2[[#This Row],[WtyParts]]="yes", 0,WorkOrders2[[#This Row],[PartsCost]])</f>
        <v>66.864900000000006</v>
      </c>
      <c r="O182" t="s">
        <v>28</v>
      </c>
      <c r="P182" s="13">
        <f t="shared" si="16"/>
        <v>40</v>
      </c>
      <c r="Q182" s="14">
        <f t="shared" si="17"/>
        <v>80</v>
      </c>
      <c r="R182" s="15">
        <f t="shared" si="18"/>
        <v>40</v>
      </c>
      <c r="S182" s="15">
        <f t="shared" si="19"/>
        <v>40</v>
      </c>
      <c r="T182" s="15">
        <f t="shared" si="20"/>
        <v>66.864900000000006</v>
      </c>
      <c r="U182" s="15">
        <f t="shared" si="21"/>
        <v>106.86490000000001</v>
      </c>
      <c r="V182" s="15">
        <f t="shared" si="22"/>
        <v>106.86490000000001</v>
      </c>
      <c r="W182" s="14" t="str">
        <f t="shared" si="23"/>
        <v>Wed</v>
      </c>
      <c r="X182" s="14" t="str">
        <f t="shared" si="23"/>
        <v>Mon</v>
      </c>
      <c r="Y182" s="19">
        <f>WorkOrders2[[#This Row],[LbrHrs]]*WorkOrders2[[#This Row],[Techs]]</f>
        <v>0.5</v>
      </c>
      <c r="Z182" s="19">
        <f>WorkOrders2[[#This Row],[PartsCost]]+WorkOrders2[[#This Row],[LbrCost]]</f>
        <v>106.86490000000001</v>
      </c>
    </row>
    <row r="183" spans="1:26" x14ac:dyDescent="0.25">
      <c r="A183" s="7" t="s">
        <v>229</v>
      </c>
      <c r="B183" t="s">
        <v>51</v>
      </c>
      <c r="C183" t="s">
        <v>26</v>
      </c>
      <c r="D183" s="7" t="s">
        <v>27</v>
      </c>
      <c r="F183" s="8">
        <v>44160</v>
      </c>
      <c r="G183" s="8">
        <v>44200</v>
      </c>
      <c r="H183" s="9">
        <v>1</v>
      </c>
      <c r="I183" s="9" t="e">
        <f>VLOOKUP(WorkOrders2[[#This Row],[Techs]],[1]!tblRates[#All],2,FALSE)</f>
        <v>#REF!</v>
      </c>
      <c r="J183" s="10"/>
      <c r="K183" s="10"/>
      <c r="L183" s="11">
        <v>0.75</v>
      </c>
      <c r="M183" s="12">
        <v>94.26</v>
      </c>
      <c r="N183" s="12">
        <f>IF(WorkOrders2[[#This Row],[WtyParts]]="yes", 0,WorkOrders2[[#This Row],[PartsCost]])</f>
        <v>94.26</v>
      </c>
      <c r="O183" t="s">
        <v>36</v>
      </c>
      <c r="P183" s="13">
        <f t="shared" si="16"/>
        <v>40</v>
      </c>
      <c r="Q183" s="14">
        <f t="shared" si="17"/>
        <v>80</v>
      </c>
      <c r="R183" s="15">
        <f t="shared" si="18"/>
        <v>60</v>
      </c>
      <c r="S183" s="15">
        <f t="shared" si="19"/>
        <v>60</v>
      </c>
      <c r="T183" s="15">
        <f t="shared" si="20"/>
        <v>94.26</v>
      </c>
      <c r="U183" s="15">
        <f t="shared" si="21"/>
        <v>154.26</v>
      </c>
      <c r="V183" s="15">
        <f t="shared" si="22"/>
        <v>154.26</v>
      </c>
      <c r="W183" s="14" t="str">
        <f t="shared" si="23"/>
        <v>Wed</v>
      </c>
      <c r="X183" s="14" t="str">
        <f t="shared" si="23"/>
        <v>Mon</v>
      </c>
      <c r="Y183" s="19">
        <f>WorkOrders2[[#This Row],[LbrHrs]]*WorkOrders2[[#This Row],[Techs]]</f>
        <v>0.75</v>
      </c>
      <c r="Z183" s="19">
        <f>WorkOrders2[[#This Row],[PartsCost]]+WorkOrders2[[#This Row],[LbrCost]]</f>
        <v>154.26</v>
      </c>
    </row>
    <row r="184" spans="1:26" x14ac:dyDescent="0.25">
      <c r="A184" s="7" t="s">
        <v>230</v>
      </c>
      <c r="B184" t="s">
        <v>51</v>
      </c>
      <c r="C184" t="s">
        <v>26</v>
      </c>
      <c r="D184" s="7" t="s">
        <v>27</v>
      </c>
      <c r="F184" s="8">
        <v>44160</v>
      </c>
      <c r="G184" s="8">
        <v>44200</v>
      </c>
      <c r="H184" s="9">
        <v>1</v>
      </c>
      <c r="I184" s="9" t="e">
        <f>VLOOKUP(WorkOrders2[[#This Row],[Techs]],[1]!tblRates[#All],2,FALSE)</f>
        <v>#REF!</v>
      </c>
      <c r="J184" s="10"/>
      <c r="K184" s="10"/>
      <c r="L184" s="11">
        <v>0.25</v>
      </c>
      <c r="M184" s="12">
        <v>120</v>
      </c>
      <c r="N184" s="12">
        <f>IF(WorkOrders2[[#This Row],[WtyParts]]="yes", 0,WorkOrders2[[#This Row],[PartsCost]])</f>
        <v>120</v>
      </c>
      <c r="O184" t="s">
        <v>47</v>
      </c>
      <c r="P184" s="13">
        <f t="shared" si="16"/>
        <v>40</v>
      </c>
      <c r="Q184" s="14">
        <f t="shared" si="17"/>
        <v>80</v>
      </c>
      <c r="R184" s="15">
        <f t="shared" si="18"/>
        <v>20</v>
      </c>
      <c r="S184" s="15">
        <f t="shared" si="19"/>
        <v>20</v>
      </c>
      <c r="T184" s="15">
        <f t="shared" si="20"/>
        <v>120</v>
      </c>
      <c r="U184" s="15">
        <f t="shared" si="21"/>
        <v>140</v>
      </c>
      <c r="V184" s="15">
        <f t="shared" si="22"/>
        <v>140</v>
      </c>
      <c r="W184" s="14" t="str">
        <f t="shared" si="23"/>
        <v>Wed</v>
      </c>
      <c r="X184" s="14" t="str">
        <f t="shared" si="23"/>
        <v>Mon</v>
      </c>
      <c r="Y184" s="19">
        <f>WorkOrders2[[#This Row],[LbrHrs]]*WorkOrders2[[#This Row],[Techs]]</f>
        <v>0.25</v>
      </c>
      <c r="Z184" s="19">
        <f>WorkOrders2[[#This Row],[PartsCost]]+WorkOrders2[[#This Row],[LbrCost]]</f>
        <v>140</v>
      </c>
    </row>
    <row r="185" spans="1:26" x14ac:dyDescent="0.25">
      <c r="A185" s="7" t="s">
        <v>231</v>
      </c>
      <c r="B185" t="s">
        <v>51</v>
      </c>
      <c r="C185" t="s">
        <v>26</v>
      </c>
      <c r="D185" s="7" t="s">
        <v>35</v>
      </c>
      <c r="F185" s="8">
        <v>44161</v>
      </c>
      <c r="G185" s="8">
        <v>44167</v>
      </c>
      <c r="H185" s="9">
        <v>1</v>
      </c>
      <c r="I185" s="9" t="e">
        <f>VLOOKUP(WorkOrders2[[#This Row],[Techs]],[1]!tblRates[#All],2,FALSE)</f>
        <v>#REF!</v>
      </c>
      <c r="J185" s="10"/>
      <c r="K185" s="10"/>
      <c r="L185" s="11">
        <v>0.25</v>
      </c>
      <c r="M185" s="12">
        <v>120</v>
      </c>
      <c r="N185" s="12">
        <f>IF(WorkOrders2[[#This Row],[WtyParts]]="yes", 0,WorkOrders2[[#This Row],[PartsCost]])</f>
        <v>120</v>
      </c>
      <c r="O185" t="s">
        <v>28</v>
      </c>
      <c r="P185" s="13">
        <f t="shared" si="16"/>
        <v>6</v>
      </c>
      <c r="Q185" s="14">
        <f t="shared" si="17"/>
        <v>80</v>
      </c>
      <c r="R185" s="15">
        <f t="shared" si="18"/>
        <v>20</v>
      </c>
      <c r="S185" s="15">
        <f t="shared" si="19"/>
        <v>20</v>
      </c>
      <c r="T185" s="15">
        <f t="shared" si="20"/>
        <v>120</v>
      </c>
      <c r="U185" s="15">
        <f t="shared" si="21"/>
        <v>140</v>
      </c>
      <c r="V185" s="15">
        <f t="shared" si="22"/>
        <v>140</v>
      </c>
      <c r="W185" s="14" t="str">
        <f t="shared" si="23"/>
        <v>Thu</v>
      </c>
      <c r="X185" s="14" t="str">
        <f t="shared" si="23"/>
        <v>Wed</v>
      </c>
      <c r="Y185" s="19">
        <f>WorkOrders2[[#This Row],[LbrHrs]]*WorkOrders2[[#This Row],[Techs]]</f>
        <v>0.25</v>
      </c>
      <c r="Z185" s="19">
        <f>WorkOrders2[[#This Row],[PartsCost]]+WorkOrders2[[#This Row],[LbrCost]]</f>
        <v>140</v>
      </c>
    </row>
    <row r="186" spans="1:26" x14ac:dyDescent="0.25">
      <c r="A186" s="7" t="s">
        <v>232</v>
      </c>
      <c r="B186" t="s">
        <v>39</v>
      </c>
      <c r="C186" t="s">
        <v>46</v>
      </c>
      <c r="D186" s="7" t="s">
        <v>35</v>
      </c>
      <c r="E186" t="s">
        <v>41</v>
      </c>
      <c r="F186" s="8">
        <v>44161</v>
      </c>
      <c r="G186" s="8">
        <v>44168</v>
      </c>
      <c r="H186" s="9">
        <v>1</v>
      </c>
      <c r="I186" s="9" t="e">
        <f>VLOOKUP(WorkOrders2[[#This Row],[Techs]],[1]!tblRates[#All],2,FALSE)</f>
        <v>#REF!</v>
      </c>
      <c r="J186" s="10"/>
      <c r="K186" s="10"/>
      <c r="L186" s="11">
        <v>0.25</v>
      </c>
      <c r="M186" s="12">
        <v>45.99</v>
      </c>
      <c r="N186" s="12">
        <f>IF(WorkOrders2[[#This Row],[WtyParts]]="yes", 0,WorkOrders2[[#This Row],[PartsCost]])</f>
        <v>45.99</v>
      </c>
      <c r="O186" t="s">
        <v>36</v>
      </c>
      <c r="P186" s="13">
        <f t="shared" si="16"/>
        <v>7</v>
      </c>
      <c r="Q186" s="14">
        <f t="shared" si="17"/>
        <v>80</v>
      </c>
      <c r="R186" s="15">
        <f t="shared" si="18"/>
        <v>20</v>
      </c>
      <c r="S186" s="15">
        <f t="shared" si="19"/>
        <v>20</v>
      </c>
      <c r="T186" s="15">
        <f t="shared" si="20"/>
        <v>45.99</v>
      </c>
      <c r="U186" s="15">
        <f t="shared" si="21"/>
        <v>65.990000000000009</v>
      </c>
      <c r="V186" s="15">
        <f t="shared" si="22"/>
        <v>65.990000000000009</v>
      </c>
      <c r="W186" s="14" t="str">
        <f t="shared" si="23"/>
        <v>Thu</v>
      </c>
      <c r="X186" s="14" t="str">
        <f t="shared" si="23"/>
        <v>Thu</v>
      </c>
      <c r="Y186" s="19">
        <f>WorkOrders2[[#This Row],[LbrHrs]]*WorkOrders2[[#This Row],[Techs]]</f>
        <v>0.25</v>
      </c>
      <c r="Z186" s="19">
        <f>WorkOrders2[[#This Row],[PartsCost]]+WorkOrders2[[#This Row],[LbrCost]]</f>
        <v>65.990000000000009</v>
      </c>
    </row>
    <row r="187" spans="1:26" x14ac:dyDescent="0.25">
      <c r="A187" s="7" t="s">
        <v>233</v>
      </c>
      <c r="B187" t="s">
        <v>62</v>
      </c>
      <c r="C187" t="s">
        <v>46</v>
      </c>
      <c r="D187" s="7" t="s">
        <v>27</v>
      </c>
      <c r="F187" s="8">
        <v>44161</v>
      </c>
      <c r="G187" s="8">
        <v>44175</v>
      </c>
      <c r="H187" s="9">
        <v>1</v>
      </c>
      <c r="I187" s="9" t="e">
        <f>VLOOKUP(WorkOrders2[[#This Row],[Techs]],[1]!tblRates[#All],2,FALSE)</f>
        <v>#REF!</v>
      </c>
      <c r="J187" s="10"/>
      <c r="K187" s="10"/>
      <c r="L187" s="11">
        <v>0.5</v>
      </c>
      <c r="M187" s="12">
        <v>33</v>
      </c>
      <c r="N187" s="12">
        <f>IF(WorkOrders2[[#This Row],[WtyParts]]="yes", 0,WorkOrders2[[#This Row],[PartsCost]])</f>
        <v>33</v>
      </c>
      <c r="O187" t="s">
        <v>47</v>
      </c>
      <c r="P187" s="13">
        <f t="shared" si="16"/>
        <v>14</v>
      </c>
      <c r="Q187" s="14">
        <f t="shared" si="17"/>
        <v>80</v>
      </c>
      <c r="R187" s="15">
        <f t="shared" si="18"/>
        <v>40</v>
      </c>
      <c r="S187" s="15">
        <f t="shared" si="19"/>
        <v>40</v>
      </c>
      <c r="T187" s="15">
        <f t="shared" si="20"/>
        <v>33</v>
      </c>
      <c r="U187" s="15">
        <f t="shared" si="21"/>
        <v>73</v>
      </c>
      <c r="V187" s="15">
        <f t="shared" si="22"/>
        <v>73</v>
      </c>
      <c r="W187" s="14" t="str">
        <f t="shared" si="23"/>
        <v>Thu</v>
      </c>
      <c r="X187" s="14" t="str">
        <f t="shared" si="23"/>
        <v>Thu</v>
      </c>
      <c r="Y187" s="19">
        <f>WorkOrders2[[#This Row],[LbrHrs]]*WorkOrders2[[#This Row],[Techs]]</f>
        <v>0.5</v>
      </c>
      <c r="Z187" s="19">
        <f>WorkOrders2[[#This Row],[PartsCost]]+WorkOrders2[[#This Row],[LbrCost]]</f>
        <v>73</v>
      </c>
    </row>
    <row r="188" spans="1:26" x14ac:dyDescent="0.25">
      <c r="A188" s="7" t="s">
        <v>234</v>
      </c>
      <c r="B188" t="s">
        <v>39</v>
      </c>
      <c r="C188" t="s">
        <v>55</v>
      </c>
      <c r="D188" s="7" t="s">
        <v>27</v>
      </c>
      <c r="F188" s="8">
        <v>44161</v>
      </c>
      <c r="G188" s="8">
        <v>44207</v>
      </c>
      <c r="H188" s="9">
        <v>1</v>
      </c>
      <c r="I188" s="9" t="e">
        <f>VLOOKUP(WorkOrders2[[#This Row],[Techs]],[1]!tblRates[#All],2,FALSE)</f>
        <v>#REF!</v>
      </c>
      <c r="J188" s="10"/>
      <c r="K188" s="10"/>
      <c r="L188" s="11">
        <v>0.25</v>
      </c>
      <c r="M188" s="12">
        <v>21.33</v>
      </c>
      <c r="N188" s="12">
        <f>IF(WorkOrders2[[#This Row],[WtyParts]]="yes", 0,WorkOrders2[[#This Row],[PartsCost]])</f>
        <v>21.33</v>
      </c>
      <c r="O188" t="s">
        <v>47</v>
      </c>
      <c r="P188" s="13">
        <f t="shared" si="16"/>
        <v>46</v>
      </c>
      <c r="Q188" s="14">
        <f t="shared" si="17"/>
        <v>80</v>
      </c>
      <c r="R188" s="15">
        <f t="shared" si="18"/>
        <v>20</v>
      </c>
      <c r="S188" s="15">
        <f t="shared" si="19"/>
        <v>20</v>
      </c>
      <c r="T188" s="15">
        <f t="shared" si="20"/>
        <v>21.33</v>
      </c>
      <c r="U188" s="15">
        <f t="shared" si="21"/>
        <v>41.33</v>
      </c>
      <c r="V188" s="15">
        <f t="shared" si="22"/>
        <v>41.33</v>
      </c>
      <c r="W188" s="14" t="str">
        <f t="shared" si="23"/>
        <v>Thu</v>
      </c>
      <c r="X188" s="14" t="str">
        <f t="shared" si="23"/>
        <v>Mon</v>
      </c>
      <c r="Y188" s="19">
        <f>WorkOrders2[[#This Row],[LbrHrs]]*WorkOrders2[[#This Row],[Techs]]</f>
        <v>0.25</v>
      </c>
      <c r="Z188" s="19">
        <f>WorkOrders2[[#This Row],[PartsCost]]+WorkOrders2[[#This Row],[LbrCost]]</f>
        <v>41.33</v>
      </c>
    </row>
    <row r="189" spans="1:26" x14ac:dyDescent="0.25">
      <c r="A189" s="7" t="s">
        <v>235</v>
      </c>
      <c r="B189" t="s">
        <v>39</v>
      </c>
      <c r="C189" t="s">
        <v>40</v>
      </c>
      <c r="D189" s="7" t="s">
        <v>35</v>
      </c>
      <c r="E189" t="s">
        <v>41</v>
      </c>
      <c r="F189" s="8">
        <v>44161</v>
      </c>
      <c r="G189" s="8">
        <v>44244</v>
      </c>
      <c r="H189" s="9">
        <v>1</v>
      </c>
      <c r="I189" s="9" t="e">
        <f>VLOOKUP(WorkOrders2[[#This Row],[Techs]],[1]!tblRates[#All],2,FALSE)</f>
        <v>#REF!</v>
      </c>
      <c r="J189" s="10"/>
      <c r="K189" s="10"/>
      <c r="L189" s="11">
        <v>0.25</v>
      </c>
      <c r="M189" s="12">
        <v>37.26</v>
      </c>
      <c r="N189" s="12">
        <f>IF(WorkOrders2[[#This Row],[WtyParts]]="yes", 0,WorkOrders2[[#This Row],[PartsCost]])</f>
        <v>37.26</v>
      </c>
      <c r="O189" t="s">
        <v>28</v>
      </c>
      <c r="P189" s="13">
        <f t="shared" si="16"/>
        <v>83</v>
      </c>
      <c r="Q189" s="14">
        <f t="shared" si="17"/>
        <v>80</v>
      </c>
      <c r="R189" s="15">
        <f t="shared" si="18"/>
        <v>20</v>
      </c>
      <c r="S189" s="15">
        <f t="shared" si="19"/>
        <v>20</v>
      </c>
      <c r="T189" s="15">
        <f t="shared" si="20"/>
        <v>37.26</v>
      </c>
      <c r="U189" s="15">
        <f t="shared" si="21"/>
        <v>57.26</v>
      </c>
      <c r="V189" s="15">
        <f t="shared" si="22"/>
        <v>57.26</v>
      </c>
      <c r="W189" s="14" t="str">
        <f t="shared" si="23"/>
        <v>Thu</v>
      </c>
      <c r="X189" s="14" t="str">
        <f t="shared" si="23"/>
        <v>Wed</v>
      </c>
      <c r="Y189" s="19">
        <f>WorkOrders2[[#This Row],[LbrHrs]]*WorkOrders2[[#This Row],[Techs]]</f>
        <v>0.25</v>
      </c>
      <c r="Z189" s="19">
        <f>WorkOrders2[[#This Row],[PartsCost]]+WorkOrders2[[#This Row],[LbrCost]]</f>
        <v>57.26</v>
      </c>
    </row>
    <row r="190" spans="1:26" x14ac:dyDescent="0.25">
      <c r="A190" s="7" t="s">
        <v>236</v>
      </c>
      <c r="B190" t="s">
        <v>62</v>
      </c>
      <c r="C190" t="s">
        <v>26</v>
      </c>
      <c r="D190" s="7" t="s">
        <v>32</v>
      </c>
      <c r="F190" s="8">
        <v>44162</v>
      </c>
      <c r="G190" s="8">
        <v>44187</v>
      </c>
      <c r="H190" s="9">
        <v>1</v>
      </c>
      <c r="I190" s="9" t="e">
        <f>VLOOKUP(WorkOrders2[[#This Row],[Techs]],[1]!tblRates[#All],2,FALSE)</f>
        <v>#REF!</v>
      </c>
      <c r="J190" s="10"/>
      <c r="K190" s="10"/>
      <c r="L190" s="11">
        <v>1</v>
      </c>
      <c r="M190" s="12">
        <v>81.885000000000005</v>
      </c>
      <c r="N190" s="12">
        <f>IF(WorkOrders2[[#This Row],[WtyParts]]="yes", 0,WorkOrders2[[#This Row],[PartsCost]])</f>
        <v>81.885000000000005</v>
      </c>
      <c r="O190" t="s">
        <v>47</v>
      </c>
      <c r="P190" s="13">
        <f t="shared" si="16"/>
        <v>25</v>
      </c>
      <c r="Q190" s="14">
        <f t="shared" si="17"/>
        <v>80</v>
      </c>
      <c r="R190" s="15">
        <f t="shared" si="18"/>
        <v>80</v>
      </c>
      <c r="S190" s="15">
        <f t="shared" si="19"/>
        <v>80</v>
      </c>
      <c r="T190" s="15">
        <f t="shared" si="20"/>
        <v>81.885000000000005</v>
      </c>
      <c r="U190" s="15">
        <f t="shared" si="21"/>
        <v>161.88499999999999</v>
      </c>
      <c r="V190" s="15">
        <f t="shared" si="22"/>
        <v>161.88499999999999</v>
      </c>
      <c r="W190" s="14" t="str">
        <f t="shared" si="23"/>
        <v>Fri</v>
      </c>
      <c r="X190" s="14" t="str">
        <f t="shared" si="23"/>
        <v>Tue</v>
      </c>
      <c r="Y190" s="19">
        <f>WorkOrders2[[#This Row],[LbrHrs]]*WorkOrders2[[#This Row],[Techs]]</f>
        <v>1</v>
      </c>
      <c r="Z190" s="19">
        <f>WorkOrders2[[#This Row],[PartsCost]]+WorkOrders2[[#This Row],[LbrCost]]</f>
        <v>161.88499999999999</v>
      </c>
    </row>
    <row r="191" spans="1:26" x14ac:dyDescent="0.25">
      <c r="A191" s="7" t="s">
        <v>237</v>
      </c>
      <c r="B191" t="s">
        <v>34</v>
      </c>
      <c r="C191" t="s">
        <v>26</v>
      </c>
      <c r="D191" s="7" t="s">
        <v>35</v>
      </c>
      <c r="E191" t="s">
        <v>41</v>
      </c>
      <c r="F191" s="8">
        <v>44165</v>
      </c>
      <c r="G191" s="8">
        <v>44173</v>
      </c>
      <c r="H191" s="9">
        <v>1</v>
      </c>
      <c r="I191" s="9" t="e">
        <f>VLOOKUP(WorkOrders2[[#This Row],[Techs]],[1]!tblRates[#All],2,FALSE)</f>
        <v>#REF!</v>
      </c>
      <c r="J191" s="10"/>
      <c r="K191" s="10"/>
      <c r="L191" s="11">
        <v>0.25</v>
      </c>
      <c r="M191" s="12">
        <v>10.103199999999999</v>
      </c>
      <c r="N191" s="12">
        <f>IF(WorkOrders2[[#This Row],[WtyParts]]="yes", 0,WorkOrders2[[#This Row],[PartsCost]])</f>
        <v>10.103199999999999</v>
      </c>
      <c r="O191" t="s">
        <v>47</v>
      </c>
      <c r="P191" s="13">
        <f t="shared" si="16"/>
        <v>8</v>
      </c>
      <c r="Q191" s="14">
        <f t="shared" si="17"/>
        <v>80</v>
      </c>
      <c r="R191" s="15">
        <f t="shared" si="18"/>
        <v>20</v>
      </c>
      <c r="S191" s="15">
        <f t="shared" si="19"/>
        <v>20</v>
      </c>
      <c r="T191" s="15">
        <f t="shared" si="20"/>
        <v>10.103199999999999</v>
      </c>
      <c r="U191" s="15">
        <f t="shared" si="21"/>
        <v>30.103200000000001</v>
      </c>
      <c r="V191" s="15">
        <f t="shared" si="22"/>
        <v>30.103200000000001</v>
      </c>
      <c r="W191" s="14" t="str">
        <f t="shared" si="23"/>
        <v>Mon</v>
      </c>
      <c r="X191" s="14" t="str">
        <f t="shared" si="23"/>
        <v>Tue</v>
      </c>
      <c r="Y191" s="19">
        <f>WorkOrders2[[#This Row],[LbrHrs]]*WorkOrders2[[#This Row],[Techs]]</f>
        <v>0.25</v>
      </c>
      <c r="Z191" s="19">
        <f>WorkOrders2[[#This Row],[PartsCost]]+WorkOrders2[[#This Row],[LbrCost]]</f>
        <v>30.103200000000001</v>
      </c>
    </row>
    <row r="192" spans="1:26" x14ac:dyDescent="0.25">
      <c r="A192" s="7" t="s">
        <v>238</v>
      </c>
      <c r="B192" t="s">
        <v>62</v>
      </c>
      <c r="C192" t="s">
        <v>26</v>
      </c>
      <c r="D192" s="7" t="s">
        <v>35</v>
      </c>
      <c r="F192" s="8">
        <v>44165</v>
      </c>
      <c r="G192" s="8">
        <v>44173</v>
      </c>
      <c r="H192" s="9">
        <v>1</v>
      </c>
      <c r="I192" s="9" t="e">
        <f>VLOOKUP(WorkOrders2[[#This Row],[Techs]],[1]!tblRates[#All],2,FALSE)</f>
        <v>#REF!</v>
      </c>
      <c r="J192" s="10"/>
      <c r="K192" s="10"/>
      <c r="L192" s="11">
        <v>0.25</v>
      </c>
      <c r="M192" s="12">
        <v>17.88</v>
      </c>
      <c r="N192" s="12">
        <f>IF(WorkOrders2[[#This Row],[WtyParts]]="yes", 0,WorkOrders2[[#This Row],[PartsCost]])</f>
        <v>17.88</v>
      </c>
      <c r="O192" t="s">
        <v>28</v>
      </c>
      <c r="P192" s="13">
        <f t="shared" si="16"/>
        <v>8</v>
      </c>
      <c r="Q192" s="14">
        <f t="shared" si="17"/>
        <v>80</v>
      </c>
      <c r="R192" s="15">
        <f t="shared" si="18"/>
        <v>20</v>
      </c>
      <c r="S192" s="15">
        <f t="shared" si="19"/>
        <v>20</v>
      </c>
      <c r="T192" s="15">
        <f t="shared" si="20"/>
        <v>17.88</v>
      </c>
      <c r="U192" s="15">
        <f t="shared" si="21"/>
        <v>37.879999999999995</v>
      </c>
      <c r="V192" s="15">
        <f t="shared" si="22"/>
        <v>37.879999999999995</v>
      </c>
      <c r="W192" s="14" t="str">
        <f t="shared" si="23"/>
        <v>Mon</v>
      </c>
      <c r="X192" s="14" t="str">
        <f t="shared" si="23"/>
        <v>Tue</v>
      </c>
      <c r="Y192" s="19">
        <f>WorkOrders2[[#This Row],[LbrHrs]]*WorkOrders2[[#This Row],[Techs]]</f>
        <v>0.25</v>
      </c>
      <c r="Z192" s="19">
        <f>WorkOrders2[[#This Row],[PartsCost]]+WorkOrders2[[#This Row],[LbrCost]]</f>
        <v>37.879999999999995</v>
      </c>
    </row>
    <row r="193" spans="1:26" x14ac:dyDescent="0.25">
      <c r="A193" s="7" t="s">
        <v>239</v>
      </c>
      <c r="B193" t="s">
        <v>136</v>
      </c>
      <c r="C193" t="s">
        <v>55</v>
      </c>
      <c r="D193" s="7" t="s">
        <v>49</v>
      </c>
      <c r="F193" s="8">
        <v>44165</v>
      </c>
      <c r="G193" s="8">
        <v>44173</v>
      </c>
      <c r="H193" s="9">
        <v>2</v>
      </c>
      <c r="I193" s="9" t="e">
        <f>VLOOKUP(WorkOrders2[[#This Row],[Techs]],[1]!tblRates[#All],2,FALSE)</f>
        <v>#REF!</v>
      </c>
      <c r="J193" s="10"/>
      <c r="K193" s="10"/>
      <c r="L193" s="11">
        <v>2.75</v>
      </c>
      <c r="M193" s="12">
        <v>1204.6415</v>
      </c>
      <c r="N193" s="12">
        <f>IF(WorkOrders2[[#This Row],[WtyParts]]="yes", 0,WorkOrders2[[#This Row],[PartsCost]])</f>
        <v>1204.6415</v>
      </c>
      <c r="O193" t="s">
        <v>47</v>
      </c>
      <c r="P193" s="13">
        <f t="shared" si="16"/>
        <v>8</v>
      </c>
      <c r="Q193" s="14">
        <f t="shared" si="17"/>
        <v>140</v>
      </c>
      <c r="R193" s="15">
        <f t="shared" si="18"/>
        <v>385</v>
      </c>
      <c r="S193" s="15">
        <f t="shared" si="19"/>
        <v>385</v>
      </c>
      <c r="T193" s="15">
        <f t="shared" si="20"/>
        <v>1204.6415</v>
      </c>
      <c r="U193" s="15">
        <f t="shared" si="21"/>
        <v>1589.6415</v>
      </c>
      <c r="V193" s="15">
        <f t="shared" si="22"/>
        <v>1589.6415</v>
      </c>
      <c r="W193" s="14" t="str">
        <f t="shared" si="23"/>
        <v>Mon</v>
      </c>
      <c r="X193" s="14" t="str">
        <f t="shared" si="23"/>
        <v>Tue</v>
      </c>
      <c r="Y193" s="19">
        <f>WorkOrders2[[#This Row],[LbrHrs]]*WorkOrders2[[#This Row],[Techs]]</f>
        <v>5.5</v>
      </c>
      <c r="Z193" s="19">
        <f>WorkOrders2[[#This Row],[PartsCost]]+WorkOrders2[[#This Row],[LbrCost]]</f>
        <v>1589.6415</v>
      </c>
    </row>
    <row r="194" spans="1:26" x14ac:dyDescent="0.25">
      <c r="A194" s="7" t="s">
        <v>240</v>
      </c>
      <c r="B194" t="s">
        <v>136</v>
      </c>
      <c r="C194" t="s">
        <v>46</v>
      </c>
      <c r="D194" s="7" t="s">
        <v>49</v>
      </c>
      <c r="F194" s="8">
        <v>44165</v>
      </c>
      <c r="G194" s="8">
        <v>44182</v>
      </c>
      <c r="H194" s="9">
        <v>2</v>
      </c>
      <c r="I194" s="9" t="e">
        <f>VLOOKUP(WorkOrders2[[#This Row],[Techs]],[1]!tblRates[#All],2,FALSE)</f>
        <v>#REF!</v>
      </c>
      <c r="J194" s="10"/>
      <c r="K194" s="10"/>
      <c r="L194" s="11">
        <v>3</v>
      </c>
      <c r="M194" s="12">
        <v>111</v>
      </c>
      <c r="N194" s="12">
        <f>IF(WorkOrders2[[#This Row],[WtyParts]]="yes", 0,WorkOrders2[[#This Row],[PartsCost]])</f>
        <v>111</v>
      </c>
      <c r="O194" t="s">
        <v>47</v>
      </c>
      <c r="P194" s="13">
        <f t="shared" ref="P194:P257" si="24">IF(G194="","",G194-F194)</f>
        <v>17</v>
      </c>
      <c r="Q194" s="14">
        <f t="shared" ref="Q194:Q257" si="25">INDEX(TechRate,MATCH(H194,TechNum,0))</f>
        <v>140</v>
      </c>
      <c r="R194" s="15">
        <f t="shared" ref="R194:R257" si="26">Q194*L194</f>
        <v>420</v>
      </c>
      <c r="S194" s="15">
        <f t="shared" ref="S194:S257" si="27">IF(J194="Yes",0,R194)</f>
        <v>420</v>
      </c>
      <c r="T194" s="15">
        <f t="shared" ref="T194:T257" si="28">IF(K194="Yes",0,M194)</f>
        <v>111</v>
      </c>
      <c r="U194" s="15">
        <f t="shared" ref="U194:U257" si="29">SUM(M194,R194)</f>
        <v>531</v>
      </c>
      <c r="V194" s="15">
        <f t="shared" ref="V194:V257" si="30">SUM(S194,T194)</f>
        <v>531</v>
      </c>
      <c r="W194" s="14" t="str">
        <f t="shared" ref="W194:X257" si="31">TEXT(F194,"ddd")</f>
        <v>Mon</v>
      </c>
      <c r="X194" s="14" t="str">
        <f t="shared" si="31"/>
        <v>Thu</v>
      </c>
      <c r="Y194" s="19">
        <f>WorkOrders2[[#This Row],[LbrHrs]]*WorkOrders2[[#This Row],[Techs]]</f>
        <v>6</v>
      </c>
      <c r="Z194" s="19">
        <f>WorkOrders2[[#This Row],[PartsCost]]+WorkOrders2[[#This Row],[LbrCost]]</f>
        <v>531</v>
      </c>
    </row>
    <row r="195" spans="1:26" x14ac:dyDescent="0.25">
      <c r="A195" s="7" t="s">
        <v>241</v>
      </c>
      <c r="B195" t="s">
        <v>51</v>
      </c>
      <c r="C195" t="s">
        <v>26</v>
      </c>
      <c r="D195" s="7" t="s">
        <v>27</v>
      </c>
      <c r="F195" s="8">
        <v>44165</v>
      </c>
      <c r="G195" s="8">
        <v>44200</v>
      </c>
      <c r="H195" s="9">
        <v>1</v>
      </c>
      <c r="I195" s="9" t="e">
        <f>VLOOKUP(WorkOrders2[[#This Row],[Techs]],[1]!tblRates[#All],2,FALSE)</f>
        <v>#REF!</v>
      </c>
      <c r="J195" s="10"/>
      <c r="K195" s="10"/>
      <c r="L195" s="11">
        <v>0.25</v>
      </c>
      <c r="M195" s="12">
        <v>21.21</v>
      </c>
      <c r="N195" s="12">
        <f>IF(WorkOrders2[[#This Row],[WtyParts]]="yes", 0,WorkOrders2[[#This Row],[PartsCost]])</f>
        <v>21.21</v>
      </c>
      <c r="O195" t="s">
        <v>36</v>
      </c>
      <c r="P195" s="13">
        <f t="shared" si="24"/>
        <v>35</v>
      </c>
      <c r="Q195" s="14">
        <f t="shared" si="25"/>
        <v>80</v>
      </c>
      <c r="R195" s="15">
        <f t="shared" si="26"/>
        <v>20</v>
      </c>
      <c r="S195" s="15">
        <f t="shared" si="27"/>
        <v>20</v>
      </c>
      <c r="T195" s="15">
        <f t="shared" si="28"/>
        <v>21.21</v>
      </c>
      <c r="U195" s="15">
        <f t="shared" si="29"/>
        <v>41.21</v>
      </c>
      <c r="V195" s="15">
        <f t="shared" si="30"/>
        <v>41.21</v>
      </c>
      <c r="W195" s="14" t="str">
        <f t="shared" si="31"/>
        <v>Mon</v>
      </c>
      <c r="X195" s="14" t="str">
        <f t="shared" si="31"/>
        <v>Mon</v>
      </c>
      <c r="Y195" s="19">
        <f>WorkOrders2[[#This Row],[LbrHrs]]*WorkOrders2[[#This Row],[Techs]]</f>
        <v>0.25</v>
      </c>
      <c r="Z195" s="19">
        <f>WorkOrders2[[#This Row],[PartsCost]]+WorkOrders2[[#This Row],[LbrCost]]</f>
        <v>41.21</v>
      </c>
    </row>
    <row r="196" spans="1:26" x14ac:dyDescent="0.25">
      <c r="A196" s="7" t="s">
        <v>242</v>
      </c>
      <c r="B196" t="s">
        <v>136</v>
      </c>
      <c r="C196" t="s">
        <v>195</v>
      </c>
      <c r="D196" s="7" t="s">
        <v>27</v>
      </c>
      <c r="F196" s="8">
        <v>44165</v>
      </c>
      <c r="G196" s="8">
        <v>44252</v>
      </c>
      <c r="H196" s="9">
        <v>2</v>
      </c>
      <c r="I196" s="9" t="e">
        <f>VLOOKUP(WorkOrders2[[#This Row],[Techs]],[1]!tblRates[#All],2,FALSE)</f>
        <v>#REF!</v>
      </c>
      <c r="J196" s="10"/>
      <c r="K196" s="10"/>
      <c r="L196" s="11">
        <v>0.5</v>
      </c>
      <c r="M196" s="12">
        <v>158.31389999999999</v>
      </c>
      <c r="N196" s="12">
        <f>IF(WorkOrders2[[#This Row],[WtyParts]]="yes", 0,WorkOrders2[[#This Row],[PartsCost]])</f>
        <v>158.31389999999999</v>
      </c>
      <c r="O196" t="s">
        <v>47</v>
      </c>
      <c r="P196" s="13">
        <f t="shared" si="24"/>
        <v>87</v>
      </c>
      <c r="Q196" s="14">
        <f t="shared" si="25"/>
        <v>140</v>
      </c>
      <c r="R196" s="15">
        <f t="shared" si="26"/>
        <v>70</v>
      </c>
      <c r="S196" s="15">
        <f t="shared" si="27"/>
        <v>70</v>
      </c>
      <c r="T196" s="15">
        <f t="shared" si="28"/>
        <v>158.31389999999999</v>
      </c>
      <c r="U196" s="15">
        <f t="shared" si="29"/>
        <v>228.31389999999999</v>
      </c>
      <c r="V196" s="15">
        <f t="shared" si="30"/>
        <v>228.31389999999999</v>
      </c>
      <c r="W196" s="14" t="str">
        <f t="shared" si="31"/>
        <v>Mon</v>
      </c>
      <c r="X196" s="14" t="str">
        <f t="shared" si="31"/>
        <v>Thu</v>
      </c>
      <c r="Y196" s="19">
        <f>WorkOrders2[[#This Row],[LbrHrs]]*WorkOrders2[[#This Row],[Techs]]</f>
        <v>1</v>
      </c>
      <c r="Z196" s="19">
        <f>WorkOrders2[[#This Row],[PartsCost]]+WorkOrders2[[#This Row],[LbrCost]]</f>
        <v>228.31389999999999</v>
      </c>
    </row>
    <row r="197" spans="1:26" x14ac:dyDescent="0.25">
      <c r="A197" s="7" t="s">
        <v>243</v>
      </c>
      <c r="B197" t="s">
        <v>62</v>
      </c>
      <c r="C197" t="s">
        <v>46</v>
      </c>
      <c r="D197" s="7" t="s">
        <v>27</v>
      </c>
      <c r="F197" s="8">
        <v>44166</v>
      </c>
      <c r="G197" s="8">
        <v>44207</v>
      </c>
      <c r="H197" s="9">
        <v>1</v>
      </c>
      <c r="I197" s="9" t="e">
        <f>VLOOKUP(WorkOrders2[[#This Row],[Techs]],[1]!tblRates[#All],2,FALSE)</f>
        <v>#REF!</v>
      </c>
      <c r="J197" s="10"/>
      <c r="K197" s="10"/>
      <c r="L197" s="11">
        <v>0.5</v>
      </c>
      <c r="M197" s="12">
        <v>36.754399999999997</v>
      </c>
      <c r="N197" s="12">
        <f>IF(WorkOrders2[[#This Row],[WtyParts]]="yes", 0,WorkOrders2[[#This Row],[PartsCost]])</f>
        <v>36.754399999999997</v>
      </c>
      <c r="O197" t="s">
        <v>47</v>
      </c>
      <c r="P197" s="13">
        <f t="shared" si="24"/>
        <v>41</v>
      </c>
      <c r="Q197" s="14">
        <f t="shared" si="25"/>
        <v>80</v>
      </c>
      <c r="R197" s="15">
        <f t="shared" si="26"/>
        <v>40</v>
      </c>
      <c r="S197" s="15">
        <f t="shared" si="27"/>
        <v>40</v>
      </c>
      <c r="T197" s="15">
        <f t="shared" si="28"/>
        <v>36.754399999999997</v>
      </c>
      <c r="U197" s="15">
        <f t="shared" si="29"/>
        <v>76.754400000000004</v>
      </c>
      <c r="V197" s="15">
        <f t="shared" si="30"/>
        <v>76.754400000000004</v>
      </c>
      <c r="W197" s="14" t="str">
        <f t="shared" si="31"/>
        <v>Tue</v>
      </c>
      <c r="X197" s="14" t="str">
        <f t="shared" si="31"/>
        <v>Mon</v>
      </c>
      <c r="Y197" s="19">
        <f>WorkOrders2[[#This Row],[LbrHrs]]*WorkOrders2[[#This Row],[Techs]]</f>
        <v>0.5</v>
      </c>
      <c r="Z197" s="19">
        <f>WorkOrders2[[#This Row],[PartsCost]]+WorkOrders2[[#This Row],[LbrCost]]</f>
        <v>76.754400000000004</v>
      </c>
    </row>
    <row r="198" spans="1:26" x14ac:dyDescent="0.25">
      <c r="A198" s="7" t="s">
        <v>244</v>
      </c>
      <c r="B198" t="s">
        <v>25</v>
      </c>
      <c r="C198" t="s">
        <v>195</v>
      </c>
      <c r="D198" s="7" t="s">
        <v>32</v>
      </c>
      <c r="F198" s="8">
        <v>44166</v>
      </c>
      <c r="G198" s="8">
        <v>44320</v>
      </c>
      <c r="H198" s="9">
        <v>2</v>
      </c>
      <c r="I198" s="9" t="e">
        <f>VLOOKUP(WorkOrders2[[#This Row],[Techs]],[1]!tblRates[#All],2,FALSE)</f>
        <v>#REF!</v>
      </c>
      <c r="J198" s="10"/>
      <c r="K198" s="10"/>
      <c r="L198" s="11">
        <v>0.5</v>
      </c>
      <c r="M198" s="12">
        <v>242.07</v>
      </c>
      <c r="N198" s="12">
        <f>IF(WorkOrders2[[#This Row],[WtyParts]]="yes", 0,WorkOrders2[[#This Row],[PartsCost]])</f>
        <v>242.07</v>
      </c>
      <c r="O198" t="s">
        <v>47</v>
      </c>
      <c r="P198" s="13">
        <f t="shared" si="24"/>
        <v>154</v>
      </c>
      <c r="Q198" s="14">
        <f t="shared" si="25"/>
        <v>140</v>
      </c>
      <c r="R198" s="15">
        <f t="shared" si="26"/>
        <v>70</v>
      </c>
      <c r="S198" s="15">
        <f t="shared" si="27"/>
        <v>70</v>
      </c>
      <c r="T198" s="15">
        <f t="shared" si="28"/>
        <v>242.07</v>
      </c>
      <c r="U198" s="15">
        <f t="shared" si="29"/>
        <v>312.07</v>
      </c>
      <c r="V198" s="15">
        <f t="shared" si="30"/>
        <v>312.07</v>
      </c>
      <c r="W198" s="14" t="str">
        <f t="shared" si="31"/>
        <v>Tue</v>
      </c>
      <c r="X198" s="14" t="str">
        <f t="shared" si="31"/>
        <v>Tue</v>
      </c>
      <c r="Y198" s="19">
        <f>WorkOrders2[[#This Row],[LbrHrs]]*WorkOrders2[[#This Row],[Techs]]</f>
        <v>1</v>
      </c>
      <c r="Z198" s="19">
        <f>WorkOrders2[[#This Row],[PartsCost]]+WorkOrders2[[#This Row],[LbrCost]]</f>
        <v>312.07</v>
      </c>
    </row>
    <row r="199" spans="1:26" x14ac:dyDescent="0.25">
      <c r="A199" s="7" t="s">
        <v>245</v>
      </c>
      <c r="B199" t="s">
        <v>39</v>
      </c>
      <c r="C199" t="s">
        <v>26</v>
      </c>
      <c r="D199" s="7" t="s">
        <v>27</v>
      </c>
      <c r="F199" s="8">
        <v>44167</v>
      </c>
      <c r="G199" s="8">
        <v>44182</v>
      </c>
      <c r="H199" s="9">
        <v>1</v>
      </c>
      <c r="I199" s="9" t="e">
        <f>VLOOKUP(WorkOrders2[[#This Row],[Techs]],[1]!tblRates[#All],2,FALSE)</f>
        <v>#REF!</v>
      </c>
      <c r="J199" s="10"/>
      <c r="K199" s="10"/>
      <c r="L199" s="11">
        <v>0.5</v>
      </c>
      <c r="M199" s="12">
        <v>30</v>
      </c>
      <c r="N199" s="12">
        <f>IF(WorkOrders2[[#This Row],[WtyParts]]="yes", 0,WorkOrders2[[#This Row],[PartsCost]])</f>
        <v>30</v>
      </c>
      <c r="O199" t="s">
        <v>47</v>
      </c>
      <c r="P199" s="13">
        <f t="shared" si="24"/>
        <v>15</v>
      </c>
      <c r="Q199" s="14">
        <f t="shared" si="25"/>
        <v>80</v>
      </c>
      <c r="R199" s="15">
        <f t="shared" si="26"/>
        <v>40</v>
      </c>
      <c r="S199" s="15">
        <f t="shared" si="27"/>
        <v>40</v>
      </c>
      <c r="T199" s="15">
        <f t="shared" si="28"/>
        <v>30</v>
      </c>
      <c r="U199" s="15">
        <f t="shared" si="29"/>
        <v>70</v>
      </c>
      <c r="V199" s="15">
        <f t="shared" si="30"/>
        <v>70</v>
      </c>
      <c r="W199" s="14" t="str">
        <f t="shared" si="31"/>
        <v>Wed</v>
      </c>
      <c r="X199" s="14" t="str">
        <f t="shared" si="31"/>
        <v>Thu</v>
      </c>
      <c r="Y199" s="19">
        <f>WorkOrders2[[#This Row],[LbrHrs]]*WorkOrders2[[#This Row],[Techs]]</f>
        <v>0.5</v>
      </c>
      <c r="Z199" s="19">
        <f>WorkOrders2[[#This Row],[PartsCost]]+WorkOrders2[[#This Row],[LbrCost]]</f>
        <v>70</v>
      </c>
    </row>
    <row r="200" spans="1:26" x14ac:dyDescent="0.25">
      <c r="A200" s="7" t="s">
        <v>246</v>
      </c>
      <c r="B200" t="s">
        <v>39</v>
      </c>
      <c r="C200" t="s">
        <v>26</v>
      </c>
      <c r="D200" s="7" t="s">
        <v>27</v>
      </c>
      <c r="E200" t="s">
        <v>41</v>
      </c>
      <c r="F200" s="8">
        <v>44167</v>
      </c>
      <c r="G200" s="8">
        <v>44180</v>
      </c>
      <c r="H200" s="9">
        <v>1</v>
      </c>
      <c r="I200" s="9" t="e">
        <f>VLOOKUP(WorkOrders2[[#This Row],[Techs]],[1]!tblRates[#All],2,FALSE)</f>
        <v>#REF!</v>
      </c>
      <c r="J200" s="10"/>
      <c r="K200" s="10"/>
      <c r="L200" s="11">
        <v>0.5</v>
      </c>
      <c r="M200" s="12">
        <v>52.8994</v>
      </c>
      <c r="N200" s="12">
        <f>IF(WorkOrders2[[#This Row],[WtyParts]]="yes", 0,WorkOrders2[[#This Row],[PartsCost]])</f>
        <v>52.8994</v>
      </c>
      <c r="O200" t="s">
        <v>47</v>
      </c>
      <c r="P200" s="13">
        <f t="shared" si="24"/>
        <v>13</v>
      </c>
      <c r="Q200" s="14">
        <f t="shared" si="25"/>
        <v>80</v>
      </c>
      <c r="R200" s="15">
        <f t="shared" si="26"/>
        <v>40</v>
      </c>
      <c r="S200" s="15">
        <f t="shared" si="27"/>
        <v>40</v>
      </c>
      <c r="T200" s="15">
        <f t="shared" si="28"/>
        <v>52.8994</v>
      </c>
      <c r="U200" s="15">
        <f t="shared" si="29"/>
        <v>92.8994</v>
      </c>
      <c r="V200" s="15">
        <f t="shared" si="30"/>
        <v>92.8994</v>
      </c>
      <c r="W200" s="14" t="str">
        <f t="shared" si="31"/>
        <v>Wed</v>
      </c>
      <c r="X200" s="14" t="str">
        <f t="shared" si="31"/>
        <v>Tue</v>
      </c>
      <c r="Y200" s="19">
        <f>WorkOrders2[[#This Row],[LbrHrs]]*WorkOrders2[[#This Row],[Techs]]</f>
        <v>0.5</v>
      </c>
      <c r="Z200" s="19">
        <f>WorkOrders2[[#This Row],[PartsCost]]+WorkOrders2[[#This Row],[LbrCost]]</f>
        <v>92.8994</v>
      </c>
    </row>
    <row r="201" spans="1:26" x14ac:dyDescent="0.25">
      <c r="A201" s="7" t="s">
        <v>247</v>
      </c>
      <c r="B201" t="s">
        <v>39</v>
      </c>
      <c r="C201" t="s">
        <v>40</v>
      </c>
      <c r="D201" s="7" t="s">
        <v>35</v>
      </c>
      <c r="E201" t="s">
        <v>41</v>
      </c>
      <c r="F201" s="8">
        <v>44167</v>
      </c>
      <c r="G201" s="8">
        <v>44182</v>
      </c>
      <c r="H201" s="9">
        <v>1</v>
      </c>
      <c r="I201" s="9" t="e">
        <f>VLOOKUP(WorkOrders2[[#This Row],[Techs]],[1]!tblRates[#All],2,FALSE)</f>
        <v>#REF!</v>
      </c>
      <c r="J201" s="10"/>
      <c r="K201" s="10"/>
      <c r="L201" s="11">
        <v>0.25</v>
      </c>
      <c r="M201" s="12">
        <v>36.754399999999997</v>
      </c>
      <c r="N201" s="12">
        <f>IF(WorkOrders2[[#This Row],[WtyParts]]="yes", 0,WorkOrders2[[#This Row],[PartsCost]])</f>
        <v>36.754399999999997</v>
      </c>
      <c r="O201" t="s">
        <v>28</v>
      </c>
      <c r="P201" s="13">
        <f t="shared" si="24"/>
        <v>15</v>
      </c>
      <c r="Q201" s="14">
        <f t="shared" si="25"/>
        <v>80</v>
      </c>
      <c r="R201" s="15">
        <f t="shared" si="26"/>
        <v>20</v>
      </c>
      <c r="S201" s="15">
        <f t="shared" si="27"/>
        <v>20</v>
      </c>
      <c r="T201" s="15">
        <f t="shared" si="28"/>
        <v>36.754399999999997</v>
      </c>
      <c r="U201" s="15">
        <f t="shared" si="29"/>
        <v>56.754399999999997</v>
      </c>
      <c r="V201" s="15">
        <f t="shared" si="30"/>
        <v>56.754399999999997</v>
      </c>
      <c r="W201" s="14" t="str">
        <f t="shared" si="31"/>
        <v>Wed</v>
      </c>
      <c r="X201" s="14" t="str">
        <f t="shared" si="31"/>
        <v>Thu</v>
      </c>
      <c r="Y201" s="19">
        <f>WorkOrders2[[#This Row],[LbrHrs]]*WorkOrders2[[#This Row],[Techs]]</f>
        <v>0.25</v>
      </c>
      <c r="Z201" s="19">
        <f>WorkOrders2[[#This Row],[PartsCost]]+WorkOrders2[[#This Row],[LbrCost]]</f>
        <v>56.754399999999997</v>
      </c>
    </row>
    <row r="202" spans="1:26" x14ac:dyDescent="0.25">
      <c r="A202" s="7" t="s">
        <v>248</v>
      </c>
      <c r="B202" t="s">
        <v>62</v>
      </c>
      <c r="C202" t="s">
        <v>55</v>
      </c>
      <c r="D202" s="7" t="s">
        <v>35</v>
      </c>
      <c r="F202" s="8">
        <v>44167</v>
      </c>
      <c r="G202" s="8">
        <v>44203</v>
      </c>
      <c r="H202" s="9">
        <v>1</v>
      </c>
      <c r="I202" s="9" t="e">
        <f>VLOOKUP(WorkOrders2[[#This Row],[Techs]],[1]!tblRates[#All],2,FALSE)</f>
        <v>#REF!</v>
      </c>
      <c r="J202" s="10"/>
      <c r="K202" s="10"/>
      <c r="L202" s="11">
        <v>0.25</v>
      </c>
      <c r="M202" s="12">
        <v>45.237400000000001</v>
      </c>
      <c r="N202" s="12">
        <f>IF(WorkOrders2[[#This Row],[WtyParts]]="yes", 0,WorkOrders2[[#This Row],[PartsCost]])</f>
        <v>45.237400000000001</v>
      </c>
      <c r="O202" t="s">
        <v>47</v>
      </c>
      <c r="P202" s="13">
        <f t="shared" si="24"/>
        <v>36</v>
      </c>
      <c r="Q202" s="14">
        <f t="shared" si="25"/>
        <v>80</v>
      </c>
      <c r="R202" s="15">
        <f t="shared" si="26"/>
        <v>20</v>
      </c>
      <c r="S202" s="15">
        <f t="shared" si="27"/>
        <v>20</v>
      </c>
      <c r="T202" s="15">
        <f t="shared" si="28"/>
        <v>45.237400000000001</v>
      </c>
      <c r="U202" s="15">
        <f t="shared" si="29"/>
        <v>65.237400000000008</v>
      </c>
      <c r="V202" s="15">
        <f t="shared" si="30"/>
        <v>65.237400000000008</v>
      </c>
      <c r="W202" s="14" t="str">
        <f t="shared" si="31"/>
        <v>Wed</v>
      </c>
      <c r="X202" s="14" t="str">
        <f t="shared" si="31"/>
        <v>Thu</v>
      </c>
      <c r="Y202" s="19">
        <f>WorkOrders2[[#This Row],[LbrHrs]]*WorkOrders2[[#This Row],[Techs]]</f>
        <v>0.25</v>
      </c>
      <c r="Z202" s="19">
        <f>WorkOrders2[[#This Row],[PartsCost]]+WorkOrders2[[#This Row],[LbrCost]]</f>
        <v>65.237400000000008</v>
      </c>
    </row>
    <row r="203" spans="1:26" x14ac:dyDescent="0.25">
      <c r="A203" s="7" t="s">
        <v>249</v>
      </c>
      <c r="B203" t="s">
        <v>39</v>
      </c>
      <c r="C203" t="s">
        <v>40</v>
      </c>
      <c r="D203" s="7" t="s">
        <v>32</v>
      </c>
      <c r="E203" t="s">
        <v>41</v>
      </c>
      <c r="F203" s="8">
        <v>44167</v>
      </c>
      <c r="G203" s="8">
        <v>44223</v>
      </c>
      <c r="H203" s="9">
        <v>1</v>
      </c>
      <c r="I203" s="9" t="e">
        <f>VLOOKUP(WorkOrders2[[#This Row],[Techs]],[1]!tblRates[#All],2,FALSE)</f>
        <v>#REF!</v>
      </c>
      <c r="J203" s="10"/>
      <c r="K203" s="10"/>
      <c r="L203" s="11">
        <v>0.75</v>
      </c>
      <c r="M203" s="12">
        <v>42.66</v>
      </c>
      <c r="N203" s="12">
        <f>IF(WorkOrders2[[#This Row],[WtyParts]]="yes", 0,WorkOrders2[[#This Row],[PartsCost]])</f>
        <v>42.66</v>
      </c>
      <c r="O203" t="s">
        <v>28</v>
      </c>
      <c r="P203" s="13">
        <f t="shared" si="24"/>
        <v>56</v>
      </c>
      <c r="Q203" s="14">
        <f t="shared" si="25"/>
        <v>80</v>
      </c>
      <c r="R203" s="15">
        <f t="shared" si="26"/>
        <v>60</v>
      </c>
      <c r="S203" s="15">
        <f t="shared" si="27"/>
        <v>60</v>
      </c>
      <c r="T203" s="15">
        <f t="shared" si="28"/>
        <v>42.66</v>
      </c>
      <c r="U203" s="15">
        <f t="shared" si="29"/>
        <v>102.66</v>
      </c>
      <c r="V203" s="15">
        <f t="shared" si="30"/>
        <v>102.66</v>
      </c>
      <c r="W203" s="14" t="str">
        <f t="shared" si="31"/>
        <v>Wed</v>
      </c>
      <c r="X203" s="14" t="str">
        <f t="shared" si="31"/>
        <v>Wed</v>
      </c>
      <c r="Y203" s="19">
        <f>WorkOrders2[[#This Row],[LbrHrs]]*WorkOrders2[[#This Row],[Techs]]</f>
        <v>0.75</v>
      </c>
      <c r="Z203" s="19">
        <f>WorkOrders2[[#This Row],[PartsCost]]+WorkOrders2[[#This Row],[LbrCost]]</f>
        <v>102.66</v>
      </c>
    </row>
    <row r="204" spans="1:26" x14ac:dyDescent="0.25">
      <c r="A204" s="7" t="s">
        <v>250</v>
      </c>
      <c r="B204" t="s">
        <v>25</v>
      </c>
      <c r="C204" t="s">
        <v>195</v>
      </c>
      <c r="D204" s="7" t="s">
        <v>32</v>
      </c>
      <c r="F204" s="8">
        <v>44167</v>
      </c>
      <c r="G204" s="8">
        <v>44242</v>
      </c>
      <c r="H204" s="9">
        <v>2</v>
      </c>
      <c r="I204" s="9" t="e">
        <f>VLOOKUP(WorkOrders2[[#This Row],[Techs]],[1]!tblRates[#All],2,FALSE)</f>
        <v>#REF!</v>
      </c>
      <c r="J204" s="10"/>
      <c r="K204" s="10"/>
      <c r="L204" s="11">
        <v>1</v>
      </c>
      <c r="M204" s="12">
        <v>226</v>
      </c>
      <c r="N204" s="12">
        <f>IF(WorkOrders2[[#This Row],[WtyParts]]="yes", 0,WorkOrders2[[#This Row],[PartsCost]])</f>
        <v>226</v>
      </c>
      <c r="O204" t="s">
        <v>28</v>
      </c>
      <c r="P204" s="13">
        <f t="shared" si="24"/>
        <v>75</v>
      </c>
      <c r="Q204" s="14">
        <f t="shared" si="25"/>
        <v>140</v>
      </c>
      <c r="R204" s="15">
        <f t="shared" si="26"/>
        <v>140</v>
      </c>
      <c r="S204" s="15">
        <f t="shared" si="27"/>
        <v>140</v>
      </c>
      <c r="T204" s="15">
        <f t="shared" si="28"/>
        <v>226</v>
      </c>
      <c r="U204" s="15">
        <f t="shared" si="29"/>
        <v>366</v>
      </c>
      <c r="V204" s="15">
        <f t="shared" si="30"/>
        <v>366</v>
      </c>
      <c r="W204" s="14" t="str">
        <f t="shared" si="31"/>
        <v>Wed</v>
      </c>
      <c r="X204" s="14" t="str">
        <f t="shared" si="31"/>
        <v>Mon</v>
      </c>
      <c r="Y204" s="19">
        <f>WorkOrders2[[#This Row],[LbrHrs]]*WorkOrders2[[#This Row],[Techs]]</f>
        <v>2</v>
      </c>
      <c r="Z204" s="19">
        <f>WorkOrders2[[#This Row],[PartsCost]]+WorkOrders2[[#This Row],[LbrCost]]</f>
        <v>366</v>
      </c>
    </row>
    <row r="205" spans="1:26" x14ac:dyDescent="0.25">
      <c r="A205" s="7" t="s">
        <v>251</v>
      </c>
      <c r="B205" t="s">
        <v>30</v>
      </c>
      <c r="C205" t="s">
        <v>55</v>
      </c>
      <c r="D205" s="7" t="s">
        <v>27</v>
      </c>
      <c r="F205" s="8">
        <v>44168</v>
      </c>
      <c r="G205" s="8">
        <v>44202</v>
      </c>
      <c r="H205" s="9">
        <v>2</v>
      </c>
      <c r="I205" s="9" t="e">
        <f>VLOOKUP(WorkOrders2[[#This Row],[Techs]],[1]!tblRates[#All],2,FALSE)</f>
        <v>#REF!</v>
      </c>
      <c r="J205" s="10"/>
      <c r="K205" s="10"/>
      <c r="L205" s="11">
        <v>0.5</v>
      </c>
      <c r="M205" s="12">
        <v>45.237400000000001</v>
      </c>
      <c r="N205" s="12">
        <f>IF(WorkOrders2[[#This Row],[WtyParts]]="yes", 0,WorkOrders2[[#This Row],[PartsCost]])</f>
        <v>45.237400000000001</v>
      </c>
      <c r="O205" t="s">
        <v>28</v>
      </c>
      <c r="P205" s="13">
        <f t="shared" si="24"/>
        <v>34</v>
      </c>
      <c r="Q205" s="14">
        <f t="shared" si="25"/>
        <v>140</v>
      </c>
      <c r="R205" s="15">
        <f t="shared" si="26"/>
        <v>70</v>
      </c>
      <c r="S205" s="15">
        <f t="shared" si="27"/>
        <v>70</v>
      </c>
      <c r="T205" s="15">
        <f t="shared" si="28"/>
        <v>45.237400000000001</v>
      </c>
      <c r="U205" s="15">
        <f t="shared" si="29"/>
        <v>115.23740000000001</v>
      </c>
      <c r="V205" s="15">
        <f t="shared" si="30"/>
        <v>115.23740000000001</v>
      </c>
      <c r="W205" s="14" t="str">
        <f t="shared" si="31"/>
        <v>Thu</v>
      </c>
      <c r="X205" s="14" t="str">
        <f t="shared" si="31"/>
        <v>Wed</v>
      </c>
      <c r="Y205" s="19">
        <f>WorkOrders2[[#This Row],[LbrHrs]]*WorkOrders2[[#This Row],[Techs]]</f>
        <v>1</v>
      </c>
      <c r="Z205" s="19">
        <f>WorkOrders2[[#This Row],[PartsCost]]+WorkOrders2[[#This Row],[LbrCost]]</f>
        <v>115.23740000000001</v>
      </c>
    </row>
    <row r="206" spans="1:26" x14ac:dyDescent="0.25">
      <c r="A206" s="7" t="s">
        <v>252</v>
      </c>
      <c r="B206" t="s">
        <v>39</v>
      </c>
      <c r="C206" t="s">
        <v>46</v>
      </c>
      <c r="D206" s="7" t="s">
        <v>35</v>
      </c>
      <c r="E206" t="s">
        <v>41</v>
      </c>
      <c r="F206" s="8">
        <v>44168</v>
      </c>
      <c r="G206" s="8">
        <v>44221</v>
      </c>
      <c r="H206" s="9">
        <v>1</v>
      </c>
      <c r="I206" s="9" t="e">
        <f>VLOOKUP(WorkOrders2[[#This Row],[Techs]],[1]!tblRates[#All],2,FALSE)</f>
        <v>#REF!</v>
      </c>
      <c r="J206" s="10"/>
      <c r="K206" s="10"/>
      <c r="L206" s="11">
        <v>0.25</v>
      </c>
      <c r="M206" s="12">
        <v>36.972099999999998</v>
      </c>
      <c r="N206" s="12">
        <f>IF(WorkOrders2[[#This Row],[WtyParts]]="yes", 0,WorkOrders2[[#This Row],[PartsCost]])</f>
        <v>36.972099999999998</v>
      </c>
      <c r="O206" t="s">
        <v>47</v>
      </c>
      <c r="P206" s="13">
        <f t="shared" si="24"/>
        <v>53</v>
      </c>
      <c r="Q206" s="14">
        <f t="shared" si="25"/>
        <v>80</v>
      </c>
      <c r="R206" s="15">
        <f t="shared" si="26"/>
        <v>20</v>
      </c>
      <c r="S206" s="15">
        <f t="shared" si="27"/>
        <v>20</v>
      </c>
      <c r="T206" s="15">
        <f t="shared" si="28"/>
        <v>36.972099999999998</v>
      </c>
      <c r="U206" s="15">
        <f t="shared" si="29"/>
        <v>56.972099999999998</v>
      </c>
      <c r="V206" s="15">
        <f t="shared" si="30"/>
        <v>56.972099999999998</v>
      </c>
      <c r="W206" s="14" t="str">
        <f t="shared" si="31"/>
        <v>Thu</v>
      </c>
      <c r="X206" s="14" t="str">
        <f t="shared" si="31"/>
        <v>Mon</v>
      </c>
      <c r="Y206" s="19">
        <f>WorkOrders2[[#This Row],[LbrHrs]]*WorkOrders2[[#This Row],[Techs]]</f>
        <v>0.25</v>
      </c>
      <c r="Z206" s="19">
        <f>WorkOrders2[[#This Row],[PartsCost]]+WorkOrders2[[#This Row],[LbrCost]]</f>
        <v>56.972099999999998</v>
      </c>
    </row>
    <row r="207" spans="1:26" x14ac:dyDescent="0.25">
      <c r="A207" s="7" t="s">
        <v>253</v>
      </c>
      <c r="B207" t="s">
        <v>30</v>
      </c>
      <c r="C207" t="s">
        <v>31</v>
      </c>
      <c r="D207" s="7" t="s">
        <v>27</v>
      </c>
      <c r="F207" s="8">
        <v>44170</v>
      </c>
      <c r="G207" s="8">
        <v>44188</v>
      </c>
      <c r="H207" s="9">
        <v>1</v>
      </c>
      <c r="I207" s="9" t="e">
        <f>VLOOKUP(WorkOrders2[[#This Row],[Techs]],[1]!tblRates[#All],2,FALSE)</f>
        <v>#REF!</v>
      </c>
      <c r="J207" s="10"/>
      <c r="K207" s="10"/>
      <c r="L207" s="11">
        <v>0.5</v>
      </c>
      <c r="M207" s="12">
        <v>138.5667</v>
      </c>
      <c r="N207" s="12">
        <f>IF(WorkOrders2[[#This Row],[WtyParts]]="yes", 0,WorkOrders2[[#This Row],[PartsCost]])</f>
        <v>138.5667</v>
      </c>
      <c r="O207" t="s">
        <v>28</v>
      </c>
      <c r="P207" s="13">
        <f t="shared" si="24"/>
        <v>18</v>
      </c>
      <c r="Q207" s="14">
        <f t="shared" si="25"/>
        <v>80</v>
      </c>
      <c r="R207" s="15">
        <f t="shared" si="26"/>
        <v>40</v>
      </c>
      <c r="S207" s="15">
        <f t="shared" si="27"/>
        <v>40</v>
      </c>
      <c r="T207" s="15">
        <f t="shared" si="28"/>
        <v>138.5667</v>
      </c>
      <c r="U207" s="15">
        <f t="shared" si="29"/>
        <v>178.5667</v>
      </c>
      <c r="V207" s="15">
        <f t="shared" si="30"/>
        <v>178.5667</v>
      </c>
      <c r="W207" s="14" t="str">
        <f t="shared" si="31"/>
        <v>Sat</v>
      </c>
      <c r="X207" s="14" t="str">
        <f t="shared" si="31"/>
        <v>Wed</v>
      </c>
      <c r="Y207" s="19">
        <f>WorkOrders2[[#This Row],[LbrHrs]]*WorkOrders2[[#This Row],[Techs]]</f>
        <v>0.5</v>
      </c>
      <c r="Z207" s="19">
        <f>WorkOrders2[[#This Row],[PartsCost]]+WorkOrders2[[#This Row],[LbrCost]]</f>
        <v>178.5667</v>
      </c>
    </row>
    <row r="208" spans="1:26" x14ac:dyDescent="0.25">
      <c r="A208" s="7" t="s">
        <v>254</v>
      </c>
      <c r="B208" t="s">
        <v>30</v>
      </c>
      <c r="C208" t="s">
        <v>31</v>
      </c>
      <c r="D208" s="7" t="s">
        <v>35</v>
      </c>
      <c r="F208" s="8">
        <v>44170</v>
      </c>
      <c r="G208" s="8">
        <v>44202</v>
      </c>
      <c r="H208" s="9">
        <v>1</v>
      </c>
      <c r="I208" s="9" t="e">
        <f>VLOOKUP(WorkOrders2[[#This Row],[Techs]],[1]!tblRates[#All],2,FALSE)</f>
        <v>#REF!</v>
      </c>
      <c r="J208" s="10"/>
      <c r="K208" s="10"/>
      <c r="L208" s="11">
        <v>0.25</v>
      </c>
      <c r="M208" s="12">
        <v>126.5641</v>
      </c>
      <c r="N208" s="12">
        <f>IF(WorkOrders2[[#This Row],[WtyParts]]="yes", 0,WorkOrders2[[#This Row],[PartsCost]])</f>
        <v>126.5641</v>
      </c>
      <c r="O208" t="s">
        <v>28</v>
      </c>
      <c r="P208" s="13">
        <f t="shared" si="24"/>
        <v>32</v>
      </c>
      <c r="Q208" s="14">
        <f t="shared" si="25"/>
        <v>80</v>
      </c>
      <c r="R208" s="15">
        <f t="shared" si="26"/>
        <v>20</v>
      </c>
      <c r="S208" s="15">
        <f t="shared" si="27"/>
        <v>20</v>
      </c>
      <c r="T208" s="15">
        <f t="shared" si="28"/>
        <v>126.5641</v>
      </c>
      <c r="U208" s="15">
        <f t="shared" si="29"/>
        <v>146.5641</v>
      </c>
      <c r="V208" s="15">
        <f t="shared" si="30"/>
        <v>146.5641</v>
      </c>
      <c r="W208" s="14" t="str">
        <f t="shared" si="31"/>
        <v>Sat</v>
      </c>
      <c r="X208" s="14" t="str">
        <f t="shared" si="31"/>
        <v>Wed</v>
      </c>
      <c r="Y208" s="19">
        <f>WorkOrders2[[#This Row],[LbrHrs]]*WorkOrders2[[#This Row],[Techs]]</f>
        <v>0.25</v>
      </c>
      <c r="Z208" s="19">
        <f>WorkOrders2[[#This Row],[PartsCost]]+WorkOrders2[[#This Row],[LbrCost]]</f>
        <v>146.5641</v>
      </c>
    </row>
    <row r="209" spans="1:26" x14ac:dyDescent="0.25">
      <c r="A209" s="7" t="s">
        <v>255</v>
      </c>
      <c r="B209" t="s">
        <v>51</v>
      </c>
      <c r="C209" t="s">
        <v>46</v>
      </c>
      <c r="D209" s="7" t="s">
        <v>162</v>
      </c>
      <c r="F209" s="8">
        <v>44172</v>
      </c>
      <c r="G209" s="8">
        <v>44201</v>
      </c>
      <c r="H209" s="9">
        <v>2</v>
      </c>
      <c r="I209" s="9" t="e">
        <f>VLOOKUP(WorkOrders2[[#This Row],[Techs]],[1]!tblRates[#All],2,FALSE)</f>
        <v>#REF!</v>
      </c>
      <c r="J209" s="10"/>
      <c r="K209" s="10"/>
      <c r="L209" s="11">
        <v>1</v>
      </c>
      <c r="M209" s="12">
        <v>51.45</v>
      </c>
      <c r="N209" s="12">
        <f>IF(WorkOrders2[[#This Row],[WtyParts]]="yes", 0,WorkOrders2[[#This Row],[PartsCost]])</f>
        <v>51.45</v>
      </c>
      <c r="O209" t="s">
        <v>36</v>
      </c>
      <c r="P209" s="13">
        <f t="shared" si="24"/>
        <v>29</v>
      </c>
      <c r="Q209" s="14">
        <f t="shared" si="25"/>
        <v>140</v>
      </c>
      <c r="R209" s="15">
        <f t="shared" si="26"/>
        <v>140</v>
      </c>
      <c r="S209" s="15">
        <f t="shared" si="27"/>
        <v>140</v>
      </c>
      <c r="T209" s="15">
        <f t="shared" si="28"/>
        <v>51.45</v>
      </c>
      <c r="U209" s="15">
        <f t="shared" si="29"/>
        <v>191.45</v>
      </c>
      <c r="V209" s="15">
        <f t="shared" si="30"/>
        <v>191.45</v>
      </c>
      <c r="W209" s="14" t="str">
        <f t="shared" si="31"/>
        <v>Mon</v>
      </c>
      <c r="X209" s="14" t="str">
        <f t="shared" si="31"/>
        <v>Tue</v>
      </c>
      <c r="Y209" s="19">
        <f>WorkOrders2[[#This Row],[LbrHrs]]*WorkOrders2[[#This Row],[Techs]]</f>
        <v>2</v>
      </c>
      <c r="Z209" s="19">
        <f>WorkOrders2[[#This Row],[PartsCost]]+WorkOrders2[[#This Row],[LbrCost]]</f>
        <v>191.45</v>
      </c>
    </row>
    <row r="210" spans="1:26" x14ac:dyDescent="0.25">
      <c r="A210" s="7" t="s">
        <v>256</v>
      </c>
      <c r="B210" t="s">
        <v>30</v>
      </c>
      <c r="C210" t="s">
        <v>31</v>
      </c>
      <c r="D210" s="7" t="s">
        <v>35</v>
      </c>
      <c r="F210" s="8">
        <v>44172</v>
      </c>
      <c r="G210" s="8">
        <v>44203</v>
      </c>
      <c r="H210" s="9">
        <v>1</v>
      </c>
      <c r="I210" s="9" t="e">
        <f>VLOOKUP(WorkOrders2[[#This Row],[Techs]],[1]!tblRates[#All],2,FALSE)</f>
        <v>#REF!</v>
      </c>
      <c r="J210" s="10"/>
      <c r="K210" s="10"/>
      <c r="L210" s="11">
        <v>0.25</v>
      </c>
      <c r="M210" s="12">
        <v>227.93719999999999</v>
      </c>
      <c r="N210" s="12">
        <f>IF(WorkOrders2[[#This Row],[WtyParts]]="yes", 0,WorkOrders2[[#This Row],[PartsCost]])</f>
        <v>227.93719999999999</v>
      </c>
      <c r="O210" t="s">
        <v>28</v>
      </c>
      <c r="P210" s="13">
        <f t="shared" si="24"/>
        <v>31</v>
      </c>
      <c r="Q210" s="14">
        <f t="shared" si="25"/>
        <v>80</v>
      </c>
      <c r="R210" s="15">
        <f t="shared" si="26"/>
        <v>20</v>
      </c>
      <c r="S210" s="15">
        <f t="shared" si="27"/>
        <v>20</v>
      </c>
      <c r="T210" s="15">
        <f t="shared" si="28"/>
        <v>227.93719999999999</v>
      </c>
      <c r="U210" s="15">
        <f t="shared" si="29"/>
        <v>247.93719999999999</v>
      </c>
      <c r="V210" s="15">
        <f t="shared" si="30"/>
        <v>247.93719999999999</v>
      </c>
      <c r="W210" s="14" t="str">
        <f t="shared" si="31"/>
        <v>Mon</v>
      </c>
      <c r="X210" s="14" t="str">
        <f t="shared" si="31"/>
        <v>Thu</v>
      </c>
      <c r="Y210" s="19">
        <f>WorkOrders2[[#This Row],[LbrHrs]]*WorkOrders2[[#This Row],[Techs]]</f>
        <v>0.25</v>
      </c>
      <c r="Z210" s="19">
        <f>WorkOrders2[[#This Row],[PartsCost]]+WorkOrders2[[#This Row],[LbrCost]]</f>
        <v>247.93719999999999</v>
      </c>
    </row>
    <row r="211" spans="1:26" x14ac:dyDescent="0.25">
      <c r="A211" s="7" t="s">
        <v>257</v>
      </c>
      <c r="B211" t="s">
        <v>39</v>
      </c>
      <c r="C211" t="s">
        <v>55</v>
      </c>
      <c r="D211" s="7" t="s">
        <v>32</v>
      </c>
      <c r="F211" s="8">
        <v>44172</v>
      </c>
      <c r="G211" s="8">
        <v>44207</v>
      </c>
      <c r="H211" s="9">
        <v>1</v>
      </c>
      <c r="I211" s="9" t="e">
        <f>VLOOKUP(WorkOrders2[[#This Row],[Techs]],[1]!tblRates[#All],2,FALSE)</f>
        <v>#REF!</v>
      </c>
      <c r="J211" s="10"/>
      <c r="K211" s="10"/>
      <c r="L211" s="11">
        <v>0.5</v>
      </c>
      <c r="M211" s="12">
        <v>367.71109999999999</v>
      </c>
      <c r="N211" s="12">
        <f>IF(WorkOrders2[[#This Row],[WtyParts]]="yes", 0,WorkOrders2[[#This Row],[PartsCost]])</f>
        <v>367.71109999999999</v>
      </c>
      <c r="O211" t="s">
        <v>36</v>
      </c>
      <c r="P211" s="13">
        <f t="shared" si="24"/>
        <v>35</v>
      </c>
      <c r="Q211" s="14">
        <f t="shared" si="25"/>
        <v>80</v>
      </c>
      <c r="R211" s="15">
        <f t="shared" si="26"/>
        <v>40</v>
      </c>
      <c r="S211" s="15">
        <f t="shared" si="27"/>
        <v>40</v>
      </c>
      <c r="T211" s="15">
        <f t="shared" si="28"/>
        <v>367.71109999999999</v>
      </c>
      <c r="U211" s="15">
        <f t="shared" si="29"/>
        <v>407.71109999999999</v>
      </c>
      <c r="V211" s="15">
        <f t="shared" si="30"/>
        <v>407.71109999999999</v>
      </c>
      <c r="W211" s="14" t="str">
        <f t="shared" si="31"/>
        <v>Mon</v>
      </c>
      <c r="X211" s="14" t="str">
        <f t="shared" si="31"/>
        <v>Mon</v>
      </c>
      <c r="Y211" s="19">
        <f>WorkOrders2[[#This Row],[LbrHrs]]*WorkOrders2[[#This Row],[Techs]]</f>
        <v>0.5</v>
      </c>
      <c r="Z211" s="19">
        <f>WorkOrders2[[#This Row],[PartsCost]]+WorkOrders2[[#This Row],[LbrCost]]</f>
        <v>407.71109999999999</v>
      </c>
    </row>
    <row r="212" spans="1:26" x14ac:dyDescent="0.25">
      <c r="A212" s="7" t="s">
        <v>258</v>
      </c>
      <c r="B212" t="s">
        <v>25</v>
      </c>
      <c r="C212" t="s">
        <v>26</v>
      </c>
      <c r="D212" s="7" t="s">
        <v>32</v>
      </c>
      <c r="F212" s="8">
        <v>44172</v>
      </c>
      <c r="G212" s="8">
        <v>44208</v>
      </c>
      <c r="H212" s="9">
        <v>2</v>
      </c>
      <c r="I212" s="9" t="e">
        <f>VLOOKUP(WorkOrders2[[#This Row],[Techs]],[1]!tblRates[#All],2,FALSE)</f>
        <v>#REF!</v>
      </c>
      <c r="J212" s="10"/>
      <c r="K212" s="10"/>
      <c r="L212" s="11">
        <v>1.25</v>
      </c>
      <c r="M212" s="12">
        <v>637.53</v>
      </c>
      <c r="N212" s="12">
        <f>IF(WorkOrders2[[#This Row],[WtyParts]]="yes", 0,WorkOrders2[[#This Row],[PartsCost]])</f>
        <v>637.53</v>
      </c>
      <c r="O212" t="s">
        <v>28</v>
      </c>
      <c r="P212" s="13">
        <f t="shared" si="24"/>
        <v>36</v>
      </c>
      <c r="Q212" s="14">
        <f t="shared" si="25"/>
        <v>140</v>
      </c>
      <c r="R212" s="15">
        <f t="shared" si="26"/>
        <v>175</v>
      </c>
      <c r="S212" s="15">
        <f t="shared" si="27"/>
        <v>175</v>
      </c>
      <c r="T212" s="15">
        <f t="shared" si="28"/>
        <v>637.53</v>
      </c>
      <c r="U212" s="15">
        <f t="shared" si="29"/>
        <v>812.53</v>
      </c>
      <c r="V212" s="15">
        <f t="shared" si="30"/>
        <v>812.53</v>
      </c>
      <c r="W212" s="14" t="str">
        <f t="shared" si="31"/>
        <v>Mon</v>
      </c>
      <c r="X212" s="14" t="str">
        <f t="shared" si="31"/>
        <v>Tue</v>
      </c>
      <c r="Y212" s="19">
        <f>WorkOrders2[[#This Row],[LbrHrs]]*WorkOrders2[[#This Row],[Techs]]</f>
        <v>2.5</v>
      </c>
      <c r="Z212" s="19">
        <f>WorkOrders2[[#This Row],[PartsCost]]+WorkOrders2[[#This Row],[LbrCost]]</f>
        <v>812.53</v>
      </c>
    </row>
    <row r="213" spans="1:26" x14ac:dyDescent="0.25">
      <c r="A213" s="7" t="s">
        <v>259</v>
      </c>
      <c r="B213" t="s">
        <v>34</v>
      </c>
      <c r="C213" t="s">
        <v>26</v>
      </c>
      <c r="D213" s="7" t="s">
        <v>32</v>
      </c>
      <c r="F213" s="8">
        <v>44173</v>
      </c>
      <c r="G213" s="8">
        <v>44180</v>
      </c>
      <c r="H213" s="9">
        <v>2</v>
      </c>
      <c r="I213" s="9" t="e">
        <f>VLOOKUP(WorkOrders2[[#This Row],[Techs]],[1]!tblRates[#All],2,FALSE)</f>
        <v>#REF!</v>
      </c>
      <c r="J213" s="10"/>
      <c r="K213" s="10"/>
      <c r="L213" s="11">
        <v>3</v>
      </c>
      <c r="M213" s="12">
        <v>21.33</v>
      </c>
      <c r="N213" s="12">
        <f>IF(WorkOrders2[[#This Row],[WtyParts]]="yes", 0,WorkOrders2[[#This Row],[PartsCost]])</f>
        <v>21.33</v>
      </c>
      <c r="O213" t="s">
        <v>28</v>
      </c>
      <c r="P213" s="13">
        <f t="shared" si="24"/>
        <v>7</v>
      </c>
      <c r="Q213" s="14">
        <f t="shared" si="25"/>
        <v>140</v>
      </c>
      <c r="R213" s="15">
        <f t="shared" si="26"/>
        <v>420</v>
      </c>
      <c r="S213" s="15">
        <f t="shared" si="27"/>
        <v>420</v>
      </c>
      <c r="T213" s="15">
        <f t="shared" si="28"/>
        <v>21.33</v>
      </c>
      <c r="U213" s="15">
        <f t="shared" si="29"/>
        <v>441.33</v>
      </c>
      <c r="V213" s="15">
        <f t="shared" si="30"/>
        <v>441.33</v>
      </c>
      <c r="W213" s="14" t="str">
        <f t="shared" si="31"/>
        <v>Tue</v>
      </c>
      <c r="X213" s="14" t="str">
        <f t="shared" si="31"/>
        <v>Tue</v>
      </c>
      <c r="Y213" s="19">
        <f>WorkOrders2[[#This Row],[LbrHrs]]*WorkOrders2[[#This Row],[Techs]]</f>
        <v>6</v>
      </c>
      <c r="Z213" s="19">
        <f>WorkOrders2[[#This Row],[PartsCost]]+WorkOrders2[[#This Row],[LbrCost]]</f>
        <v>441.33</v>
      </c>
    </row>
    <row r="214" spans="1:26" x14ac:dyDescent="0.25">
      <c r="A214" s="7" t="s">
        <v>260</v>
      </c>
      <c r="B214" t="s">
        <v>51</v>
      </c>
      <c r="C214" t="s">
        <v>40</v>
      </c>
      <c r="D214" s="7" t="s">
        <v>32</v>
      </c>
      <c r="F214" s="8">
        <v>44173</v>
      </c>
      <c r="G214" s="8">
        <v>44181</v>
      </c>
      <c r="H214" s="9">
        <v>2</v>
      </c>
      <c r="I214" s="9" t="e">
        <f>VLOOKUP(WorkOrders2[[#This Row],[Techs]],[1]!tblRates[#All],2,FALSE)</f>
        <v>#REF!</v>
      </c>
      <c r="J214" s="10"/>
      <c r="K214" s="10"/>
      <c r="L214" s="11">
        <v>1.5</v>
      </c>
      <c r="M214" s="12">
        <v>318.72519999999997</v>
      </c>
      <c r="N214" s="12">
        <f>IF(WorkOrders2[[#This Row],[WtyParts]]="yes", 0,WorkOrders2[[#This Row],[PartsCost]])</f>
        <v>318.72519999999997</v>
      </c>
      <c r="O214" t="s">
        <v>28</v>
      </c>
      <c r="P214" s="13">
        <f t="shared" si="24"/>
        <v>8</v>
      </c>
      <c r="Q214" s="14">
        <f t="shared" si="25"/>
        <v>140</v>
      </c>
      <c r="R214" s="15">
        <f t="shared" si="26"/>
        <v>210</v>
      </c>
      <c r="S214" s="15">
        <f t="shared" si="27"/>
        <v>210</v>
      </c>
      <c r="T214" s="15">
        <f t="shared" si="28"/>
        <v>318.72519999999997</v>
      </c>
      <c r="U214" s="15">
        <f t="shared" si="29"/>
        <v>528.72519999999997</v>
      </c>
      <c r="V214" s="15">
        <f t="shared" si="30"/>
        <v>528.72519999999997</v>
      </c>
      <c r="W214" s="14" t="str">
        <f t="shared" si="31"/>
        <v>Tue</v>
      </c>
      <c r="X214" s="14" t="str">
        <f t="shared" si="31"/>
        <v>Wed</v>
      </c>
      <c r="Y214" s="19">
        <f>WorkOrders2[[#This Row],[LbrHrs]]*WorkOrders2[[#This Row],[Techs]]</f>
        <v>3</v>
      </c>
      <c r="Z214" s="19">
        <f>WorkOrders2[[#This Row],[PartsCost]]+WorkOrders2[[#This Row],[LbrCost]]</f>
        <v>528.72519999999997</v>
      </c>
    </row>
    <row r="215" spans="1:26" x14ac:dyDescent="0.25">
      <c r="A215" s="7" t="s">
        <v>261</v>
      </c>
      <c r="B215" t="s">
        <v>39</v>
      </c>
      <c r="C215" t="s">
        <v>40</v>
      </c>
      <c r="D215" s="7" t="s">
        <v>32</v>
      </c>
      <c r="E215" t="s">
        <v>41</v>
      </c>
      <c r="F215" s="8">
        <v>44173</v>
      </c>
      <c r="G215" s="8">
        <v>44239</v>
      </c>
      <c r="H215" s="9">
        <v>2</v>
      </c>
      <c r="I215" s="9" t="e">
        <f>VLOOKUP(WorkOrders2[[#This Row],[Techs]],[1]!tblRates[#All],2,FALSE)</f>
        <v>#REF!</v>
      </c>
      <c r="J215" s="10"/>
      <c r="K215" s="10"/>
      <c r="L215" s="11">
        <v>0.75</v>
      </c>
      <c r="M215" s="12">
        <v>35.450000000000003</v>
      </c>
      <c r="N215" s="12">
        <f>IF(WorkOrders2[[#This Row],[WtyParts]]="yes", 0,WorkOrders2[[#This Row],[PartsCost]])</f>
        <v>35.450000000000003</v>
      </c>
      <c r="O215" t="s">
        <v>28</v>
      </c>
      <c r="P215" s="13">
        <f t="shared" si="24"/>
        <v>66</v>
      </c>
      <c r="Q215" s="14">
        <f t="shared" si="25"/>
        <v>140</v>
      </c>
      <c r="R215" s="15">
        <f t="shared" si="26"/>
        <v>105</v>
      </c>
      <c r="S215" s="15">
        <f t="shared" si="27"/>
        <v>105</v>
      </c>
      <c r="T215" s="15">
        <f t="shared" si="28"/>
        <v>35.450000000000003</v>
      </c>
      <c r="U215" s="15">
        <f t="shared" si="29"/>
        <v>140.44999999999999</v>
      </c>
      <c r="V215" s="15">
        <f t="shared" si="30"/>
        <v>140.44999999999999</v>
      </c>
      <c r="W215" s="14" t="str">
        <f t="shared" si="31"/>
        <v>Tue</v>
      </c>
      <c r="X215" s="14" t="str">
        <f t="shared" si="31"/>
        <v>Fri</v>
      </c>
      <c r="Y215" s="19">
        <f>WorkOrders2[[#This Row],[LbrHrs]]*WorkOrders2[[#This Row],[Techs]]</f>
        <v>1.5</v>
      </c>
      <c r="Z215" s="19">
        <f>WorkOrders2[[#This Row],[PartsCost]]+WorkOrders2[[#This Row],[LbrCost]]</f>
        <v>140.44999999999999</v>
      </c>
    </row>
    <row r="216" spans="1:26" x14ac:dyDescent="0.25">
      <c r="A216" s="7" t="s">
        <v>262</v>
      </c>
      <c r="B216" t="s">
        <v>30</v>
      </c>
      <c r="C216" t="s">
        <v>31</v>
      </c>
      <c r="D216" s="7" t="s">
        <v>162</v>
      </c>
      <c r="F216" s="8">
        <v>44174</v>
      </c>
      <c r="G216" s="8">
        <v>44182</v>
      </c>
      <c r="H216" s="9">
        <v>1</v>
      </c>
      <c r="I216" s="9" t="e">
        <f>VLOOKUP(WorkOrders2[[#This Row],[Techs]],[1]!tblRates[#All],2,FALSE)</f>
        <v>#REF!</v>
      </c>
      <c r="J216" s="10"/>
      <c r="K216" s="10"/>
      <c r="L216" s="11">
        <v>1.75</v>
      </c>
      <c r="M216" s="12">
        <v>131.30000000000001</v>
      </c>
      <c r="N216" s="12">
        <f>IF(WorkOrders2[[#This Row],[WtyParts]]="yes", 0,WorkOrders2[[#This Row],[PartsCost]])</f>
        <v>131.30000000000001</v>
      </c>
      <c r="O216" t="s">
        <v>36</v>
      </c>
      <c r="P216" s="13">
        <f t="shared" si="24"/>
        <v>8</v>
      </c>
      <c r="Q216" s="14">
        <f t="shared" si="25"/>
        <v>80</v>
      </c>
      <c r="R216" s="15">
        <f t="shared" si="26"/>
        <v>140</v>
      </c>
      <c r="S216" s="15">
        <f t="shared" si="27"/>
        <v>140</v>
      </c>
      <c r="T216" s="15">
        <f t="shared" si="28"/>
        <v>131.30000000000001</v>
      </c>
      <c r="U216" s="15">
        <f t="shared" si="29"/>
        <v>271.3</v>
      </c>
      <c r="V216" s="15">
        <f t="shared" si="30"/>
        <v>271.3</v>
      </c>
      <c r="W216" s="14" t="str">
        <f t="shared" si="31"/>
        <v>Wed</v>
      </c>
      <c r="X216" s="14" t="str">
        <f t="shared" si="31"/>
        <v>Thu</v>
      </c>
      <c r="Y216" s="19">
        <f>WorkOrders2[[#This Row],[LbrHrs]]*WorkOrders2[[#This Row],[Techs]]</f>
        <v>1.75</v>
      </c>
      <c r="Z216" s="19">
        <f>WorkOrders2[[#This Row],[PartsCost]]+WorkOrders2[[#This Row],[LbrCost]]</f>
        <v>271.3</v>
      </c>
    </row>
    <row r="217" spans="1:26" x14ac:dyDescent="0.25">
      <c r="A217" s="7" t="s">
        <v>263</v>
      </c>
      <c r="B217" t="s">
        <v>39</v>
      </c>
      <c r="C217" t="s">
        <v>40</v>
      </c>
      <c r="D217" s="7" t="s">
        <v>35</v>
      </c>
      <c r="F217" s="8">
        <v>44174</v>
      </c>
      <c r="G217" s="8">
        <v>44207</v>
      </c>
      <c r="H217" s="9">
        <v>1</v>
      </c>
      <c r="I217" s="9" t="e">
        <f>VLOOKUP(WorkOrders2[[#This Row],[Techs]],[1]!tblRates[#All],2,FALSE)</f>
        <v>#REF!</v>
      </c>
      <c r="J217" s="10"/>
      <c r="K217" s="10"/>
      <c r="L217" s="11">
        <v>0.25</v>
      </c>
      <c r="M217" s="12">
        <v>37.262799999999999</v>
      </c>
      <c r="N217" s="12">
        <f>IF(WorkOrders2[[#This Row],[WtyParts]]="yes", 0,WorkOrders2[[#This Row],[PartsCost]])</f>
        <v>37.262799999999999</v>
      </c>
      <c r="O217" t="s">
        <v>47</v>
      </c>
      <c r="P217" s="13">
        <f t="shared" si="24"/>
        <v>33</v>
      </c>
      <c r="Q217" s="14">
        <f t="shared" si="25"/>
        <v>80</v>
      </c>
      <c r="R217" s="15">
        <f t="shared" si="26"/>
        <v>20</v>
      </c>
      <c r="S217" s="15">
        <f t="shared" si="27"/>
        <v>20</v>
      </c>
      <c r="T217" s="15">
        <f t="shared" si="28"/>
        <v>37.262799999999999</v>
      </c>
      <c r="U217" s="15">
        <f t="shared" si="29"/>
        <v>57.262799999999999</v>
      </c>
      <c r="V217" s="15">
        <f t="shared" si="30"/>
        <v>57.262799999999999</v>
      </c>
      <c r="W217" s="14" t="str">
        <f t="shared" si="31"/>
        <v>Wed</v>
      </c>
      <c r="X217" s="14" t="str">
        <f t="shared" si="31"/>
        <v>Mon</v>
      </c>
      <c r="Y217" s="19">
        <f>WorkOrders2[[#This Row],[LbrHrs]]*WorkOrders2[[#This Row],[Techs]]</f>
        <v>0.25</v>
      </c>
      <c r="Z217" s="19">
        <f>WorkOrders2[[#This Row],[PartsCost]]+WorkOrders2[[#This Row],[LbrCost]]</f>
        <v>57.262799999999999</v>
      </c>
    </row>
    <row r="218" spans="1:26" x14ac:dyDescent="0.25">
      <c r="A218" s="7" t="s">
        <v>264</v>
      </c>
      <c r="B218" t="s">
        <v>136</v>
      </c>
      <c r="C218" t="s">
        <v>55</v>
      </c>
      <c r="D218" s="7" t="s">
        <v>162</v>
      </c>
      <c r="F218" s="8">
        <v>44174</v>
      </c>
      <c r="G218" s="8">
        <v>44208</v>
      </c>
      <c r="H218" s="9">
        <v>2</v>
      </c>
      <c r="I218" s="9" t="e">
        <f>VLOOKUP(WorkOrders2[[#This Row],[Techs]],[1]!tblRates[#All],2,FALSE)</f>
        <v>#REF!</v>
      </c>
      <c r="J218" s="10"/>
      <c r="K218" s="10"/>
      <c r="L218" s="11">
        <v>3</v>
      </c>
      <c r="M218" s="12">
        <v>1193.7465999999999</v>
      </c>
      <c r="N218" s="12">
        <f>IF(WorkOrders2[[#This Row],[WtyParts]]="yes", 0,WorkOrders2[[#This Row],[PartsCost]])</f>
        <v>1193.7465999999999</v>
      </c>
      <c r="O218" t="s">
        <v>47</v>
      </c>
      <c r="P218" s="13">
        <f t="shared" si="24"/>
        <v>34</v>
      </c>
      <c r="Q218" s="14">
        <f t="shared" si="25"/>
        <v>140</v>
      </c>
      <c r="R218" s="15">
        <f t="shared" si="26"/>
        <v>420</v>
      </c>
      <c r="S218" s="15">
        <f t="shared" si="27"/>
        <v>420</v>
      </c>
      <c r="T218" s="15">
        <f t="shared" si="28"/>
        <v>1193.7465999999999</v>
      </c>
      <c r="U218" s="15">
        <f t="shared" si="29"/>
        <v>1613.7465999999999</v>
      </c>
      <c r="V218" s="15">
        <f t="shared" si="30"/>
        <v>1613.7465999999999</v>
      </c>
      <c r="W218" s="14" t="str">
        <f t="shared" si="31"/>
        <v>Wed</v>
      </c>
      <c r="X218" s="14" t="str">
        <f t="shared" si="31"/>
        <v>Tue</v>
      </c>
      <c r="Y218" s="19">
        <f>WorkOrders2[[#This Row],[LbrHrs]]*WorkOrders2[[#This Row],[Techs]]</f>
        <v>6</v>
      </c>
      <c r="Z218" s="19">
        <f>WorkOrders2[[#This Row],[PartsCost]]+WorkOrders2[[#This Row],[LbrCost]]</f>
        <v>1613.7465999999999</v>
      </c>
    </row>
    <row r="219" spans="1:26" x14ac:dyDescent="0.25">
      <c r="A219" s="7" t="s">
        <v>265</v>
      </c>
      <c r="B219" t="s">
        <v>62</v>
      </c>
      <c r="C219" t="s">
        <v>55</v>
      </c>
      <c r="D219" s="7" t="s">
        <v>32</v>
      </c>
      <c r="E219" t="s">
        <v>41</v>
      </c>
      <c r="F219" s="8">
        <v>44175</v>
      </c>
      <c r="G219" s="8">
        <v>44179</v>
      </c>
      <c r="H219" s="9">
        <v>1</v>
      </c>
      <c r="I219" s="9" t="e">
        <f>VLOOKUP(WorkOrders2[[#This Row],[Techs]],[1]!tblRates[#All],2,FALSE)</f>
        <v>#REF!</v>
      </c>
      <c r="J219" s="10"/>
      <c r="K219" s="10"/>
      <c r="L219" s="11">
        <v>0.5</v>
      </c>
      <c r="M219" s="12">
        <v>250.42240000000001</v>
      </c>
      <c r="N219" s="12">
        <f>IF(WorkOrders2[[#This Row],[WtyParts]]="yes", 0,WorkOrders2[[#This Row],[PartsCost]])</f>
        <v>250.42240000000001</v>
      </c>
      <c r="O219" t="s">
        <v>47</v>
      </c>
      <c r="P219" s="13">
        <f t="shared" si="24"/>
        <v>4</v>
      </c>
      <c r="Q219" s="14">
        <f t="shared" si="25"/>
        <v>80</v>
      </c>
      <c r="R219" s="15">
        <f t="shared" si="26"/>
        <v>40</v>
      </c>
      <c r="S219" s="15">
        <f t="shared" si="27"/>
        <v>40</v>
      </c>
      <c r="T219" s="15">
        <f t="shared" si="28"/>
        <v>250.42240000000001</v>
      </c>
      <c r="U219" s="15">
        <f t="shared" si="29"/>
        <v>290.42240000000004</v>
      </c>
      <c r="V219" s="15">
        <f t="shared" si="30"/>
        <v>290.42240000000004</v>
      </c>
      <c r="W219" s="14" t="str">
        <f t="shared" si="31"/>
        <v>Thu</v>
      </c>
      <c r="X219" s="14" t="str">
        <f t="shared" si="31"/>
        <v>Mon</v>
      </c>
      <c r="Y219" s="19">
        <f>WorkOrders2[[#This Row],[LbrHrs]]*WorkOrders2[[#This Row],[Techs]]</f>
        <v>0.5</v>
      </c>
      <c r="Z219" s="19">
        <f>WorkOrders2[[#This Row],[PartsCost]]+WorkOrders2[[#This Row],[LbrCost]]</f>
        <v>290.42240000000004</v>
      </c>
    </row>
    <row r="220" spans="1:26" x14ac:dyDescent="0.25">
      <c r="A220" s="7" t="s">
        <v>266</v>
      </c>
      <c r="B220" t="s">
        <v>30</v>
      </c>
      <c r="C220" t="s">
        <v>31</v>
      </c>
      <c r="D220" s="7" t="s">
        <v>35</v>
      </c>
      <c r="F220" s="8">
        <v>44175</v>
      </c>
      <c r="G220" s="8">
        <v>44203</v>
      </c>
      <c r="H220" s="9">
        <v>1</v>
      </c>
      <c r="I220" s="9" t="e">
        <f>VLOOKUP(WorkOrders2[[#This Row],[Techs]],[1]!tblRates[#All],2,FALSE)</f>
        <v>#REF!</v>
      </c>
      <c r="J220" s="10"/>
      <c r="K220" s="10"/>
      <c r="L220" s="11">
        <v>0.25</v>
      </c>
      <c r="M220" s="12">
        <v>67.703999999999994</v>
      </c>
      <c r="N220" s="12">
        <f>IF(WorkOrders2[[#This Row],[WtyParts]]="yes", 0,WorkOrders2[[#This Row],[PartsCost]])</f>
        <v>67.703999999999994</v>
      </c>
      <c r="O220" t="s">
        <v>36</v>
      </c>
      <c r="P220" s="13">
        <f t="shared" si="24"/>
        <v>28</v>
      </c>
      <c r="Q220" s="14">
        <f t="shared" si="25"/>
        <v>80</v>
      </c>
      <c r="R220" s="15">
        <f t="shared" si="26"/>
        <v>20</v>
      </c>
      <c r="S220" s="15">
        <f t="shared" si="27"/>
        <v>20</v>
      </c>
      <c r="T220" s="15">
        <f t="shared" si="28"/>
        <v>67.703999999999994</v>
      </c>
      <c r="U220" s="15">
        <f t="shared" si="29"/>
        <v>87.703999999999994</v>
      </c>
      <c r="V220" s="15">
        <f t="shared" si="30"/>
        <v>87.703999999999994</v>
      </c>
      <c r="W220" s="14" t="str">
        <f t="shared" si="31"/>
        <v>Thu</v>
      </c>
      <c r="X220" s="14" t="str">
        <f t="shared" si="31"/>
        <v>Thu</v>
      </c>
      <c r="Y220" s="19">
        <f>WorkOrders2[[#This Row],[LbrHrs]]*WorkOrders2[[#This Row],[Techs]]</f>
        <v>0.25</v>
      </c>
      <c r="Z220" s="19">
        <f>WorkOrders2[[#This Row],[PartsCost]]+WorkOrders2[[#This Row],[LbrCost]]</f>
        <v>87.703999999999994</v>
      </c>
    </row>
    <row r="221" spans="1:26" x14ac:dyDescent="0.25">
      <c r="A221" s="7" t="s">
        <v>267</v>
      </c>
      <c r="B221" t="s">
        <v>34</v>
      </c>
      <c r="C221" t="s">
        <v>46</v>
      </c>
      <c r="D221" s="7" t="s">
        <v>162</v>
      </c>
      <c r="F221" s="8">
        <v>44175</v>
      </c>
      <c r="G221" s="8">
        <v>44203</v>
      </c>
      <c r="H221" s="9">
        <v>2</v>
      </c>
      <c r="I221" s="9" t="e">
        <f>VLOOKUP(WorkOrders2[[#This Row],[Techs]],[1]!tblRates[#All],2,FALSE)</f>
        <v>#REF!</v>
      </c>
      <c r="J221" s="10"/>
      <c r="K221" s="10"/>
      <c r="L221" s="11">
        <v>1.25</v>
      </c>
      <c r="M221" s="12">
        <v>58.238999999999997</v>
      </c>
      <c r="N221" s="12">
        <f>IF(WorkOrders2[[#This Row],[WtyParts]]="yes", 0,WorkOrders2[[#This Row],[PartsCost]])</f>
        <v>58.238999999999997</v>
      </c>
      <c r="O221" t="s">
        <v>28</v>
      </c>
      <c r="P221" s="13">
        <f t="shared" si="24"/>
        <v>28</v>
      </c>
      <c r="Q221" s="14">
        <f t="shared" si="25"/>
        <v>140</v>
      </c>
      <c r="R221" s="15">
        <f t="shared" si="26"/>
        <v>175</v>
      </c>
      <c r="S221" s="15">
        <f t="shared" si="27"/>
        <v>175</v>
      </c>
      <c r="T221" s="15">
        <f t="shared" si="28"/>
        <v>58.238999999999997</v>
      </c>
      <c r="U221" s="15">
        <f t="shared" si="29"/>
        <v>233.239</v>
      </c>
      <c r="V221" s="15">
        <f t="shared" si="30"/>
        <v>233.239</v>
      </c>
      <c r="W221" s="14" t="str">
        <f t="shared" si="31"/>
        <v>Thu</v>
      </c>
      <c r="X221" s="14" t="str">
        <f t="shared" si="31"/>
        <v>Thu</v>
      </c>
      <c r="Y221" s="19">
        <f>WorkOrders2[[#This Row],[LbrHrs]]*WorkOrders2[[#This Row],[Techs]]</f>
        <v>2.5</v>
      </c>
      <c r="Z221" s="19">
        <f>WorkOrders2[[#This Row],[PartsCost]]+WorkOrders2[[#This Row],[LbrCost]]</f>
        <v>233.239</v>
      </c>
    </row>
    <row r="222" spans="1:26" x14ac:dyDescent="0.25">
      <c r="A222" s="7" t="s">
        <v>268</v>
      </c>
      <c r="B222" t="s">
        <v>51</v>
      </c>
      <c r="C222" t="s">
        <v>31</v>
      </c>
      <c r="D222" s="7" t="s">
        <v>27</v>
      </c>
      <c r="F222" s="8">
        <v>44175</v>
      </c>
      <c r="G222" s="8">
        <v>44210</v>
      </c>
      <c r="H222" s="9">
        <v>1</v>
      </c>
      <c r="I222" s="9" t="e">
        <f>VLOOKUP(WorkOrders2[[#This Row],[Techs]],[1]!tblRates[#All],2,FALSE)</f>
        <v>#REF!</v>
      </c>
      <c r="J222" s="10"/>
      <c r="K222" s="10"/>
      <c r="L222" s="11">
        <v>0.5</v>
      </c>
      <c r="M222" s="12">
        <v>32.226999999999997</v>
      </c>
      <c r="N222" s="12">
        <f>IF(WorkOrders2[[#This Row],[WtyParts]]="yes", 0,WorkOrders2[[#This Row],[PartsCost]])</f>
        <v>32.226999999999997</v>
      </c>
      <c r="O222" t="s">
        <v>36</v>
      </c>
      <c r="P222" s="13">
        <f t="shared" si="24"/>
        <v>35</v>
      </c>
      <c r="Q222" s="14">
        <f t="shared" si="25"/>
        <v>80</v>
      </c>
      <c r="R222" s="15">
        <f t="shared" si="26"/>
        <v>40</v>
      </c>
      <c r="S222" s="15">
        <f t="shared" si="27"/>
        <v>40</v>
      </c>
      <c r="T222" s="15">
        <f t="shared" si="28"/>
        <v>32.226999999999997</v>
      </c>
      <c r="U222" s="15">
        <f t="shared" si="29"/>
        <v>72.227000000000004</v>
      </c>
      <c r="V222" s="15">
        <f t="shared" si="30"/>
        <v>72.227000000000004</v>
      </c>
      <c r="W222" s="14" t="str">
        <f t="shared" si="31"/>
        <v>Thu</v>
      </c>
      <c r="X222" s="14" t="str">
        <f t="shared" si="31"/>
        <v>Thu</v>
      </c>
      <c r="Y222" s="19">
        <f>WorkOrders2[[#This Row],[LbrHrs]]*WorkOrders2[[#This Row],[Techs]]</f>
        <v>0.5</v>
      </c>
      <c r="Z222" s="19">
        <f>WorkOrders2[[#This Row],[PartsCost]]+WorkOrders2[[#This Row],[LbrCost]]</f>
        <v>72.227000000000004</v>
      </c>
    </row>
    <row r="223" spans="1:26" x14ac:dyDescent="0.25">
      <c r="A223" s="7" t="s">
        <v>269</v>
      </c>
      <c r="B223" t="s">
        <v>34</v>
      </c>
      <c r="C223" t="s">
        <v>26</v>
      </c>
      <c r="D223" s="7" t="s">
        <v>32</v>
      </c>
      <c r="F223" s="8">
        <v>44175</v>
      </c>
      <c r="G223" s="8">
        <v>44219</v>
      </c>
      <c r="H223" s="9">
        <v>1</v>
      </c>
      <c r="I223" s="9" t="e">
        <f>VLOOKUP(WorkOrders2[[#This Row],[Techs]],[1]!tblRates[#All],2,FALSE)</f>
        <v>#REF!</v>
      </c>
      <c r="J223" s="10"/>
      <c r="K223" s="10"/>
      <c r="L223" s="11">
        <v>2.25</v>
      </c>
      <c r="M223" s="12">
        <v>180</v>
      </c>
      <c r="N223" s="12">
        <f>IF(WorkOrders2[[#This Row],[WtyParts]]="yes", 0,WorkOrders2[[#This Row],[PartsCost]])</f>
        <v>180</v>
      </c>
      <c r="O223" t="s">
        <v>28</v>
      </c>
      <c r="P223" s="13">
        <f t="shared" si="24"/>
        <v>44</v>
      </c>
      <c r="Q223" s="14">
        <f t="shared" si="25"/>
        <v>80</v>
      </c>
      <c r="R223" s="15">
        <f t="shared" si="26"/>
        <v>180</v>
      </c>
      <c r="S223" s="15">
        <f t="shared" si="27"/>
        <v>180</v>
      </c>
      <c r="T223" s="15">
        <f t="shared" si="28"/>
        <v>180</v>
      </c>
      <c r="U223" s="15">
        <f t="shared" si="29"/>
        <v>360</v>
      </c>
      <c r="V223" s="15">
        <f t="shared" si="30"/>
        <v>360</v>
      </c>
      <c r="W223" s="14" t="str">
        <f t="shared" si="31"/>
        <v>Thu</v>
      </c>
      <c r="X223" s="14" t="str">
        <f t="shared" si="31"/>
        <v>Sat</v>
      </c>
      <c r="Y223" s="19">
        <f>WorkOrders2[[#This Row],[LbrHrs]]*WorkOrders2[[#This Row],[Techs]]</f>
        <v>2.25</v>
      </c>
      <c r="Z223" s="19">
        <f>WorkOrders2[[#This Row],[PartsCost]]+WorkOrders2[[#This Row],[LbrCost]]</f>
        <v>360</v>
      </c>
    </row>
    <row r="224" spans="1:26" x14ac:dyDescent="0.25">
      <c r="A224" s="7" t="s">
        <v>270</v>
      </c>
      <c r="B224" t="s">
        <v>51</v>
      </c>
      <c r="C224" t="s">
        <v>26</v>
      </c>
      <c r="D224" s="7" t="s">
        <v>27</v>
      </c>
      <c r="E224" t="s">
        <v>41</v>
      </c>
      <c r="F224" s="8">
        <v>44177</v>
      </c>
      <c r="G224" s="8">
        <v>44224</v>
      </c>
      <c r="H224" s="9">
        <v>1</v>
      </c>
      <c r="I224" s="9" t="e">
        <f>VLOOKUP(WorkOrders2[[#This Row],[Techs]],[1]!tblRates[#All],2,FALSE)</f>
        <v>#REF!</v>
      </c>
      <c r="J224" s="10"/>
      <c r="K224" s="10"/>
      <c r="L224" s="11">
        <v>1</v>
      </c>
      <c r="M224" s="12">
        <v>337.9237</v>
      </c>
      <c r="N224" s="12">
        <f>IF(WorkOrders2[[#This Row],[WtyParts]]="yes", 0,WorkOrders2[[#This Row],[PartsCost]])</f>
        <v>337.9237</v>
      </c>
      <c r="O224" t="s">
        <v>28</v>
      </c>
      <c r="P224" s="13">
        <f t="shared" si="24"/>
        <v>47</v>
      </c>
      <c r="Q224" s="14">
        <f t="shared" si="25"/>
        <v>80</v>
      </c>
      <c r="R224" s="15">
        <f t="shared" si="26"/>
        <v>80</v>
      </c>
      <c r="S224" s="15">
        <f t="shared" si="27"/>
        <v>80</v>
      </c>
      <c r="T224" s="15">
        <f t="shared" si="28"/>
        <v>337.9237</v>
      </c>
      <c r="U224" s="15">
        <f t="shared" si="29"/>
        <v>417.9237</v>
      </c>
      <c r="V224" s="15">
        <f t="shared" si="30"/>
        <v>417.9237</v>
      </c>
      <c r="W224" s="14" t="str">
        <f t="shared" si="31"/>
        <v>Sat</v>
      </c>
      <c r="X224" s="14" t="str">
        <f t="shared" si="31"/>
        <v>Thu</v>
      </c>
      <c r="Y224" s="19">
        <f>WorkOrders2[[#This Row],[LbrHrs]]*WorkOrders2[[#This Row],[Techs]]</f>
        <v>1</v>
      </c>
      <c r="Z224" s="19">
        <f>WorkOrders2[[#This Row],[PartsCost]]+WorkOrders2[[#This Row],[LbrCost]]</f>
        <v>417.9237</v>
      </c>
    </row>
    <row r="225" spans="1:26" x14ac:dyDescent="0.25">
      <c r="A225" s="7" t="s">
        <v>271</v>
      </c>
      <c r="B225" t="s">
        <v>39</v>
      </c>
      <c r="C225" t="s">
        <v>55</v>
      </c>
      <c r="D225" s="7" t="s">
        <v>27</v>
      </c>
      <c r="E225" t="s">
        <v>41</v>
      </c>
      <c r="F225" s="8">
        <v>44179</v>
      </c>
      <c r="G225" s="8">
        <v>44180</v>
      </c>
      <c r="H225" s="9">
        <v>1</v>
      </c>
      <c r="I225" s="9" t="e">
        <f>VLOOKUP(WorkOrders2[[#This Row],[Techs]],[1]!tblRates[#All],2,FALSE)</f>
        <v>#REF!</v>
      </c>
      <c r="J225" s="10"/>
      <c r="K225" s="10"/>
      <c r="L225" s="11">
        <v>0.75</v>
      </c>
      <c r="M225" s="12">
        <v>63.99</v>
      </c>
      <c r="N225" s="12">
        <f>IF(WorkOrders2[[#This Row],[WtyParts]]="yes", 0,WorkOrders2[[#This Row],[PartsCost]])</f>
        <v>63.99</v>
      </c>
      <c r="O225" t="s">
        <v>28</v>
      </c>
      <c r="P225" s="13">
        <f t="shared" si="24"/>
        <v>1</v>
      </c>
      <c r="Q225" s="14">
        <f t="shared" si="25"/>
        <v>80</v>
      </c>
      <c r="R225" s="15">
        <f t="shared" si="26"/>
        <v>60</v>
      </c>
      <c r="S225" s="15">
        <f t="shared" si="27"/>
        <v>60</v>
      </c>
      <c r="T225" s="15">
        <f t="shared" si="28"/>
        <v>63.99</v>
      </c>
      <c r="U225" s="15">
        <f t="shared" si="29"/>
        <v>123.99000000000001</v>
      </c>
      <c r="V225" s="15">
        <f t="shared" si="30"/>
        <v>123.99000000000001</v>
      </c>
      <c r="W225" s="14" t="str">
        <f t="shared" si="31"/>
        <v>Mon</v>
      </c>
      <c r="X225" s="14" t="str">
        <f t="shared" si="31"/>
        <v>Tue</v>
      </c>
      <c r="Y225" s="19">
        <f>WorkOrders2[[#This Row],[LbrHrs]]*WorkOrders2[[#This Row],[Techs]]</f>
        <v>0.75</v>
      </c>
      <c r="Z225" s="19">
        <f>WorkOrders2[[#This Row],[PartsCost]]+WorkOrders2[[#This Row],[LbrCost]]</f>
        <v>123.99000000000001</v>
      </c>
    </row>
    <row r="226" spans="1:26" x14ac:dyDescent="0.25">
      <c r="A226" s="7" t="s">
        <v>272</v>
      </c>
      <c r="B226" t="s">
        <v>51</v>
      </c>
      <c r="C226" t="s">
        <v>26</v>
      </c>
      <c r="D226" s="7" t="s">
        <v>27</v>
      </c>
      <c r="F226" s="8">
        <v>44179</v>
      </c>
      <c r="G226" s="8">
        <v>44181</v>
      </c>
      <c r="H226" s="9">
        <v>1</v>
      </c>
      <c r="I226" s="9" t="e">
        <f>VLOOKUP(WorkOrders2[[#This Row],[Techs]],[1]!tblRates[#All],2,FALSE)</f>
        <v>#REF!</v>
      </c>
      <c r="J226" s="10"/>
      <c r="K226" s="10"/>
      <c r="L226" s="11">
        <v>0.5</v>
      </c>
      <c r="M226" s="12">
        <v>145.88999999999999</v>
      </c>
      <c r="N226" s="12">
        <f>IF(WorkOrders2[[#This Row],[WtyParts]]="yes", 0,WorkOrders2[[#This Row],[PartsCost]])</f>
        <v>145.88999999999999</v>
      </c>
      <c r="O226" t="s">
        <v>36</v>
      </c>
      <c r="P226" s="13">
        <f t="shared" si="24"/>
        <v>2</v>
      </c>
      <c r="Q226" s="14">
        <f t="shared" si="25"/>
        <v>80</v>
      </c>
      <c r="R226" s="15">
        <f t="shared" si="26"/>
        <v>40</v>
      </c>
      <c r="S226" s="15">
        <f t="shared" si="27"/>
        <v>40</v>
      </c>
      <c r="T226" s="15">
        <f t="shared" si="28"/>
        <v>145.88999999999999</v>
      </c>
      <c r="U226" s="15">
        <f t="shared" si="29"/>
        <v>185.89</v>
      </c>
      <c r="V226" s="15">
        <f t="shared" si="30"/>
        <v>185.89</v>
      </c>
      <c r="W226" s="14" t="str">
        <f t="shared" si="31"/>
        <v>Mon</v>
      </c>
      <c r="X226" s="14" t="str">
        <f t="shared" si="31"/>
        <v>Wed</v>
      </c>
      <c r="Y226" s="19">
        <f>WorkOrders2[[#This Row],[LbrHrs]]*WorkOrders2[[#This Row],[Techs]]</f>
        <v>0.5</v>
      </c>
      <c r="Z226" s="19">
        <f>WorkOrders2[[#This Row],[PartsCost]]+WorkOrders2[[#This Row],[LbrCost]]</f>
        <v>185.89</v>
      </c>
    </row>
    <row r="227" spans="1:26" x14ac:dyDescent="0.25">
      <c r="A227" s="7" t="s">
        <v>273</v>
      </c>
      <c r="B227" t="s">
        <v>51</v>
      </c>
      <c r="C227" t="s">
        <v>26</v>
      </c>
      <c r="D227" s="7" t="s">
        <v>35</v>
      </c>
      <c r="F227" s="8">
        <v>44179</v>
      </c>
      <c r="G227" s="8">
        <v>44200</v>
      </c>
      <c r="H227" s="9">
        <v>1</v>
      </c>
      <c r="I227" s="9" t="e">
        <f>VLOOKUP(WorkOrders2[[#This Row],[Techs]],[1]!tblRates[#All],2,FALSE)</f>
        <v>#REF!</v>
      </c>
      <c r="J227" s="10"/>
      <c r="K227" s="10"/>
      <c r="L227" s="11">
        <v>0.25</v>
      </c>
      <c r="M227" s="12">
        <v>30</v>
      </c>
      <c r="N227" s="12">
        <f>IF(WorkOrders2[[#This Row],[WtyParts]]="yes", 0,WorkOrders2[[#This Row],[PartsCost]])</f>
        <v>30</v>
      </c>
      <c r="O227" t="s">
        <v>36</v>
      </c>
      <c r="P227" s="13">
        <f t="shared" si="24"/>
        <v>21</v>
      </c>
      <c r="Q227" s="14">
        <f t="shared" si="25"/>
        <v>80</v>
      </c>
      <c r="R227" s="15">
        <f t="shared" si="26"/>
        <v>20</v>
      </c>
      <c r="S227" s="15">
        <f t="shared" si="27"/>
        <v>20</v>
      </c>
      <c r="T227" s="15">
        <f t="shared" si="28"/>
        <v>30</v>
      </c>
      <c r="U227" s="15">
        <f t="shared" si="29"/>
        <v>50</v>
      </c>
      <c r="V227" s="15">
        <f t="shared" si="30"/>
        <v>50</v>
      </c>
      <c r="W227" s="14" t="str">
        <f t="shared" si="31"/>
        <v>Mon</v>
      </c>
      <c r="X227" s="14" t="str">
        <f t="shared" si="31"/>
        <v>Mon</v>
      </c>
      <c r="Y227" s="19">
        <f>WorkOrders2[[#This Row],[LbrHrs]]*WorkOrders2[[#This Row],[Techs]]</f>
        <v>0.25</v>
      </c>
      <c r="Z227" s="19">
        <f>WorkOrders2[[#This Row],[PartsCost]]+WorkOrders2[[#This Row],[LbrCost]]</f>
        <v>50</v>
      </c>
    </row>
    <row r="228" spans="1:26" x14ac:dyDescent="0.25">
      <c r="A228" s="7" t="s">
        <v>274</v>
      </c>
      <c r="B228" t="s">
        <v>51</v>
      </c>
      <c r="C228" t="s">
        <v>26</v>
      </c>
      <c r="D228" s="7" t="s">
        <v>32</v>
      </c>
      <c r="F228" s="8">
        <v>44179</v>
      </c>
      <c r="G228" s="8">
        <v>44200</v>
      </c>
      <c r="H228" s="9">
        <v>1</v>
      </c>
      <c r="I228" s="9" t="e">
        <f>VLOOKUP(WorkOrders2[[#This Row],[Techs]],[1]!tblRates[#All],2,FALSE)</f>
        <v>#REF!</v>
      </c>
      <c r="J228" s="10"/>
      <c r="K228" s="10"/>
      <c r="L228" s="11">
        <v>0.5</v>
      </c>
      <c r="M228" s="12">
        <v>57.098199999999999</v>
      </c>
      <c r="N228" s="12">
        <f>IF(WorkOrders2[[#This Row],[WtyParts]]="yes", 0,WorkOrders2[[#This Row],[PartsCost]])</f>
        <v>57.098199999999999</v>
      </c>
      <c r="O228" t="s">
        <v>28</v>
      </c>
      <c r="P228" s="13">
        <f t="shared" si="24"/>
        <v>21</v>
      </c>
      <c r="Q228" s="14">
        <f t="shared" si="25"/>
        <v>80</v>
      </c>
      <c r="R228" s="15">
        <f t="shared" si="26"/>
        <v>40</v>
      </c>
      <c r="S228" s="15">
        <f t="shared" si="27"/>
        <v>40</v>
      </c>
      <c r="T228" s="15">
        <f t="shared" si="28"/>
        <v>57.098199999999999</v>
      </c>
      <c r="U228" s="15">
        <f t="shared" si="29"/>
        <v>97.098199999999991</v>
      </c>
      <c r="V228" s="15">
        <f t="shared" si="30"/>
        <v>97.098199999999991</v>
      </c>
      <c r="W228" s="14" t="str">
        <f t="shared" si="31"/>
        <v>Mon</v>
      </c>
      <c r="X228" s="14" t="str">
        <f t="shared" si="31"/>
        <v>Mon</v>
      </c>
      <c r="Y228" s="19">
        <f>WorkOrders2[[#This Row],[LbrHrs]]*WorkOrders2[[#This Row],[Techs]]</f>
        <v>0.5</v>
      </c>
      <c r="Z228" s="19">
        <f>WorkOrders2[[#This Row],[PartsCost]]+WorkOrders2[[#This Row],[LbrCost]]</f>
        <v>97.098199999999991</v>
      </c>
    </row>
    <row r="229" spans="1:26" x14ac:dyDescent="0.25">
      <c r="A229" s="7" t="s">
        <v>275</v>
      </c>
      <c r="B229" t="s">
        <v>25</v>
      </c>
      <c r="C229" t="s">
        <v>26</v>
      </c>
      <c r="D229" s="7" t="s">
        <v>162</v>
      </c>
      <c r="F229" s="8">
        <v>44179</v>
      </c>
      <c r="G229" s="8">
        <v>44209</v>
      </c>
      <c r="H229" s="9">
        <v>2</v>
      </c>
      <c r="I229" s="9" t="e">
        <f>VLOOKUP(WorkOrders2[[#This Row],[Techs]],[1]!tblRates[#All],2,FALSE)</f>
        <v>#REF!</v>
      </c>
      <c r="J229" s="10"/>
      <c r="K229" s="10"/>
      <c r="L229" s="11">
        <v>3.5</v>
      </c>
      <c r="M229" s="12">
        <v>262.44</v>
      </c>
      <c r="N229" s="12">
        <f>IF(WorkOrders2[[#This Row],[WtyParts]]="yes", 0,WorkOrders2[[#This Row],[PartsCost]])</f>
        <v>262.44</v>
      </c>
      <c r="O229" t="s">
        <v>28</v>
      </c>
      <c r="P229" s="13">
        <f t="shared" si="24"/>
        <v>30</v>
      </c>
      <c r="Q229" s="14">
        <f t="shared" si="25"/>
        <v>140</v>
      </c>
      <c r="R229" s="15">
        <f t="shared" si="26"/>
        <v>490</v>
      </c>
      <c r="S229" s="15">
        <f t="shared" si="27"/>
        <v>490</v>
      </c>
      <c r="T229" s="15">
        <f t="shared" si="28"/>
        <v>262.44</v>
      </c>
      <c r="U229" s="15">
        <f t="shared" si="29"/>
        <v>752.44</v>
      </c>
      <c r="V229" s="15">
        <f t="shared" si="30"/>
        <v>752.44</v>
      </c>
      <c r="W229" s="14" t="str">
        <f t="shared" si="31"/>
        <v>Mon</v>
      </c>
      <c r="X229" s="14" t="str">
        <f t="shared" si="31"/>
        <v>Wed</v>
      </c>
      <c r="Y229" s="19">
        <f>WorkOrders2[[#This Row],[LbrHrs]]*WorkOrders2[[#This Row],[Techs]]</f>
        <v>7</v>
      </c>
      <c r="Z229" s="19">
        <f>WorkOrders2[[#This Row],[PartsCost]]+WorkOrders2[[#This Row],[LbrCost]]</f>
        <v>752.44</v>
      </c>
    </row>
    <row r="230" spans="1:26" x14ac:dyDescent="0.25">
      <c r="A230" s="7" t="s">
        <v>276</v>
      </c>
      <c r="B230" t="s">
        <v>51</v>
      </c>
      <c r="C230" t="s">
        <v>26</v>
      </c>
      <c r="D230" s="7" t="s">
        <v>27</v>
      </c>
      <c r="F230" s="8">
        <v>44179</v>
      </c>
      <c r="G230" s="8">
        <v>44215</v>
      </c>
      <c r="H230" s="9">
        <v>1</v>
      </c>
      <c r="I230" s="9" t="e">
        <f>VLOOKUP(WorkOrders2[[#This Row],[Techs]],[1]!tblRates[#All],2,FALSE)</f>
        <v>#REF!</v>
      </c>
      <c r="J230" s="10"/>
      <c r="K230" s="10"/>
      <c r="L230" s="11">
        <v>0.5</v>
      </c>
      <c r="M230" s="12">
        <v>21.33</v>
      </c>
      <c r="N230" s="12">
        <f>IF(WorkOrders2[[#This Row],[WtyParts]]="yes", 0,WorkOrders2[[#This Row],[PartsCost]])</f>
        <v>21.33</v>
      </c>
      <c r="O230" t="s">
        <v>36</v>
      </c>
      <c r="P230" s="13">
        <f t="shared" si="24"/>
        <v>36</v>
      </c>
      <c r="Q230" s="14">
        <f t="shared" si="25"/>
        <v>80</v>
      </c>
      <c r="R230" s="15">
        <f t="shared" si="26"/>
        <v>40</v>
      </c>
      <c r="S230" s="15">
        <f t="shared" si="27"/>
        <v>40</v>
      </c>
      <c r="T230" s="15">
        <f t="shared" si="28"/>
        <v>21.33</v>
      </c>
      <c r="U230" s="15">
        <f t="shared" si="29"/>
        <v>61.33</v>
      </c>
      <c r="V230" s="15">
        <f t="shared" si="30"/>
        <v>61.33</v>
      </c>
      <c r="W230" s="14" t="str">
        <f t="shared" si="31"/>
        <v>Mon</v>
      </c>
      <c r="X230" s="14" t="str">
        <f t="shared" si="31"/>
        <v>Tue</v>
      </c>
      <c r="Y230" s="19">
        <f>WorkOrders2[[#This Row],[LbrHrs]]*WorkOrders2[[#This Row],[Techs]]</f>
        <v>0.5</v>
      </c>
      <c r="Z230" s="19">
        <f>WorkOrders2[[#This Row],[PartsCost]]+WorkOrders2[[#This Row],[LbrCost]]</f>
        <v>61.33</v>
      </c>
    </row>
    <row r="231" spans="1:26" x14ac:dyDescent="0.25">
      <c r="A231" s="7" t="s">
        <v>277</v>
      </c>
      <c r="B231" t="s">
        <v>30</v>
      </c>
      <c r="C231" t="s">
        <v>31</v>
      </c>
      <c r="D231" s="7" t="s">
        <v>49</v>
      </c>
      <c r="F231" s="8">
        <v>44179</v>
      </c>
      <c r="G231" s="8">
        <v>44320</v>
      </c>
      <c r="H231" s="9">
        <v>1</v>
      </c>
      <c r="I231" s="9" t="e">
        <f>VLOOKUP(WorkOrders2[[#This Row],[Techs]],[1]!tblRates[#All],2,FALSE)</f>
        <v>#REF!</v>
      </c>
      <c r="J231" s="10"/>
      <c r="K231" s="10"/>
      <c r="L231" s="11">
        <v>4</v>
      </c>
      <c r="M231" s="12">
        <v>1769.625</v>
      </c>
      <c r="N231" s="12">
        <f>IF(WorkOrders2[[#This Row],[WtyParts]]="yes", 0,WorkOrders2[[#This Row],[PartsCost]])</f>
        <v>1769.625</v>
      </c>
      <c r="O231" t="s">
        <v>36</v>
      </c>
      <c r="P231" s="13">
        <f t="shared" si="24"/>
        <v>141</v>
      </c>
      <c r="Q231" s="14">
        <f t="shared" si="25"/>
        <v>80</v>
      </c>
      <c r="R231" s="15">
        <f t="shared" si="26"/>
        <v>320</v>
      </c>
      <c r="S231" s="15">
        <f t="shared" si="27"/>
        <v>320</v>
      </c>
      <c r="T231" s="15">
        <f t="shared" si="28"/>
        <v>1769.625</v>
      </c>
      <c r="U231" s="15">
        <f t="shared" si="29"/>
        <v>2089.625</v>
      </c>
      <c r="V231" s="15">
        <f t="shared" si="30"/>
        <v>2089.625</v>
      </c>
      <c r="W231" s="14" t="str">
        <f t="shared" si="31"/>
        <v>Mon</v>
      </c>
      <c r="X231" s="14" t="str">
        <f t="shared" si="31"/>
        <v>Tue</v>
      </c>
      <c r="Y231" s="19">
        <f>WorkOrders2[[#This Row],[LbrHrs]]*WorkOrders2[[#This Row],[Techs]]</f>
        <v>4</v>
      </c>
      <c r="Z231" s="19">
        <f>WorkOrders2[[#This Row],[PartsCost]]+WorkOrders2[[#This Row],[LbrCost]]</f>
        <v>2089.625</v>
      </c>
    </row>
    <row r="232" spans="1:26" x14ac:dyDescent="0.25">
      <c r="A232" s="7" t="s">
        <v>278</v>
      </c>
      <c r="B232" t="s">
        <v>30</v>
      </c>
      <c r="C232" t="s">
        <v>31</v>
      </c>
      <c r="D232" s="7" t="s">
        <v>32</v>
      </c>
      <c r="F232" s="8">
        <v>44180</v>
      </c>
      <c r="G232" s="8">
        <v>44209</v>
      </c>
      <c r="H232" s="9">
        <v>1</v>
      </c>
      <c r="I232" s="9" t="e">
        <f>VLOOKUP(WorkOrders2[[#This Row],[Techs]],[1]!tblRates[#All],2,FALSE)</f>
        <v>#REF!</v>
      </c>
      <c r="J232" s="10"/>
      <c r="K232" s="10"/>
      <c r="L232" s="11">
        <v>0.75</v>
      </c>
      <c r="M232" s="12">
        <v>82.875</v>
      </c>
      <c r="N232" s="12">
        <f>IF(WorkOrders2[[#This Row],[WtyParts]]="yes", 0,WorkOrders2[[#This Row],[PartsCost]])</f>
        <v>82.875</v>
      </c>
      <c r="O232" t="s">
        <v>36</v>
      </c>
      <c r="P232" s="13">
        <f t="shared" si="24"/>
        <v>29</v>
      </c>
      <c r="Q232" s="14">
        <f t="shared" si="25"/>
        <v>80</v>
      </c>
      <c r="R232" s="15">
        <f t="shared" si="26"/>
        <v>60</v>
      </c>
      <c r="S232" s="15">
        <f t="shared" si="27"/>
        <v>60</v>
      </c>
      <c r="T232" s="15">
        <f t="shared" si="28"/>
        <v>82.875</v>
      </c>
      <c r="U232" s="15">
        <f t="shared" si="29"/>
        <v>142.875</v>
      </c>
      <c r="V232" s="15">
        <f t="shared" si="30"/>
        <v>142.875</v>
      </c>
      <c r="W232" s="14" t="str">
        <f t="shared" si="31"/>
        <v>Tue</v>
      </c>
      <c r="X232" s="14" t="str">
        <f t="shared" si="31"/>
        <v>Wed</v>
      </c>
      <c r="Y232" s="19">
        <f>WorkOrders2[[#This Row],[LbrHrs]]*WorkOrders2[[#This Row],[Techs]]</f>
        <v>0.75</v>
      </c>
      <c r="Z232" s="19">
        <f>WorkOrders2[[#This Row],[PartsCost]]+WorkOrders2[[#This Row],[LbrCost]]</f>
        <v>142.875</v>
      </c>
    </row>
    <row r="233" spans="1:26" x14ac:dyDescent="0.25">
      <c r="A233" s="7" t="s">
        <v>279</v>
      </c>
      <c r="B233" t="s">
        <v>34</v>
      </c>
      <c r="C233" t="s">
        <v>55</v>
      </c>
      <c r="D233" s="7" t="s">
        <v>27</v>
      </c>
      <c r="F233" s="8">
        <v>44180</v>
      </c>
      <c r="G233" s="8">
        <v>44221</v>
      </c>
      <c r="H233" s="9">
        <v>2</v>
      </c>
      <c r="I233" s="9" t="e">
        <f>VLOOKUP(WorkOrders2[[#This Row],[Techs]],[1]!tblRates[#All],2,FALSE)</f>
        <v>#REF!</v>
      </c>
      <c r="J233" s="10"/>
      <c r="K233" s="10"/>
      <c r="L233" s="11">
        <v>0.75</v>
      </c>
      <c r="M233" s="12">
        <v>2294</v>
      </c>
      <c r="N233" s="12">
        <f>IF(WorkOrders2[[#This Row],[WtyParts]]="yes", 0,WorkOrders2[[#This Row],[PartsCost]])</f>
        <v>2294</v>
      </c>
      <c r="O233" t="s">
        <v>28</v>
      </c>
      <c r="P233" s="13">
        <f t="shared" si="24"/>
        <v>41</v>
      </c>
      <c r="Q233" s="14">
        <f t="shared" si="25"/>
        <v>140</v>
      </c>
      <c r="R233" s="15">
        <f t="shared" si="26"/>
        <v>105</v>
      </c>
      <c r="S233" s="15">
        <f t="shared" si="27"/>
        <v>105</v>
      </c>
      <c r="T233" s="15">
        <f t="shared" si="28"/>
        <v>2294</v>
      </c>
      <c r="U233" s="15">
        <f t="shared" si="29"/>
        <v>2399</v>
      </c>
      <c r="V233" s="15">
        <f t="shared" si="30"/>
        <v>2399</v>
      </c>
      <c r="W233" s="14" t="str">
        <f t="shared" si="31"/>
        <v>Tue</v>
      </c>
      <c r="X233" s="14" t="str">
        <f t="shared" si="31"/>
        <v>Mon</v>
      </c>
      <c r="Y233" s="19">
        <f>WorkOrders2[[#This Row],[LbrHrs]]*WorkOrders2[[#This Row],[Techs]]</f>
        <v>1.5</v>
      </c>
      <c r="Z233" s="19">
        <f>WorkOrders2[[#This Row],[PartsCost]]+WorkOrders2[[#This Row],[LbrCost]]</f>
        <v>2399</v>
      </c>
    </row>
    <row r="234" spans="1:26" x14ac:dyDescent="0.25">
      <c r="A234" s="7" t="s">
        <v>280</v>
      </c>
      <c r="B234" t="s">
        <v>62</v>
      </c>
      <c r="C234" t="s">
        <v>26</v>
      </c>
      <c r="D234" s="7" t="s">
        <v>27</v>
      </c>
      <c r="F234" s="8">
        <v>44181</v>
      </c>
      <c r="G234" s="8">
        <v>44188</v>
      </c>
      <c r="H234" s="9">
        <v>1</v>
      </c>
      <c r="I234" s="9" t="e">
        <f>VLOOKUP(WorkOrders2[[#This Row],[Techs]],[1]!tblRates[#All],2,FALSE)</f>
        <v>#REF!</v>
      </c>
      <c r="J234" s="10"/>
      <c r="K234" s="10"/>
      <c r="L234" s="11">
        <v>1</v>
      </c>
      <c r="M234" s="12">
        <v>348.7432</v>
      </c>
      <c r="N234" s="12">
        <f>IF(WorkOrders2[[#This Row],[WtyParts]]="yes", 0,WorkOrders2[[#This Row],[PartsCost]])</f>
        <v>348.7432</v>
      </c>
      <c r="O234" t="s">
        <v>28</v>
      </c>
      <c r="P234" s="13">
        <f t="shared" si="24"/>
        <v>7</v>
      </c>
      <c r="Q234" s="14">
        <f t="shared" si="25"/>
        <v>80</v>
      </c>
      <c r="R234" s="15">
        <f t="shared" si="26"/>
        <v>80</v>
      </c>
      <c r="S234" s="15">
        <f t="shared" si="27"/>
        <v>80</v>
      </c>
      <c r="T234" s="15">
        <f t="shared" si="28"/>
        <v>348.7432</v>
      </c>
      <c r="U234" s="15">
        <f t="shared" si="29"/>
        <v>428.7432</v>
      </c>
      <c r="V234" s="15">
        <f t="shared" si="30"/>
        <v>428.7432</v>
      </c>
      <c r="W234" s="14" t="str">
        <f t="shared" si="31"/>
        <v>Wed</v>
      </c>
      <c r="X234" s="14" t="str">
        <f t="shared" si="31"/>
        <v>Wed</v>
      </c>
      <c r="Y234" s="19">
        <f>WorkOrders2[[#This Row],[LbrHrs]]*WorkOrders2[[#This Row],[Techs]]</f>
        <v>1</v>
      </c>
      <c r="Z234" s="19">
        <f>WorkOrders2[[#This Row],[PartsCost]]+WorkOrders2[[#This Row],[LbrCost]]</f>
        <v>428.7432</v>
      </c>
    </row>
    <row r="235" spans="1:26" x14ac:dyDescent="0.25">
      <c r="A235" s="7" t="s">
        <v>281</v>
      </c>
      <c r="B235" t="s">
        <v>30</v>
      </c>
      <c r="C235" t="s">
        <v>31</v>
      </c>
      <c r="D235" s="7" t="s">
        <v>27</v>
      </c>
      <c r="F235" s="8">
        <v>44181</v>
      </c>
      <c r="G235" s="8">
        <v>44210</v>
      </c>
      <c r="H235" s="9">
        <v>1</v>
      </c>
      <c r="I235" s="9" t="e">
        <f>VLOOKUP(WorkOrders2[[#This Row],[Techs]],[1]!tblRates[#All],2,FALSE)</f>
        <v>#REF!</v>
      </c>
      <c r="J235" s="10"/>
      <c r="K235" s="10"/>
      <c r="L235" s="11">
        <v>0.25</v>
      </c>
      <c r="M235" s="12">
        <v>140.4</v>
      </c>
      <c r="N235" s="12">
        <f>IF(WorkOrders2[[#This Row],[WtyParts]]="yes", 0,WorkOrders2[[#This Row],[PartsCost]])</f>
        <v>140.4</v>
      </c>
      <c r="O235" t="s">
        <v>28</v>
      </c>
      <c r="P235" s="13">
        <f t="shared" si="24"/>
        <v>29</v>
      </c>
      <c r="Q235" s="14">
        <f t="shared" si="25"/>
        <v>80</v>
      </c>
      <c r="R235" s="15">
        <f t="shared" si="26"/>
        <v>20</v>
      </c>
      <c r="S235" s="15">
        <f t="shared" si="27"/>
        <v>20</v>
      </c>
      <c r="T235" s="15">
        <f t="shared" si="28"/>
        <v>140.4</v>
      </c>
      <c r="U235" s="15">
        <f t="shared" si="29"/>
        <v>160.4</v>
      </c>
      <c r="V235" s="15">
        <f t="shared" si="30"/>
        <v>160.4</v>
      </c>
      <c r="W235" s="14" t="str">
        <f t="shared" si="31"/>
        <v>Wed</v>
      </c>
      <c r="X235" s="14" t="str">
        <f t="shared" si="31"/>
        <v>Thu</v>
      </c>
      <c r="Y235" s="19">
        <f>WorkOrders2[[#This Row],[LbrHrs]]*WorkOrders2[[#This Row],[Techs]]</f>
        <v>0.25</v>
      </c>
      <c r="Z235" s="19">
        <f>WorkOrders2[[#This Row],[PartsCost]]+WorkOrders2[[#This Row],[LbrCost]]</f>
        <v>160.4</v>
      </c>
    </row>
    <row r="236" spans="1:26" x14ac:dyDescent="0.25">
      <c r="A236" s="7" t="s">
        <v>282</v>
      </c>
      <c r="B236" t="s">
        <v>194</v>
      </c>
      <c r="C236" t="s">
        <v>195</v>
      </c>
      <c r="D236" s="7" t="s">
        <v>27</v>
      </c>
      <c r="F236" s="8">
        <v>44181</v>
      </c>
      <c r="G236" s="8">
        <v>44228</v>
      </c>
      <c r="H236" s="9">
        <v>2</v>
      </c>
      <c r="I236" s="9" t="e">
        <f>VLOOKUP(WorkOrders2[[#This Row],[Techs]],[1]!tblRates[#All],2,FALSE)</f>
        <v>#REF!</v>
      </c>
      <c r="J236" s="10"/>
      <c r="K236" s="10"/>
      <c r="L236" s="11">
        <v>0.5</v>
      </c>
      <c r="M236" s="12">
        <v>133.99780000000001</v>
      </c>
      <c r="N236" s="12">
        <f>IF(WorkOrders2[[#This Row],[WtyParts]]="yes", 0,WorkOrders2[[#This Row],[PartsCost]])</f>
        <v>133.99780000000001</v>
      </c>
      <c r="O236" t="s">
        <v>28</v>
      </c>
      <c r="P236" s="13">
        <f t="shared" si="24"/>
        <v>47</v>
      </c>
      <c r="Q236" s="14">
        <f t="shared" si="25"/>
        <v>140</v>
      </c>
      <c r="R236" s="15">
        <f t="shared" si="26"/>
        <v>70</v>
      </c>
      <c r="S236" s="15">
        <f t="shared" si="27"/>
        <v>70</v>
      </c>
      <c r="T236" s="15">
        <f t="shared" si="28"/>
        <v>133.99780000000001</v>
      </c>
      <c r="U236" s="15">
        <f t="shared" si="29"/>
        <v>203.99780000000001</v>
      </c>
      <c r="V236" s="15">
        <f t="shared" si="30"/>
        <v>203.99780000000001</v>
      </c>
      <c r="W236" s="14" t="str">
        <f t="shared" si="31"/>
        <v>Wed</v>
      </c>
      <c r="X236" s="14" t="str">
        <f t="shared" si="31"/>
        <v>Mon</v>
      </c>
      <c r="Y236" s="19">
        <f>WorkOrders2[[#This Row],[LbrHrs]]*WorkOrders2[[#This Row],[Techs]]</f>
        <v>1</v>
      </c>
      <c r="Z236" s="19">
        <f>WorkOrders2[[#This Row],[PartsCost]]+WorkOrders2[[#This Row],[LbrCost]]</f>
        <v>203.99780000000001</v>
      </c>
    </row>
    <row r="237" spans="1:26" x14ac:dyDescent="0.25">
      <c r="A237" s="7" t="s">
        <v>283</v>
      </c>
      <c r="B237" t="s">
        <v>39</v>
      </c>
      <c r="C237" t="s">
        <v>46</v>
      </c>
      <c r="D237" s="7" t="s">
        <v>49</v>
      </c>
      <c r="F237" s="8">
        <v>44186</v>
      </c>
      <c r="G237" s="8">
        <v>44222</v>
      </c>
      <c r="H237" s="9">
        <v>2</v>
      </c>
      <c r="I237" s="9" t="e">
        <f>VLOOKUP(WorkOrders2[[#This Row],[Techs]],[1]!tblRates[#All],2,FALSE)</f>
        <v>#REF!</v>
      </c>
      <c r="J237" s="10"/>
      <c r="K237" s="10"/>
      <c r="L237" s="11">
        <v>1</v>
      </c>
      <c r="M237" s="12">
        <v>305.63040000000001</v>
      </c>
      <c r="N237" s="12">
        <f>IF(WorkOrders2[[#This Row],[WtyParts]]="yes", 0,WorkOrders2[[#This Row],[PartsCost]])</f>
        <v>305.63040000000001</v>
      </c>
      <c r="O237" t="s">
        <v>28</v>
      </c>
      <c r="P237" s="13">
        <f t="shared" si="24"/>
        <v>36</v>
      </c>
      <c r="Q237" s="14">
        <f t="shared" si="25"/>
        <v>140</v>
      </c>
      <c r="R237" s="15">
        <f t="shared" si="26"/>
        <v>140</v>
      </c>
      <c r="S237" s="15">
        <f t="shared" si="27"/>
        <v>140</v>
      </c>
      <c r="T237" s="15">
        <f t="shared" si="28"/>
        <v>305.63040000000001</v>
      </c>
      <c r="U237" s="15">
        <f t="shared" si="29"/>
        <v>445.63040000000001</v>
      </c>
      <c r="V237" s="15">
        <f t="shared" si="30"/>
        <v>445.63040000000001</v>
      </c>
      <c r="W237" s="14" t="str">
        <f t="shared" si="31"/>
        <v>Mon</v>
      </c>
      <c r="X237" s="14" t="str">
        <f t="shared" si="31"/>
        <v>Tue</v>
      </c>
      <c r="Y237" s="19">
        <f>WorkOrders2[[#This Row],[LbrHrs]]*WorkOrders2[[#This Row],[Techs]]</f>
        <v>2</v>
      </c>
      <c r="Z237" s="19">
        <f>WorkOrders2[[#This Row],[PartsCost]]+WorkOrders2[[#This Row],[LbrCost]]</f>
        <v>445.63040000000001</v>
      </c>
    </row>
    <row r="238" spans="1:26" x14ac:dyDescent="0.25">
      <c r="A238" s="7" t="s">
        <v>284</v>
      </c>
      <c r="B238" t="s">
        <v>39</v>
      </c>
      <c r="C238" t="s">
        <v>55</v>
      </c>
      <c r="D238" s="7" t="s">
        <v>27</v>
      </c>
      <c r="E238" t="s">
        <v>41</v>
      </c>
      <c r="F238" s="8">
        <v>44200</v>
      </c>
      <c r="G238" s="8">
        <v>44207</v>
      </c>
      <c r="H238" s="9">
        <v>1</v>
      </c>
      <c r="I238" s="9" t="e">
        <f>VLOOKUP(WorkOrders2[[#This Row],[Techs]],[1]!tblRates[#All],2,FALSE)</f>
        <v>#REF!</v>
      </c>
      <c r="J238" s="10"/>
      <c r="K238" s="10"/>
      <c r="L238" s="11">
        <v>0.25</v>
      </c>
      <c r="M238" s="12">
        <v>19.196999999999999</v>
      </c>
      <c r="N238" s="12">
        <f>IF(WorkOrders2[[#This Row],[WtyParts]]="yes", 0,WorkOrders2[[#This Row],[PartsCost]])</f>
        <v>19.196999999999999</v>
      </c>
      <c r="O238" t="s">
        <v>28</v>
      </c>
      <c r="P238" s="13">
        <f t="shared" si="24"/>
        <v>7</v>
      </c>
      <c r="Q238" s="14">
        <f t="shared" si="25"/>
        <v>80</v>
      </c>
      <c r="R238" s="15">
        <f t="shared" si="26"/>
        <v>20</v>
      </c>
      <c r="S238" s="15">
        <f t="shared" si="27"/>
        <v>20</v>
      </c>
      <c r="T238" s="15">
        <f t="shared" si="28"/>
        <v>19.196999999999999</v>
      </c>
      <c r="U238" s="15">
        <f t="shared" si="29"/>
        <v>39.197000000000003</v>
      </c>
      <c r="V238" s="15">
        <f t="shared" si="30"/>
        <v>39.197000000000003</v>
      </c>
      <c r="W238" s="14" t="str">
        <f t="shared" si="31"/>
        <v>Mon</v>
      </c>
      <c r="X238" s="14" t="str">
        <f t="shared" si="31"/>
        <v>Mon</v>
      </c>
      <c r="Y238" s="19">
        <f>WorkOrders2[[#This Row],[LbrHrs]]*WorkOrders2[[#This Row],[Techs]]</f>
        <v>0.25</v>
      </c>
      <c r="Z238" s="19">
        <f>WorkOrders2[[#This Row],[PartsCost]]+WorkOrders2[[#This Row],[LbrCost]]</f>
        <v>39.197000000000003</v>
      </c>
    </row>
    <row r="239" spans="1:26" x14ac:dyDescent="0.25">
      <c r="A239" s="7" t="s">
        <v>285</v>
      </c>
      <c r="B239" t="s">
        <v>30</v>
      </c>
      <c r="C239" t="s">
        <v>31</v>
      </c>
      <c r="D239" s="7" t="s">
        <v>27</v>
      </c>
      <c r="F239" s="8">
        <v>44200</v>
      </c>
      <c r="G239" s="8">
        <v>44209</v>
      </c>
      <c r="H239" s="9">
        <v>1</v>
      </c>
      <c r="I239" s="9" t="e">
        <f>VLOOKUP(WorkOrders2[[#This Row],[Techs]],[1]!tblRates[#All],2,FALSE)</f>
        <v>#REF!</v>
      </c>
      <c r="J239" s="10"/>
      <c r="K239" s="10"/>
      <c r="L239" s="11">
        <v>0.5</v>
      </c>
      <c r="M239" s="12">
        <v>18.524999999999999</v>
      </c>
      <c r="N239" s="12">
        <f>IF(WorkOrders2[[#This Row],[WtyParts]]="yes", 0,WorkOrders2[[#This Row],[PartsCost]])</f>
        <v>18.524999999999999</v>
      </c>
      <c r="O239" t="s">
        <v>36</v>
      </c>
      <c r="P239" s="13">
        <f t="shared" si="24"/>
        <v>9</v>
      </c>
      <c r="Q239" s="14">
        <f t="shared" si="25"/>
        <v>80</v>
      </c>
      <c r="R239" s="15">
        <f t="shared" si="26"/>
        <v>40</v>
      </c>
      <c r="S239" s="15">
        <f t="shared" si="27"/>
        <v>40</v>
      </c>
      <c r="T239" s="15">
        <f t="shared" si="28"/>
        <v>18.524999999999999</v>
      </c>
      <c r="U239" s="15">
        <f t="shared" si="29"/>
        <v>58.524999999999999</v>
      </c>
      <c r="V239" s="15">
        <f t="shared" si="30"/>
        <v>58.524999999999999</v>
      </c>
      <c r="W239" s="14" t="str">
        <f t="shared" si="31"/>
        <v>Mon</v>
      </c>
      <c r="X239" s="14" t="str">
        <f t="shared" si="31"/>
        <v>Wed</v>
      </c>
      <c r="Y239" s="19">
        <f>WorkOrders2[[#This Row],[LbrHrs]]*WorkOrders2[[#This Row],[Techs]]</f>
        <v>0.5</v>
      </c>
      <c r="Z239" s="19">
        <f>WorkOrders2[[#This Row],[PartsCost]]+WorkOrders2[[#This Row],[LbrCost]]</f>
        <v>58.524999999999999</v>
      </c>
    </row>
    <row r="240" spans="1:26" x14ac:dyDescent="0.25">
      <c r="A240" s="7" t="s">
        <v>286</v>
      </c>
      <c r="B240" t="s">
        <v>51</v>
      </c>
      <c r="C240" t="s">
        <v>31</v>
      </c>
      <c r="D240" s="7" t="s">
        <v>35</v>
      </c>
      <c r="F240" s="8">
        <v>44200</v>
      </c>
      <c r="G240" s="8">
        <v>44209</v>
      </c>
      <c r="H240" s="9">
        <v>1</v>
      </c>
      <c r="I240" s="9" t="e">
        <f>VLOOKUP(WorkOrders2[[#This Row],[Techs]],[1]!tblRates[#All],2,FALSE)</f>
        <v>#REF!</v>
      </c>
      <c r="J240" s="10"/>
      <c r="K240" s="10"/>
      <c r="L240" s="11">
        <v>0.25</v>
      </c>
      <c r="M240" s="12">
        <v>39</v>
      </c>
      <c r="N240" s="12">
        <f>IF(WorkOrders2[[#This Row],[WtyParts]]="yes", 0,WorkOrders2[[#This Row],[PartsCost]])</f>
        <v>39</v>
      </c>
      <c r="O240" t="s">
        <v>28</v>
      </c>
      <c r="P240" s="13">
        <f t="shared" si="24"/>
        <v>9</v>
      </c>
      <c r="Q240" s="14">
        <f t="shared" si="25"/>
        <v>80</v>
      </c>
      <c r="R240" s="15">
        <f t="shared" si="26"/>
        <v>20</v>
      </c>
      <c r="S240" s="15">
        <f t="shared" si="27"/>
        <v>20</v>
      </c>
      <c r="T240" s="15">
        <f t="shared" si="28"/>
        <v>39</v>
      </c>
      <c r="U240" s="15">
        <f t="shared" si="29"/>
        <v>59</v>
      </c>
      <c r="V240" s="15">
        <f t="shared" si="30"/>
        <v>59</v>
      </c>
      <c r="W240" s="14" t="str">
        <f t="shared" si="31"/>
        <v>Mon</v>
      </c>
      <c r="X240" s="14" t="str">
        <f t="shared" si="31"/>
        <v>Wed</v>
      </c>
      <c r="Y240" s="19">
        <f>WorkOrders2[[#This Row],[LbrHrs]]*WorkOrders2[[#This Row],[Techs]]</f>
        <v>0.25</v>
      </c>
      <c r="Z240" s="19">
        <f>WorkOrders2[[#This Row],[PartsCost]]+WorkOrders2[[#This Row],[LbrCost]]</f>
        <v>59</v>
      </c>
    </row>
    <row r="241" spans="1:26" x14ac:dyDescent="0.25">
      <c r="A241" s="7" t="s">
        <v>287</v>
      </c>
      <c r="B241" t="s">
        <v>30</v>
      </c>
      <c r="C241" t="s">
        <v>31</v>
      </c>
      <c r="D241" s="7" t="s">
        <v>27</v>
      </c>
      <c r="F241" s="8">
        <v>44200</v>
      </c>
      <c r="G241" s="8">
        <v>44210</v>
      </c>
      <c r="H241" s="9">
        <v>2</v>
      </c>
      <c r="I241" s="9" t="e">
        <f>VLOOKUP(WorkOrders2[[#This Row],[Techs]],[1]!tblRates[#All],2,FALSE)</f>
        <v>#REF!</v>
      </c>
      <c r="J241" s="10"/>
      <c r="K241" s="10"/>
      <c r="L241" s="11">
        <v>0.25</v>
      </c>
      <c r="M241" s="12">
        <v>36.503999999999998</v>
      </c>
      <c r="N241" s="12">
        <f>IF(WorkOrders2[[#This Row],[WtyParts]]="yes", 0,WorkOrders2[[#This Row],[PartsCost]])</f>
        <v>36.503999999999998</v>
      </c>
      <c r="O241" t="s">
        <v>36</v>
      </c>
      <c r="P241" s="13">
        <f t="shared" si="24"/>
        <v>10</v>
      </c>
      <c r="Q241" s="14">
        <f t="shared" si="25"/>
        <v>140</v>
      </c>
      <c r="R241" s="15">
        <f t="shared" si="26"/>
        <v>35</v>
      </c>
      <c r="S241" s="15">
        <f t="shared" si="27"/>
        <v>35</v>
      </c>
      <c r="T241" s="15">
        <f t="shared" si="28"/>
        <v>36.503999999999998</v>
      </c>
      <c r="U241" s="15">
        <f t="shared" si="29"/>
        <v>71.503999999999991</v>
      </c>
      <c r="V241" s="15">
        <f t="shared" si="30"/>
        <v>71.503999999999991</v>
      </c>
      <c r="W241" s="14" t="str">
        <f t="shared" si="31"/>
        <v>Mon</v>
      </c>
      <c r="X241" s="14" t="str">
        <f t="shared" si="31"/>
        <v>Thu</v>
      </c>
      <c r="Y241" s="19">
        <f>WorkOrders2[[#This Row],[LbrHrs]]*WorkOrders2[[#This Row],[Techs]]</f>
        <v>0.5</v>
      </c>
      <c r="Z241" s="19">
        <f>WorkOrders2[[#This Row],[PartsCost]]+WorkOrders2[[#This Row],[LbrCost]]</f>
        <v>71.503999999999991</v>
      </c>
    </row>
    <row r="242" spans="1:26" x14ac:dyDescent="0.25">
      <c r="A242" s="7" t="s">
        <v>288</v>
      </c>
      <c r="B242" t="s">
        <v>34</v>
      </c>
      <c r="C242" t="s">
        <v>40</v>
      </c>
      <c r="D242" s="7" t="s">
        <v>27</v>
      </c>
      <c r="F242" s="8">
        <v>44200</v>
      </c>
      <c r="G242" s="8">
        <v>44210</v>
      </c>
      <c r="H242" s="9">
        <v>2</v>
      </c>
      <c r="I242" s="9" t="e">
        <f>VLOOKUP(WorkOrders2[[#This Row],[Techs]],[1]!tblRates[#All],2,FALSE)</f>
        <v>#REF!</v>
      </c>
      <c r="J242" s="10"/>
      <c r="K242" s="10"/>
      <c r="L242" s="11">
        <v>0.5</v>
      </c>
      <c r="M242" s="12">
        <v>29.807400000000001</v>
      </c>
      <c r="N242" s="12">
        <f>IF(WorkOrders2[[#This Row],[WtyParts]]="yes", 0,WorkOrders2[[#This Row],[PartsCost]])</f>
        <v>29.807400000000001</v>
      </c>
      <c r="O242" t="s">
        <v>47</v>
      </c>
      <c r="P242" s="13">
        <f t="shared" si="24"/>
        <v>10</v>
      </c>
      <c r="Q242" s="14">
        <f t="shared" si="25"/>
        <v>140</v>
      </c>
      <c r="R242" s="15">
        <f t="shared" si="26"/>
        <v>70</v>
      </c>
      <c r="S242" s="15">
        <f t="shared" si="27"/>
        <v>70</v>
      </c>
      <c r="T242" s="15">
        <f t="shared" si="28"/>
        <v>29.807400000000001</v>
      </c>
      <c r="U242" s="15">
        <f t="shared" si="29"/>
        <v>99.807400000000001</v>
      </c>
      <c r="V242" s="15">
        <f t="shared" si="30"/>
        <v>99.807400000000001</v>
      </c>
      <c r="W242" s="14" t="str">
        <f t="shared" si="31"/>
        <v>Mon</v>
      </c>
      <c r="X242" s="14" t="str">
        <f t="shared" si="31"/>
        <v>Thu</v>
      </c>
      <c r="Y242" s="19">
        <f>WorkOrders2[[#This Row],[LbrHrs]]*WorkOrders2[[#This Row],[Techs]]</f>
        <v>1</v>
      </c>
      <c r="Z242" s="19">
        <f>WorkOrders2[[#This Row],[PartsCost]]+WorkOrders2[[#This Row],[LbrCost]]</f>
        <v>99.807400000000001</v>
      </c>
    </row>
    <row r="243" spans="1:26" x14ac:dyDescent="0.25">
      <c r="A243" s="7" t="s">
        <v>289</v>
      </c>
      <c r="B243" t="s">
        <v>34</v>
      </c>
      <c r="C243" t="s">
        <v>55</v>
      </c>
      <c r="D243" s="7" t="s">
        <v>27</v>
      </c>
      <c r="F243" s="8">
        <v>44200</v>
      </c>
      <c r="G243" s="8">
        <v>44210</v>
      </c>
      <c r="H243" s="9">
        <v>1</v>
      </c>
      <c r="I243" s="9" t="e">
        <f>VLOOKUP(WorkOrders2[[#This Row],[Techs]],[1]!tblRates[#All],2,FALSE)</f>
        <v>#REF!</v>
      </c>
      <c r="J243" s="10"/>
      <c r="K243" s="10"/>
      <c r="L243" s="11">
        <v>0.25</v>
      </c>
      <c r="M243" s="12">
        <v>43.02</v>
      </c>
      <c r="N243" s="12">
        <f>IF(WorkOrders2[[#This Row],[WtyParts]]="yes", 0,WorkOrders2[[#This Row],[PartsCost]])</f>
        <v>43.02</v>
      </c>
      <c r="O243" t="s">
        <v>28</v>
      </c>
      <c r="P243" s="13">
        <f t="shared" si="24"/>
        <v>10</v>
      </c>
      <c r="Q243" s="14">
        <f t="shared" si="25"/>
        <v>80</v>
      </c>
      <c r="R243" s="15">
        <f t="shared" si="26"/>
        <v>20</v>
      </c>
      <c r="S243" s="15">
        <f t="shared" si="27"/>
        <v>20</v>
      </c>
      <c r="T243" s="15">
        <f t="shared" si="28"/>
        <v>43.02</v>
      </c>
      <c r="U243" s="15">
        <f t="shared" si="29"/>
        <v>63.02</v>
      </c>
      <c r="V243" s="15">
        <f t="shared" si="30"/>
        <v>63.02</v>
      </c>
      <c r="W243" s="14" t="str">
        <f t="shared" si="31"/>
        <v>Mon</v>
      </c>
      <c r="X243" s="14" t="str">
        <f t="shared" si="31"/>
        <v>Thu</v>
      </c>
      <c r="Y243" s="19">
        <f>WorkOrders2[[#This Row],[LbrHrs]]*WorkOrders2[[#This Row],[Techs]]</f>
        <v>0.25</v>
      </c>
      <c r="Z243" s="19">
        <f>WorkOrders2[[#This Row],[PartsCost]]+WorkOrders2[[#This Row],[LbrCost]]</f>
        <v>63.02</v>
      </c>
    </row>
    <row r="244" spans="1:26" x14ac:dyDescent="0.25">
      <c r="A244" s="7" t="s">
        <v>290</v>
      </c>
      <c r="B244" t="s">
        <v>39</v>
      </c>
      <c r="C244" t="s">
        <v>46</v>
      </c>
      <c r="D244" s="7" t="s">
        <v>35</v>
      </c>
      <c r="F244" s="8">
        <v>44200</v>
      </c>
      <c r="G244" s="8">
        <v>44217</v>
      </c>
      <c r="H244" s="9">
        <v>1</v>
      </c>
      <c r="I244" s="9" t="e">
        <f>VLOOKUP(WorkOrders2[[#This Row],[Techs]],[1]!tblRates[#All],2,FALSE)</f>
        <v>#REF!</v>
      </c>
      <c r="J244" s="10"/>
      <c r="K244" s="10"/>
      <c r="L244" s="11">
        <v>0.25</v>
      </c>
      <c r="M244" s="12">
        <v>66.864900000000006</v>
      </c>
      <c r="N244" s="12">
        <f>IF(WorkOrders2[[#This Row],[WtyParts]]="yes", 0,WorkOrders2[[#This Row],[PartsCost]])</f>
        <v>66.864900000000006</v>
      </c>
      <c r="O244" t="s">
        <v>28</v>
      </c>
      <c r="P244" s="13">
        <f t="shared" si="24"/>
        <v>17</v>
      </c>
      <c r="Q244" s="14">
        <f t="shared" si="25"/>
        <v>80</v>
      </c>
      <c r="R244" s="15">
        <f t="shared" si="26"/>
        <v>20</v>
      </c>
      <c r="S244" s="15">
        <f t="shared" si="27"/>
        <v>20</v>
      </c>
      <c r="T244" s="15">
        <f t="shared" si="28"/>
        <v>66.864900000000006</v>
      </c>
      <c r="U244" s="15">
        <f t="shared" si="29"/>
        <v>86.864900000000006</v>
      </c>
      <c r="V244" s="15">
        <f t="shared" si="30"/>
        <v>86.864900000000006</v>
      </c>
      <c r="W244" s="14" t="str">
        <f t="shared" si="31"/>
        <v>Mon</v>
      </c>
      <c r="X244" s="14" t="str">
        <f t="shared" si="31"/>
        <v>Thu</v>
      </c>
      <c r="Y244" s="19">
        <f>WorkOrders2[[#This Row],[LbrHrs]]*WorkOrders2[[#This Row],[Techs]]</f>
        <v>0.25</v>
      </c>
      <c r="Z244" s="19">
        <f>WorkOrders2[[#This Row],[PartsCost]]+WorkOrders2[[#This Row],[LbrCost]]</f>
        <v>86.864900000000006</v>
      </c>
    </row>
    <row r="245" spans="1:26" x14ac:dyDescent="0.25">
      <c r="A245" s="7" t="s">
        <v>291</v>
      </c>
      <c r="B245" t="s">
        <v>39</v>
      </c>
      <c r="C245" t="s">
        <v>46</v>
      </c>
      <c r="D245" s="7" t="s">
        <v>32</v>
      </c>
      <c r="F245" s="8">
        <v>44200</v>
      </c>
      <c r="G245" s="8">
        <v>44238</v>
      </c>
      <c r="H245" s="9">
        <v>1</v>
      </c>
      <c r="I245" s="9" t="e">
        <f>VLOOKUP(WorkOrders2[[#This Row],[Techs]],[1]!tblRates[#All],2,FALSE)</f>
        <v>#REF!</v>
      </c>
      <c r="J245" s="10"/>
      <c r="K245" s="10"/>
      <c r="L245" s="11">
        <v>0.75</v>
      </c>
      <c r="M245" s="12">
        <v>408.56790000000001</v>
      </c>
      <c r="N245" s="12">
        <f>IF(WorkOrders2[[#This Row],[WtyParts]]="yes", 0,WorkOrders2[[#This Row],[PartsCost]])</f>
        <v>408.56790000000001</v>
      </c>
      <c r="O245" t="s">
        <v>28</v>
      </c>
      <c r="P245" s="13">
        <f t="shared" si="24"/>
        <v>38</v>
      </c>
      <c r="Q245" s="14">
        <f t="shared" si="25"/>
        <v>80</v>
      </c>
      <c r="R245" s="15">
        <f t="shared" si="26"/>
        <v>60</v>
      </c>
      <c r="S245" s="15">
        <f t="shared" si="27"/>
        <v>60</v>
      </c>
      <c r="T245" s="15">
        <f t="shared" si="28"/>
        <v>408.56790000000001</v>
      </c>
      <c r="U245" s="15">
        <f t="shared" si="29"/>
        <v>468.56790000000001</v>
      </c>
      <c r="V245" s="15">
        <f t="shared" si="30"/>
        <v>468.56790000000001</v>
      </c>
      <c r="W245" s="14" t="str">
        <f t="shared" si="31"/>
        <v>Mon</v>
      </c>
      <c r="X245" s="14" t="str">
        <f t="shared" si="31"/>
        <v>Thu</v>
      </c>
      <c r="Y245" s="19">
        <f>WorkOrders2[[#This Row],[LbrHrs]]*WorkOrders2[[#This Row],[Techs]]</f>
        <v>0.75</v>
      </c>
      <c r="Z245" s="19">
        <f>WorkOrders2[[#This Row],[PartsCost]]+WorkOrders2[[#This Row],[LbrCost]]</f>
        <v>468.56790000000001</v>
      </c>
    </row>
    <row r="246" spans="1:26" x14ac:dyDescent="0.25">
      <c r="A246" s="7" t="s">
        <v>292</v>
      </c>
      <c r="B246" t="s">
        <v>30</v>
      </c>
      <c r="C246" t="s">
        <v>31</v>
      </c>
      <c r="D246" s="7" t="s">
        <v>27</v>
      </c>
      <c r="F246" s="8">
        <v>44201</v>
      </c>
      <c r="G246" s="8">
        <v>44210</v>
      </c>
      <c r="H246" s="9">
        <v>1</v>
      </c>
      <c r="I246" s="9" t="e">
        <f>VLOOKUP(WorkOrders2[[#This Row],[Techs]],[1]!tblRates[#All],2,FALSE)</f>
        <v>#REF!</v>
      </c>
      <c r="J246" s="10"/>
      <c r="K246" s="10"/>
      <c r="L246" s="11">
        <v>0.25</v>
      </c>
      <c r="M246" s="12">
        <v>25.2486</v>
      </c>
      <c r="N246" s="12">
        <f>IF(WorkOrders2[[#This Row],[WtyParts]]="yes", 0,WorkOrders2[[#This Row],[PartsCost]])</f>
        <v>25.2486</v>
      </c>
      <c r="O246" t="s">
        <v>36</v>
      </c>
      <c r="P246" s="13">
        <f t="shared" si="24"/>
        <v>9</v>
      </c>
      <c r="Q246" s="14">
        <f t="shared" si="25"/>
        <v>80</v>
      </c>
      <c r="R246" s="15">
        <f t="shared" si="26"/>
        <v>20</v>
      </c>
      <c r="S246" s="15">
        <f t="shared" si="27"/>
        <v>20</v>
      </c>
      <c r="T246" s="15">
        <f t="shared" si="28"/>
        <v>25.2486</v>
      </c>
      <c r="U246" s="15">
        <f t="shared" si="29"/>
        <v>45.248599999999996</v>
      </c>
      <c r="V246" s="15">
        <f t="shared" si="30"/>
        <v>45.248599999999996</v>
      </c>
      <c r="W246" s="14" t="str">
        <f t="shared" si="31"/>
        <v>Tue</v>
      </c>
      <c r="X246" s="14" t="str">
        <f t="shared" si="31"/>
        <v>Thu</v>
      </c>
      <c r="Y246" s="19">
        <f>WorkOrders2[[#This Row],[LbrHrs]]*WorkOrders2[[#This Row],[Techs]]</f>
        <v>0.25</v>
      </c>
      <c r="Z246" s="19">
        <f>WorkOrders2[[#This Row],[PartsCost]]+WorkOrders2[[#This Row],[LbrCost]]</f>
        <v>45.248599999999996</v>
      </c>
    </row>
    <row r="247" spans="1:26" x14ac:dyDescent="0.25">
      <c r="A247" s="7" t="s">
        <v>293</v>
      </c>
      <c r="B247" t="s">
        <v>34</v>
      </c>
      <c r="C247" t="s">
        <v>40</v>
      </c>
      <c r="D247" s="7" t="s">
        <v>32</v>
      </c>
      <c r="F247" s="8">
        <v>44201</v>
      </c>
      <c r="G247" s="8">
        <v>44221</v>
      </c>
      <c r="H247" s="9">
        <v>1</v>
      </c>
      <c r="I247" s="9" t="e">
        <f>VLOOKUP(WorkOrders2[[#This Row],[Techs]],[1]!tblRates[#All],2,FALSE)</f>
        <v>#REF!</v>
      </c>
      <c r="J247" s="10"/>
      <c r="K247" s="10"/>
      <c r="L247" s="11">
        <v>1.25</v>
      </c>
      <c r="M247" s="12">
        <v>646</v>
      </c>
      <c r="N247" s="12">
        <f>IF(WorkOrders2[[#This Row],[WtyParts]]="yes", 0,WorkOrders2[[#This Row],[PartsCost]])</f>
        <v>646</v>
      </c>
      <c r="O247" t="s">
        <v>28</v>
      </c>
      <c r="P247" s="13">
        <f t="shared" si="24"/>
        <v>20</v>
      </c>
      <c r="Q247" s="14">
        <f t="shared" si="25"/>
        <v>80</v>
      </c>
      <c r="R247" s="15">
        <f t="shared" si="26"/>
        <v>100</v>
      </c>
      <c r="S247" s="15">
        <f t="shared" si="27"/>
        <v>100</v>
      </c>
      <c r="T247" s="15">
        <f t="shared" si="28"/>
        <v>646</v>
      </c>
      <c r="U247" s="15">
        <f t="shared" si="29"/>
        <v>746</v>
      </c>
      <c r="V247" s="15">
        <f t="shared" si="30"/>
        <v>746</v>
      </c>
      <c r="W247" s="14" t="str">
        <f t="shared" si="31"/>
        <v>Tue</v>
      </c>
      <c r="X247" s="14" t="str">
        <f t="shared" si="31"/>
        <v>Mon</v>
      </c>
      <c r="Y247" s="19">
        <f>WorkOrders2[[#This Row],[LbrHrs]]*WorkOrders2[[#This Row],[Techs]]</f>
        <v>1.25</v>
      </c>
      <c r="Z247" s="19">
        <f>WorkOrders2[[#This Row],[PartsCost]]+WorkOrders2[[#This Row],[LbrCost]]</f>
        <v>746</v>
      </c>
    </row>
    <row r="248" spans="1:26" x14ac:dyDescent="0.25">
      <c r="A248" s="7" t="s">
        <v>294</v>
      </c>
      <c r="B248" t="s">
        <v>34</v>
      </c>
      <c r="C248" t="s">
        <v>55</v>
      </c>
      <c r="D248" s="7" t="s">
        <v>35</v>
      </c>
      <c r="F248" s="8">
        <v>44201</v>
      </c>
      <c r="G248" s="8">
        <v>44226</v>
      </c>
      <c r="H248" s="9">
        <v>1</v>
      </c>
      <c r="I248" s="9" t="e">
        <f>VLOOKUP(WorkOrders2[[#This Row],[Techs]],[1]!tblRates[#All],2,FALSE)</f>
        <v>#REF!</v>
      </c>
      <c r="J248" s="10"/>
      <c r="K248" s="10"/>
      <c r="L248" s="11">
        <v>0.25</v>
      </c>
      <c r="M248" s="12">
        <v>125.4194</v>
      </c>
      <c r="N248" s="12">
        <f>IF(WorkOrders2[[#This Row],[WtyParts]]="yes", 0,WorkOrders2[[#This Row],[PartsCost]])</f>
        <v>125.4194</v>
      </c>
      <c r="O248" t="s">
        <v>47</v>
      </c>
      <c r="P248" s="13">
        <f t="shared" si="24"/>
        <v>25</v>
      </c>
      <c r="Q248" s="14">
        <f t="shared" si="25"/>
        <v>80</v>
      </c>
      <c r="R248" s="15">
        <f t="shared" si="26"/>
        <v>20</v>
      </c>
      <c r="S248" s="15">
        <f t="shared" si="27"/>
        <v>20</v>
      </c>
      <c r="T248" s="15">
        <f t="shared" si="28"/>
        <v>125.4194</v>
      </c>
      <c r="U248" s="15">
        <f t="shared" si="29"/>
        <v>145.4194</v>
      </c>
      <c r="V248" s="15">
        <f t="shared" si="30"/>
        <v>145.4194</v>
      </c>
      <c r="W248" s="14" t="str">
        <f t="shared" si="31"/>
        <v>Tue</v>
      </c>
      <c r="X248" s="14" t="str">
        <f t="shared" si="31"/>
        <v>Sat</v>
      </c>
      <c r="Y248" s="19">
        <f>WorkOrders2[[#This Row],[LbrHrs]]*WorkOrders2[[#This Row],[Techs]]</f>
        <v>0.25</v>
      </c>
      <c r="Z248" s="19">
        <f>WorkOrders2[[#This Row],[PartsCost]]+WorkOrders2[[#This Row],[LbrCost]]</f>
        <v>145.4194</v>
      </c>
    </row>
    <row r="249" spans="1:26" x14ac:dyDescent="0.25">
      <c r="A249" s="7" t="s">
        <v>295</v>
      </c>
      <c r="B249" t="s">
        <v>39</v>
      </c>
      <c r="C249" t="s">
        <v>26</v>
      </c>
      <c r="D249" s="7" t="s">
        <v>27</v>
      </c>
      <c r="F249" s="8">
        <v>44201</v>
      </c>
      <c r="G249" s="8">
        <v>44229</v>
      </c>
      <c r="H249" s="9">
        <v>2</v>
      </c>
      <c r="I249" s="9" t="e">
        <f>VLOOKUP(WorkOrders2[[#This Row],[Techs]],[1]!tblRates[#All],2,FALSE)</f>
        <v>#REF!</v>
      </c>
      <c r="J249" s="10"/>
      <c r="K249" s="10"/>
      <c r="L249" s="11">
        <v>0.75</v>
      </c>
      <c r="M249" s="12">
        <v>286.73230000000001</v>
      </c>
      <c r="N249" s="12">
        <f>IF(WorkOrders2[[#This Row],[WtyParts]]="yes", 0,WorkOrders2[[#This Row],[PartsCost]])</f>
        <v>286.73230000000001</v>
      </c>
      <c r="O249" t="s">
        <v>28</v>
      </c>
      <c r="P249" s="13">
        <f t="shared" si="24"/>
        <v>28</v>
      </c>
      <c r="Q249" s="14">
        <f t="shared" si="25"/>
        <v>140</v>
      </c>
      <c r="R249" s="15">
        <f t="shared" si="26"/>
        <v>105</v>
      </c>
      <c r="S249" s="15">
        <f t="shared" si="27"/>
        <v>105</v>
      </c>
      <c r="T249" s="15">
        <f t="shared" si="28"/>
        <v>286.73230000000001</v>
      </c>
      <c r="U249" s="15">
        <f t="shared" si="29"/>
        <v>391.73230000000001</v>
      </c>
      <c r="V249" s="15">
        <f t="shared" si="30"/>
        <v>391.73230000000001</v>
      </c>
      <c r="W249" s="14" t="str">
        <f t="shared" si="31"/>
        <v>Tue</v>
      </c>
      <c r="X249" s="14" t="str">
        <f t="shared" si="31"/>
        <v>Tue</v>
      </c>
      <c r="Y249" s="19">
        <f>WorkOrders2[[#This Row],[LbrHrs]]*WorkOrders2[[#This Row],[Techs]]</f>
        <v>1.5</v>
      </c>
      <c r="Z249" s="19">
        <f>WorkOrders2[[#This Row],[PartsCost]]+WorkOrders2[[#This Row],[LbrCost]]</f>
        <v>391.73230000000001</v>
      </c>
    </row>
    <row r="250" spans="1:26" x14ac:dyDescent="0.25">
      <c r="A250" s="7" t="s">
        <v>296</v>
      </c>
      <c r="B250" t="s">
        <v>30</v>
      </c>
      <c r="C250" t="s">
        <v>55</v>
      </c>
      <c r="D250" s="7" t="s">
        <v>162</v>
      </c>
      <c r="F250" s="8">
        <v>44201</v>
      </c>
      <c r="G250" s="8">
        <v>44229</v>
      </c>
      <c r="H250" s="9">
        <v>1</v>
      </c>
      <c r="I250" s="9" t="e">
        <f>VLOOKUP(WorkOrders2[[#This Row],[Techs]],[1]!tblRates[#All],2,FALSE)</f>
        <v>#REF!</v>
      </c>
      <c r="J250" s="10"/>
      <c r="K250" s="10"/>
      <c r="L250" s="11">
        <v>2.5</v>
      </c>
      <c r="M250" s="12">
        <v>258.02780000000001</v>
      </c>
      <c r="N250" s="12">
        <f>IF(WorkOrders2[[#This Row],[WtyParts]]="yes", 0,WorkOrders2[[#This Row],[PartsCost]])</f>
        <v>258.02780000000001</v>
      </c>
      <c r="O250" t="s">
        <v>47</v>
      </c>
      <c r="P250" s="13">
        <f t="shared" si="24"/>
        <v>28</v>
      </c>
      <c r="Q250" s="14">
        <f t="shared" si="25"/>
        <v>80</v>
      </c>
      <c r="R250" s="15">
        <f t="shared" si="26"/>
        <v>200</v>
      </c>
      <c r="S250" s="15">
        <f t="shared" si="27"/>
        <v>200</v>
      </c>
      <c r="T250" s="15">
        <f t="shared" si="28"/>
        <v>258.02780000000001</v>
      </c>
      <c r="U250" s="15">
        <f t="shared" si="29"/>
        <v>458.02780000000001</v>
      </c>
      <c r="V250" s="15">
        <f t="shared" si="30"/>
        <v>458.02780000000001</v>
      </c>
      <c r="W250" s="14" t="str">
        <f t="shared" si="31"/>
        <v>Tue</v>
      </c>
      <c r="X250" s="14" t="str">
        <f t="shared" si="31"/>
        <v>Tue</v>
      </c>
      <c r="Y250" s="19">
        <f>WorkOrders2[[#This Row],[LbrHrs]]*WorkOrders2[[#This Row],[Techs]]</f>
        <v>2.5</v>
      </c>
      <c r="Z250" s="19">
        <f>WorkOrders2[[#This Row],[PartsCost]]+WorkOrders2[[#This Row],[LbrCost]]</f>
        <v>458.02780000000001</v>
      </c>
    </row>
    <row r="251" spans="1:26" x14ac:dyDescent="0.25">
      <c r="A251" s="7" t="s">
        <v>297</v>
      </c>
      <c r="B251" t="s">
        <v>30</v>
      </c>
      <c r="C251" t="s">
        <v>31</v>
      </c>
      <c r="D251" s="7" t="s">
        <v>27</v>
      </c>
      <c r="F251" s="8">
        <v>44201</v>
      </c>
      <c r="G251" s="8">
        <v>44320</v>
      </c>
      <c r="H251" s="9">
        <v>1</v>
      </c>
      <c r="I251" s="9" t="e">
        <f>VLOOKUP(WorkOrders2[[#This Row],[Techs]],[1]!tblRates[#All],2,FALSE)</f>
        <v>#REF!</v>
      </c>
      <c r="J251" s="10"/>
      <c r="K251" s="10"/>
      <c r="L251" s="11">
        <v>0.25</v>
      </c>
      <c r="M251" s="12">
        <v>14.3</v>
      </c>
      <c r="N251" s="12">
        <f>IF(WorkOrders2[[#This Row],[WtyParts]]="yes", 0,WorkOrders2[[#This Row],[PartsCost]])</f>
        <v>14.3</v>
      </c>
      <c r="O251" t="s">
        <v>36</v>
      </c>
      <c r="P251" s="13">
        <f t="shared" si="24"/>
        <v>119</v>
      </c>
      <c r="Q251" s="14">
        <f t="shared" si="25"/>
        <v>80</v>
      </c>
      <c r="R251" s="15">
        <f t="shared" si="26"/>
        <v>20</v>
      </c>
      <c r="S251" s="15">
        <f t="shared" si="27"/>
        <v>20</v>
      </c>
      <c r="T251" s="15">
        <f t="shared" si="28"/>
        <v>14.3</v>
      </c>
      <c r="U251" s="15">
        <f t="shared" si="29"/>
        <v>34.299999999999997</v>
      </c>
      <c r="V251" s="15">
        <f t="shared" si="30"/>
        <v>34.299999999999997</v>
      </c>
      <c r="W251" s="14" t="str">
        <f t="shared" si="31"/>
        <v>Tue</v>
      </c>
      <c r="X251" s="14" t="str">
        <f t="shared" si="31"/>
        <v>Tue</v>
      </c>
      <c r="Y251" s="19">
        <f>WorkOrders2[[#This Row],[LbrHrs]]*WorkOrders2[[#This Row],[Techs]]</f>
        <v>0.25</v>
      </c>
      <c r="Z251" s="19">
        <f>WorkOrders2[[#This Row],[PartsCost]]+WorkOrders2[[#This Row],[LbrCost]]</f>
        <v>34.299999999999997</v>
      </c>
    </row>
    <row r="252" spans="1:26" x14ac:dyDescent="0.25">
      <c r="A252" s="7" t="s">
        <v>298</v>
      </c>
      <c r="B252" t="s">
        <v>30</v>
      </c>
      <c r="C252" t="s">
        <v>31</v>
      </c>
      <c r="D252" s="7" t="s">
        <v>27</v>
      </c>
      <c r="F252" s="8">
        <v>44202</v>
      </c>
      <c r="G252" s="8">
        <v>44214</v>
      </c>
      <c r="H252" s="9">
        <v>1</v>
      </c>
      <c r="I252" s="9" t="e">
        <f>VLOOKUP(WorkOrders2[[#This Row],[Techs]],[1]!tblRates[#All],2,FALSE)</f>
        <v>#REF!</v>
      </c>
      <c r="J252" s="10"/>
      <c r="K252" s="10"/>
      <c r="L252" s="11">
        <v>0.25</v>
      </c>
      <c r="M252" s="12">
        <v>44.85</v>
      </c>
      <c r="N252" s="12">
        <f>IF(WorkOrders2[[#This Row],[WtyParts]]="yes", 0,WorkOrders2[[#This Row],[PartsCost]])</f>
        <v>44.85</v>
      </c>
      <c r="O252" t="s">
        <v>36</v>
      </c>
      <c r="P252" s="13">
        <f t="shared" si="24"/>
        <v>12</v>
      </c>
      <c r="Q252" s="14">
        <f t="shared" si="25"/>
        <v>80</v>
      </c>
      <c r="R252" s="15">
        <f t="shared" si="26"/>
        <v>20</v>
      </c>
      <c r="S252" s="15">
        <f t="shared" si="27"/>
        <v>20</v>
      </c>
      <c r="T252" s="15">
        <f t="shared" si="28"/>
        <v>44.85</v>
      </c>
      <c r="U252" s="15">
        <f t="shared" si="29"/>
        <v>64.849999999999994</v>
      </c>
      <c r="V252" s="15">
        <f t="shared" si="30"/>
        <v>64.849999999999994</v>
      </c>
      <c r="W252" s="14" t="str">
        <f t="shared" si="31"/>
        <v>Wed</v>
      </c>
      <c r="X252" s="14" t="str">
        <f t="shared" si="31"/>
        <v>Mon</v>
      </c>
      <c r="Y252" s="19">
        <f>WorkOrders2[[#This Row],[LbrHrs]]*WorkOrders2[[#This Row],[Techs]]</f>
        <v>0.25</v>
      </c>
      <c r="Z252" s="19">
        <f>WorkOrders2[[#This Row],[PartsCost]]+WorkOrders2[[#This Row],[LbrCost]]</f>
        <v>64.849999999999994</v>
      </c>
    </row>
    <row r="253" spans="1:26" x14ac:dyDescent="0.25">
      <c r="A253" s="7" t="s">
        <v>299</v>
      </c>
      <c r="B253" t="s">
        <v>39</v>
      </c>
      <c r="C253" t="s">
        <v>55</v>
      </c>
      <c r="D253" s="7" t="s">
        <v>27</v>
      </c>
      <c r="F253" s="8">
        <v>44202</v>
      </c>
      <c r="G253" s="8">
        <v>44217</v>
      </c>
      <c r="H253" s="9">
        <v>2</v>
      </c>
      <c r="I253" s="9" t="e">
        <f>VLOOKUP(WorkOrders2[[#This Row],[Techs]],[1]!tblRates[#All],2,FALSE)</f>
        <v>#REF!</v>
      </c>
      <c r="J253" s="10"/>
      <c r="K253" s="10"/>
      <c r="L253" s="11">
        <v>0.5</v>
      </c>
      <c r="M253" s="12">
        <v>74.607699999999994</v>
      </c>
      <c r="N253" s="12">
        <f>IF(WorkOrders2[[#This Row],[WtyParts]]="yes", 0,WorkOrders2[[#This Row],[PartsCost]])</f>
        <v>74.607699999999994</v>
      </c>
      <c r="O253" t="s">
        <v>47</v>
      </c>
      <c r="P253" s="13">
        <f t="shared" si="24"/>
        <v>15</v>
      </c>
      <c r="Q253" s="14">
        <f t="shared" si="25"/>
        <v>140</v>
      </c>
      <c r="R253" s="15">
        <f t="shared" si="26"/>
        <v>70</v>
      </c>
      <c r="S253" s="15">
        <f t="shared" si="27"/>
        <v>70</v>
      </c>
      <c r="T253" s="15">
        <f t="shared" si="28"/>
        <v>74.607699999999994</v>
      </c>
      <c r="U253" s="15">
        <f t="shared" si="29"/>
        <v>144.60769999999999</v>
      </c>
      <c r="V253" s="15">
        <f t="shared" si="30"/>
        <v>144.60769999999999</v>
      </c>
      <c r="W253" s="14" t="str">
        <f t="shared" si="31"/>
        <v>Wed</v>
      </c>
      <c r="X253" s="14" t="str">
        <f t="shared" si="31"/>
        <v>Thu</v>
      </c>
      <c r="Y253" s="19">
        <f>WorkOrders2[[#This Row],[LbrHrs]]*WorkOrders2[[#This Row],[Techs]]</f>
        <v>1</v>
      </c>
      <c r="Z253" s="19">
        <f>WorkOrders2[[#This Row],[PartsCost]]+WorkOrders2[[#This Row],[LbrCost]]</f>
        <v>144.60769999999999</v>
      </c>
    </row>
    <row r="254" spans="1:26" x14ac:dyDescent="0.25">
      <c r="A254" s="7" t="s">
        <v>300</v>
      </c>
      <c r="B254" t="s">
        <v>25</v>
      </c>
      <c r="C254" t="s">
        <v>195</v>
      </c>
      <c r="D254" s="7" t="s">
        <v>32</v>
      </c>
      <c r="E254" t="s">
        <v>41</v>
      </c>
      <c r="F254" s="8">
        <v>44202</v>
      </c>
      <c r="G254" s="8">
        <v>44230</v>
      </c>
      <c r="H254" s="9">
        <v>2</v>
      </c>
      <c r="I254" s="9" t="e">
        <f>VLOOKUP(WorkOrders2[[#This Row],[Techs]],[1]!tblRates[#All],2,FALSE)</f>
        <v>#REF!</v>
      </c>
      <c r="J254" s="10"/>
      <c r="K254" s="10"/>
      <c r="L254" s="11">
        <v>0.5</v>
      </c>
      <c r="M254" s="12">
        <v>126.71469999999999</v>
      </c>
      <c r="N254" s="12">
        <f>IF(WorkOrders2[[#This Row],[WtyParts]]="yes", 0,WorkOrders2[[#This Row],[PartsCost]])</f>
        <v>126.71469999999999</v>
      </c>
      <c r="O254" t="s">
        <v>28</v>
      </c>
      <c r="P254" s="13">
        <f t="shared" si="24"/>
        <v>28</v>
      </c>
      <c r="Q254" s="14">
        <f t="shared" si="25"/>
        <v>140</v>
      </c>
      <c r="R254" s="15">
        <f t="shared" si="26"/>
        <v>70</v>
      </c>
      <c r="S254" s="15">
        <f t="shared" si="27"/>
        <v>70</v>
      </c>
      <c r="T254" s="15">
        <f t="shared" si="28"/>
        <v>126.71469999999999</v>
      </c>
      <c r="U254" s="15">
        <f t="shared" si="29"/>
        <v>196.71469999999999</v>
      </c>
      <c r="V254" s="15">
        <f t="shared" si="30"/>
        <v>196.71469999999999</v>
      </c>
      <c r="W254" s="14" t="str">
        <f t="shared" si="31"/>
        <v>Wed</v>
      </c>
      <c r="X254" s="14" t="str">
        <f t="shared" si="31"/>
        <v>Wed</v>
      </c>
      <c r="Y254" s="19">
        <f>WorkOrders2[[#This Row],[LbrHrs]]*WorkOrders2[[#This Row],[Techs]]</f>
        <v>1</v>
      </c>
      <c r="Z254" s="19">
        <f>WorkOrders2[[#This Row],[PartsCost]]+WorkOrders2[[#This Row],[LbrCost]]</f>
        <v>196.71469999999999</v>
      </c>
    </row>
    <row r="255" spans="1:26" x14ac:dyDescent="0.25">
      <c r="A255" s="7" t="s">
        <v>301</v>
      </c>
      <c r="B255" t="s">
        <v>25</v>
      </c>
      <c r="C255" t="s">
        <v>195</v>
      </c>
      <c r="D255" s="7" t="s">
        <v>32</v>
      </c>
      <c r="F255" s="8">
        <v>44202</v>
      </c>
      <c r="G255" s="8">
        <v>44259</v>
      </c>
      <c r="H255" s="9">
        <v>2</v>
      </c>
      <c r="I255" s="9" t="e">
        <f>VLOOKUP(WorkOrders2[[#This Row],[Techs]],[1]!tblRates[#All],2,FALSE)</f>
        <v>#REF!</v>
      </c>
      <c r="J255" s="10"/>
      <c r="K255" s="10"/>
      <c r="L255" s="11">
        <v>1.25</v>
      </c>
      <c r="M255" s="12">
        <v>256.83999999999997</v>
      </c>
      <c r="N255" s="12">
        <f>IF(WorkOrders2[[#This Row],[WtyParts]]="yes", 0,WorkOrders2[[#This Row],[PartsCost]])</f>
        <v>256.83999999999997</v>
      </c>
      <c r="O255" t="s">
        <v>28</v>
      </c>
      <c r="P255" s="13">
        <f t="shared" si="24"/>
        <v>57</v>
      </c>
      <c r="Q255" s="14">
        <f t="shared" si="25"/>
        <v>140</v>
      </c>
      <c r="R255" s="15">
        <f t="shared" si="26"/>
        <v>175</v>
      </c>
      <c r="S255" s="15">
        <f t="shared" si="27"/>
        <v>175</v>
      </c>
      <c r="T255" s="15">
        <f t="shared" si="28"/>
        <v>256.83999999999997</v>
      </c>
      <c r="U255" s="15">
        <f t="shared" si="29"/>
        <v>431.84</v>
      </c>
      <c r="V255" s="15">
        <f t="shared" si="30"/>
        <v>431.84</v>
      </c>
      <c r="W255" s="14" t="str">
        <f t="shared" si="31"/>
        <v>Wed</v>
      </c>
      <c r="X255" s="14" t="str">
        <f t="shared" si="31"/>
        <v>Thu</v>
      </c>
      <c r="Y255" s="19">
        <f>WorkOrders2[[#This Row],[LbrHrs]]*WorkOrders2[[#This Row],[Techs]]</f>
        <v>2.5</v>
      </c>
      <c r="Z255" s="19">
        <f>WorkOrders2[[#This Row],[PartsCost]]+WorkOrders2[[#This Row],[LbrCost]]</f>
        <v>431.84</v>
      </c>
    </row>
    <row r="256" spans="1:26" x14ac:dyDescent="0.25">
      <c r="A256" s="7" t="s">
        <v>302</v>
      </c>
      <c r="B256" t="s">
        <v>62</v>
      </c>
      <c r="C256" t="s">
        <v>40</v>
      </c>
      <c r="D256" s="7" t="s">
        <v>35</v>
      </c>
      <c r="F256" s="8">
        <v>44203</v>
      </c>
      <c r="G256" s="8">
        <v>44215</v>
      </c>
      <c r="H256" s="9">
        <v>1</v>
      </c>
      <c r="I256" s="9" t="e">
        <f>VLOOKUP(WorkOrders2[[#This Row],[Techs]],[1]!tblRates[#All],2,FALSE)</f>
        <v>#REF!</v>
      </c>
      <c r="J256" s="10"/>
      <c r="K256" s="10"/>
      <c r="L256" s="11">
        <v>0.25</v>
      </c>
      <c r="M256" s="12">
        <v>32.6706</v>
      </c>
      <c r="N256" s="12">
        <f>IF(WorkOrders2[[#This Row],[WtyParts]]="yes", 0,WorkOrders2[[#This Row],[PartsCost]])</f>
        <v>32.6706</v>
      </c>
      <c r="O256" t="s">
        <v>36</v>
      </c>
      <c r="P256" s="13">
        <f t="shared" si="24"/>
        <v>12</v>
      </c>
      <c r="Q256" s="14">
        <f t="shared" si="25"/>
        <v>80</v>
      </c>
      <c r="R256" s="15">
        <f t="shared" si="26"/>
        <v>20</v>
      </c>
      <c r="S256" s="15">
        <f t="shared" si="27"/>
        <v>20</v>
      </c>
      <c r="T256" s="15">
        <f t="shared" si="28"/>
        <v>32.6706</v>
      </c>
      <c r="U256" s="15">
        <f t="shared" si="29"/>
        <v>52.6706</v>
      </c>
      <c r="V256" s="15">
        <f t="shared" si="30"/>
        <v>52.6706</v>
      </c>
      <c r="W256" s="14" t="str">
        <f t="shared" si="31"/>
        <v>Thu</v>
      </c>
      <c r="X256" s="14" t="str">
        <f t="shared" si="31"/>
        <v>Tue</v>
      </c>
      <c r="Y256" s="19">
        <f>WorkOrders2[[#This Row],[LbrHrs]]*WorkOrders2[[#This Row],[Techs]]</f>
        <v>0.25</v>
      </c>
      <c r="Z256" s="19">
        <f>WorkOrders2[[#This Row],[PartsCost]]+WorkOrders2[[#This Row],[LbrCost]]</f>
        <v>52.6706</v>
      </c>
    </row>
    <row r="257" spans="1:26" x14ac:dyDescent="0.25">
      <c r="A257" s="7" t="s">
        <v>303</v>
      </c>
      <c r="B257" t="s">
        <v>39</v>
      </c>
      <c r="C257" t="s">
        <v>40</v>
      </c>
      <c r="D257" s="7" t="s">
        <v>27</v>
      </c>
      <c r="E257" t="s">
        <v>41</v>
      </c>
      <c r="F257" s="8">
        <v>44203</v>
      </c>
      <c r="G257" s="8">
        <v>44228</v>
      </c>
      <c r="H257" s="9">
        <v>2</v>
      </c>
      <c r="I257" s="9" t="e">
        <f>VLOOKUP(WorkOrders2[[#This Row],[Techs]],[1]!tblRates[#All],2,FALSE)</f>
        <v>#REF!</v>
      </c>
      <c r="J257" s="10"/>
      <c r="K257" s="10"/>
      <c r="L257" s="11">
        <v>0.5</v>
      </c>
      <c r="M257" s="12">
        <v>72.350099999999998</v>
      </c>
      <c r="N257" s="12">
        <f>IF(WorkOrders2[[#This Row],[WtyParts]]="yes", 0,WorkOrders2[[#This Row],[PartsCost]])</f>
        <v>72.350099999999998</v>
      </c>
      <c r="O257" t="s">
        <v>28</v>
      </c>
      <c r="P257" s="13">
        <f t="shared" si="24"/>
        <v>25</v>
      </c>
      <c r="Q257" s="14">
        <f t="shared" si="25"/>
        <v>140</v>
      </c>
      <c r="R257" s="15">
        <f t="shared" si="26"/>
        <v>70</v>
      </c>
      <c r="S257" s="15">
        <f t="shared" si="27"/>
        <v>70</v>
      </c>
      <c r="T257" s="15">
        <f t="shared" si="28"/>
        <v>72.350099999999998</v>
      </c>
      <c r="U257" s="15">
        <f t="shared" si="29"/>
        <v>142.3501</v>
      </c>
      <c r="V257" s="15">
        <f t="shared" si="30"/>
        <v>142.3501</v>
      </c>
      <c r="W257" s="14" t="str">
        <f t="shared" si="31"/>
        <v>Thu</v>
      </c>
      <c r="X257" s="14" t="str">
        <f t="shared" si="31"/>
        <v>Mon</v>
      </c>
      <c r="Y257" s="19">
        <f>WorkOrders2[[#This Row],[LbrHrs]]*WorkOrders2[[#This Row],[Techs]]</f>
        <v>1</v>
      </c>
      <c r="Z257" s="19">
        <f>WorkOrders2[[#This Row],[PartsCost]]+WorkOrders2[[#This Row],[LbrCost]]</f>
        <v>142.3501</v>
      </c>
    </row>
    <row r="258" spans="1:26" x14ac:dyDescent="0.25">
      <c r="A258" s="7" t="s">
        <v>304</v>
      </c>
      <c r="B258" t="s">
        <v>25</v>
      </c>
      <c r="C258" t="s">
        <v>195</v>
      </c>
      <c r="D258" s="7" t="s">
        <v>32</v>
      </c>
      <c r="F258" s="8">
        <v>44203</v>
      </c>
      <c r="G258" s="8">
        <v>44232</v>
      </c>
      <c r="H258" s="9">
        <v>2</v>
      </c>
      <c r="I258" s="9" t="e">
        <f>VLOOKUP(WorkOrders2[[#This Row],[Techs]],[1]!tblRates[#All],2,FALSE)</f>
        <v>#REF!</v>
      </c>
      <c r="J258" s="10"/>
      <c r="K258" s="10"/>
      <c r="L258" s="11">
        <v>0.5</v>
      </c>
      <c r="M258" s="12">
        <v>178.49889999999999</v>
      </c>
      <c r="N258" s="12">
        <f>IF(WorkOrders2[[#This Row],[WtyParts]]="yes", 0,WorkOrders2[[#This Row],[PartsCost]])</f>
        <v>178.49889999999999</v>
      </c>
      <c r="O258" t="s">
        <v>47</v>
      </c>
      <c r="P258" s="13">
        <f t="shared" ref="P258:P321" si="32">IF(G258="","",G258-F258)</f>
        <v>29</v>
      </c>
      <c r="Q258" s="14">
        <f t="shared" ref="Q258:Q321" si="33">INDEX(TechRate,MATCH(H258,TechNum,0))</f>
        <v>140</v>
      </c>
      <c r="R258" s="15">
        <f t="shared" ref="R258:R321" si="34">Q258*L258</f>
        <v>70</v>
      </c>
      <c r="S258" s="15">
        <f t="shared" ref="S258:S321" si="35">IF(J258="Yes",0,R258)</f>
        <v>70</v>
      </c>
      <c r="T258" s="15">
        <f t="shared" ref="T258:T321" si="36">IF(K258="Yes",0,M258)</f>
        <v>178.49889999999999</v>
      </c>
      <c r="U258" s="15">
        <f t="shared" ref="U258:U321" si="37">SUM(M258,R258)</f>
        <v>248.49889999999999</v>
      </c>
      <c r="V258" s="15">
        <f t="shared" ref="V258:V321" si="38">SUM(S258,T258)</f>
        <v>248.49889999999999</v>
      </c>
      <c r="W258" s="14" t="str">
        <f t="shared" ref="W258:X321" si="39">TEXT(F258,"ddd")</f>
        <v>Thu</v>
      </c>
      <c r="X258" s="14" t="str">
        <f t="shared" si="39"/>
        <v>Fri</v>
      </c>
      <c r="Y258" s="19">
        <f>WorkOrders2[[#This Row],[LbrHrs]]*WorkOrders2[[#This Row],[Techs]]</f>
        <v>1</v>
      </c>
      <c r="Z258" s="19">
        <f>WorkOrders2[[#This Row],[PartsCost]]+WorkOrders2[[#This Row],[LbrCost]]</f>
        <v>248.49889999999999</v>
      </c>
    </row>
    <row r="259" spans="1:26" x14ac:dyDescent="0.25">
      <c r="A259" s="7" t="s">
        <v>305</v>
      </c>
      <c r="B259" t="s">
        <v>39</v>
      </c>
      <c r="C259" t="s">
        <v>46</v>
      </c>
      <c r="D259" s="7" t="s">
        <v>32</v>
      </c>
      <c r="F259" s="8">
        <v>44203</v>
      </c>
      <c r="G259" s="8">
        <v>44249</v>
      </c>
      <c r="H259" s="9">
        <v>1</v>
      </c>
      <c r="I259" s="9" t="e">
        <f>VLOOKUP(WorkOrders2[[#This Row],[Techs]],[1]!tblRates[#All],2,FALSE)</f>
        <v>#REF!</v>
      </c>
      <c r="J259" s="10"/>
      <c r="K259" s="10"/>
      <c r="L259" s="11">
        <v>0.5</v>
      </c>
      <c r="M259" s="12">
        <v>18.254899999999999</v>
      </c>
      <c r="N259" s="12">
        <f>IF(WorkOrders2[[#This Row],[WtyParts]]="yes", 0,WorkOrders2[[#This Row],[PartsCost]])</f>
        <v>18.254899999999999</v>
      </c>
      <c r="O259" t="s">
        <v>47</v>
      </c>
      <c r="P259" s="13">
        <f t="shared" si="32"/>
        <v>46</v>
      </c>
      <c r="Q259" s="14">
        <f t="shared" si="33"/>
        <v>80</v>
      </c>
      <c r="R259" s="15">
        <f t="shared" si="34"/>
        <v>40</v>
      </c>
      <c r="S259" s="15">
        <f t="shared" si="35"/>
        <v>40</v>
      </c>
      <c r="T259" s="15">
        <f t="shared" si="36"/>
        <v>18.254899999999999</v>
      </c>
      <c r="U259" s="15">
        <f t="shared" si="37"/>
        <v>58.254899999999999</v>
      </c>
      <c r="V259" s="15">
        <f t="shared" si="38"/>
        <v>58.254899999999999</v>
      </c>
      <c r="W259" s="14" t="str">
        <f t="shared" si="39"/>
        <v>Thu</v>
      </c>
      <c r="X259" s="14" t="str">
        <f t="shared" si="39"/>
        <v>Mon</v>
      </c>
      <c r="Y259" s="19">
        <f>WorkOrders2[[#This Row],[LbrHrs]]*WorkOrders2[[#This Row],[Techs]]</f>
        <v>0.5</v>
      </c>
      <c r="Z259" s="19">
        <f>WorkOrders2[[#This Row],[PartsCost]]+WorkOrders2[[#This Row],[LbrCost]]</f>
        <v>58.254899999999999</v>
      </c>
    </row>
    <row r="260" spans="1:26" x14ac:dyDescent="0.25">
      <c r="A260" s="7" t="s">
        <v>306</v>
      </c>
      <c r="B260" t="s">
        <v>25</v>
      </c>
      <c r="C260" t="s">
        <v>195</v>
      </c>
      <c r="D260" s="7" t="s">
        <v>27</v>
      </c>
      <c r="F260" s="8">
        <v>44203</v>
      </c>
      <c r="G260" s="8">
        <v>44249</v>
      </c>
      <c r="H260" s="9">
        <v>2</v>
      </c>
      <c r="I260" s="9" t="e">
        <f>VLOOKUP(WorkOrders2[[#This Row],[Techs]],[1]!tblRates[#All],2,FALSE)</f>
        <v>#REF!</v>
      </c>
      <c r="J260" s="10"/>
      <c r="K260" s="10"/>
      <c r="L260" s="11">
        <v>1.75</v>
      </c>
      <c r="M260" s="12">
        <v>151.8099</v>
      </c>
      <c r="N260" s="12">
        <f>IF(WorkOrders2[[#This Row],[WtyParts]]="yes", 0,WorkOrders2[[#This Row],[PartsCost]])</f>
        <v>151.8099</v>
      </c>
      <c r="O260" t="s">
        <v>47</v>
      </c>
      <c r="P260" s="13">
        <f t="shared" si="32"/>
        <v>46</v>
      </c>
      <c r="Q260" s="14">
        <f t="shared" si="33"/>
        <v>140</v>
      </c>
      <c r="R260" s="15">
        <f t="shared" si="34"/>
        <v>245</v>
      </c>
      <c r="S260" s="15">
        <f t="shared" si="35"/>
        <v>245</v>
      </c>
      <c r="T260" s="15">
        <f t="shared" si="36"/>
        <v>151.8099</v>
      </c>
      <c r="U260" s="15">
        <f t="shared" si="37"/>
        <v>396.80989999999997</v>
      </c>
      <c r="V260" s="15">
        <f t="shared" si="38"/>
        <v>396.80989999999997</v>
      </c>
      <c r="W260" s="14" t="str">
        <f t="shared" si="39"/>
        <v>Thu</v>
      </c>
      <c r="X260" s="14" t="str">
        <f t="shared" si="39"/>
        <v>Mon</v>
      </c>
      <c r="Y260" s="19">
        <f>WorkOrders2[[#This Row],[LbrHrs]]*WorkOrders2[[#This Row],[Techs]]</f>
        <v>3.5</v>
      </c>
      <c r="Z260" s="19">
        <f>WorkOrders2[[#This Row],[PartsCost]]+WorkOrders2[[#This Row],[LbrCost]]</f>
        <v>396.80989999999997</v>
      </c>
    </row>
    <row r="261" spans="1:26" x14ac:dyDescent="0.25">
      <c r="A261" s="7" t="s">
        <v>307</v>
      </c>
      <c r="B261" t="s">
        <v>62</v>
      </c>
      <c r="C261" t="s">
        <v>46</v>
      </c>
      <c r="D261" s="7" t="s">
        <v>35</v>
      </c>
      <c r="F261" s="8">
        <v>44204</v>
      </c>
      <c r="G261" s="8">
        <v>44212</v>
      </c>
      <c r="H261" s="9">
        <v>1</v>
      </c>
      <c r="I261" s="9" t="e">
        <f>VLOOKUP(WorkOrders2[[#This Row],[Techs]],[1]!tblRates[#All],2,FALSE)</f>
        <v>#REF!</v>
      </c>
      <c r="J261" s="10"/>
      <c r="K261" s="10"/>
      <c r="L261" s="11">
        <v>0.25</v>
      </c>
      <c r="M261" s="12">
        <v>85.085899999999995</v>
      </c>
      <c r="N261" s="12">
        <f>IF(WorkOrders2[[#This Row],[WtyParts]]="yes", 0,WorkOrders2[[#This Row],[PartsCost]])</f>
        <v>85.085899999999995</v>
      </c>
      <c r="O261" t="s">
        <v>47</v>
      </c>
      <c r="P261" s="13">
        <f t="shared" si="32"/>
        <v>8</v>
      </c>
      <c r="Q261" s="14">
        <f t="shared" si="33"/>
        <v>80</v>
      </c>
      <c r="R261" s="15">
        <f t="shared" si="34"/>
        <v>20</v>
      </c>
      <c r="S261" s="15">
        <f t="shared" si="35"/>
        <v>20</v>
      </c>
      <c r="T261" s="15">
        <f t="shared" si="36"/>
        <v>85.085899999999995</v>
      </c>
      <c r="U261" s="15">
        <f t="shared" si="37"/>
        <v>105.0859</v>
      </c>
      <c r="V261" s="15">
        <f t="shared" si="38"/>
        <v>105.0859</v>
      </c>
      <c r="W261" s="14" t="str">
        <f t="shared" si="39"/>
        <v>Fri</v>
      </c>
      <c r="X261" s="14" t="str">
        <f t="shared" si="39"/>
        <v>Sat</v>
      </c>
      <c r="Y261" s="19">
        <f>WorkOrders2[[#This Row],[LbrHrs]]*WorkOrders2[[#This Row],[Techs]]</f>
        <v>0.25</v>
      </c>
      <c r="Z261" s="19">
        <f>WorkOrders2[[#This Row],[PartsCost]]+WorkOrders2[[#This Row],[LbrCost]]</f>
        <v>105.0859</v>
      </c>
    </row>
    <row r="262" spans="1:26" x14ac:dyDescent="0.25">
      <c r="A262" s="7" t="s">
        <v>308</v>
      </c>
      <c r="B262" t="s">
        <v>30</v>
      </c>
      <c r="C262" t="s">
        <v>31</v>
      </c>
      <c r="D262" s="7" t="s">
        <v>27</v>
      </c>
      <c r="F262" s="8">
        <v>44204</v>
      </c>
      <c r="G262" s="8">
        <v>44228</v>
      </c>
      <c r="H262" s="9">
        <v>1</v>
      </c>
      <c r="I262" s="9" t="e">
        <f>VLOOKUP(WorkOrders2[[#This Row],[Techs]],[1]!tblRates[#All],2,FALSE)</f>
        <v>#REF!</v>
      </c>
      <c r="J262" s="10"/>
      <c r="K262" s="10"/>
      <c r="L262" s="11">
        <v>0.25</v>
      </c>
      <c r="M262" s="12">
        <v>67.067700000000002</v>
      </c>
      <c r="N262" s="12">
        <f>IF(WorkOrders2[[#This Row],[WtyParts]]="yes", 0,WorkOrders2[[#This Row],[PartsCost]])</f>
        <v>67.067700000000002</v>
      </c>
      <c r="O262" t="s">
        <v>28</v>
      </c>
      <c r="P262" s="13">
        <f t="shared" si="32"/>
        <v>24</v>
      </c>
      <c r="Q262" s="14">
        <f t="shared" si="33"/>
        <v>80</v>
      </c>
      <c r="R262" s="15">
        <f t="shared" si="34"/>
        <v>20</v>
      </c>
      <c r="S262" s="15">
        <f t="shared" si="35"/>
        <v>20</v>
      </c>
      <c r="T262" s="15">
        <f t="shared" si="36"/>
        <v>67.067700000000002</v>
      </c>
      <c r="U262" s="15">
        <f t="shared" si="37"/>
        <v>87.067700000000002</v>
      </c>
      <c r="V262" s="15">
        <f t="shared" si="38"/>
        <v>87.067700000000002</v>
      </c>
      <c r="W262" s="14" t="str">
        <f t="shared" si="39"/>
        <v>Fri</v>
      </c>
      <c r="X262" s="14" t="str">
        <f t="shared" si="39"/>
        <v>Mon</v>
      </c>
      <c r="Y262" s="19">
        <f>WorkOrders2[[#This Row],[LbrHrs]]*WorkOrders2[[#This Row],[Techs]]</f>
        <v>0.25</v>
      </c>
      <c r="Z262" s="19">
        <f>WorkOrders2[[#This Row],[PartsCost]]+WorkOrders2[[#This Row],[LbrCost]]</f>
        <v>87.067700000000002</v>
      </c>
    </row>
    <row r="263" spans="1:26" x14ac:dyDescent="0.25">
      <c r="A263" s="7" t="s">
        <v>309</v>
      </c>
      <c r="B263" t="s">
        <v>30</v>
      </c>
      <c r="C263" t="s">
        <v>31</v>
      </c>
      <c r="D263" s="7" t="s">
        <v>35</v>
      </c>
      <c r="F263" s="8">
        <v>44207</v>
      </c>
      <c r="G263" s="8">
        <v>44217</v>
      </c>
      <c r="H263" s="9">
        <v>1</v>
      </c>
      <c r="I263" s="9" t="e">
        <f>VLOOKUP(WorkOrders2[[#This Row],[Techs]],[1]!tblRates[#All],2,FALSE)</f>
        <v>#REF!</v>
      </c>
      <c r="J263" s="10"/>
      <c r="K263" s="10"/>
      <c r="L263" s="11">
        <v>0.25</v>
      </c>
      <c r="M263" s="12">
        <v>162.20959999999999</v>
      </c>
      <c r="N263" s="12">
        <f>IF(WorkOrders2[[#This Row],[WtyParts]]="yes", 0,WorkOrders2[[#This Row],[PartsCost]])</f>
        <v>162.20959999999999</v>
      </c>
      <c r="O263" t="s">
        <v>28</v>
      </c>
      <c r="P263" s="13">
        <f t="shared" si="32"/>
        <v>10</v>
      </c>
      <c r="Q263" s="14">
        <f t="shared" si="33"/>
        <v>80</v>
      </c>
      <c r="R263" s="15">
        <f t="shared" si="34"/>
        <v>20</v>
      </c>
      <c r="S263" s="15">
        <f t="shared" si="35"/>
        <v>20</v>
      </c>
      <c r="T263" s="15">
        <f t="shared" si="36"/>
        <v>162.20959999999999</v>
      </c>
      <c r="U263" s="15">
        <f t="shared" si="37"/>
        <v>182.20959999999999</v>
      </c>
      <c r="V263" s="15">
        <f t="shared" si="38"/>
        <v>182.20959999999999</v>
      </c>
      <c r="W263" s="14" t="str">
        <f t="shared" si="39"/>
        <v>Mon</v>
      </c>
      <c r="X263" s="14" t="str">
        <f t="shared" si="39"/>
        <v>Thu</v>
      </c>
      <c r="Y263" s="19">
        <f>WorkOrders2[[#This Row],[LbrHrs]]*WorkOrders2[[#This Row],[Techs]]</f>
        <v>0.25</v>
      </c>
      <c r="Z263" s="19">
        <f>WorkOrders2[[#This Row],[PartsCost]]+WorkOrders2[[#This Row],[LbrCost]]</f>
        <v>182.20959999999999</v>
      </c>
    </row>
    <row r="264" spans="1:26" x14ac:dyDescent="0.25">
      <c r="A264" s="7" t="s">
        <v>310</v>
      </c>
      <c r="B264" t="s">
        <v>62</v>
      </c>
      <c r="C264" t="s">
        <v>46</v>
      </c>
      <c r="D264" s="7" t="s">
        <v>162</v>
      </c>
      <c r="F264" s="8">
        <v>44207</v>
      </c>
      <c r="G264" s="8">
        <v>44224</v>
      </c>
      <c r="H264" s="9">
        <v>1</v>
      </c>
      <c r="I264" s="9" t="e">
        <f>VLOOKUP(WorkOrders2[[#This Row],[Techs]],[1]!tblRates[#All],2,FALSE)</f>
        <v>#REF!</v>
      </c>
      <c r="J264" s="10"/>
      <c r="K264" s="10"/>
      <c r="L264" s="11">
        <v>1.25</v>
      </c>
      <c r="M264" s="12">
        <v>53.688699999999997</v>
      </c>
      <c r="N264" s="12">
        <f>IF(WorkOrders2[[#This Row],[WtyParts]]="yes", 0,WorkOrders2[[#This Row],[PartsCost]])</f>
        <v>53.688699999999997</v>
      </c>
      <c r="O264" t="s">
        <v>28</v>
      </c>
      <c r="P264" s="13">
        <f t="shared" si="32"/>
        <v>17</v>
      </c>
      <c r="Q264" s="14">
        <f t="shared" si="33"/>
        <v>80</v>
      </c>
      <c r="R264" s="15">
        <f t="shared" si="34"/>
        <v>100</v>
      </c>
      <c r="S264" s="15">
        <f t="shared" si="35"/>
        <v>100</v>
      </c>
      <c r="T264" s="15">
        <f t="shared" si="36"/>
        <v>53.688699999999997</v>
      </c>
      <c r="U264" s="15">
        <f t="shared" si="37"/>
        <v>153.68869999999998</v>
      </c>
      <c r="V264" s="15">
        <f t="shared" si="38"/>
        <v>153.68869999999998</v>
      </c>
      <c r="W264" s="14" t="str">
        <f t="shared" si="39"/>
        <v>Mon</v>
      </c>
      <c r="X264" s="14" t="str">
        <f t="shared" si="39"/>
        <v>Thu</v>
      </c>
      <c r="Y264" s="19">
        <f>WorkOrders2[[#This Row],[LbrHrs]]*WorkOrders2[[#This Row],[Techs]]</f>
        <v>1.25</v>
      </c>
      <c r="Z264" s="19">
        <f>WorkOrders2[[#This Row],[PartsCost]]+WorkOrders2[[#This Row],[LbrCost]]</f>
        <v>153.68869999999998</v>
      </c>
    </row>
    <row r="265" spans="1:26" x14ac:dyDescent="0.25">
      <c r="A265" s="7" t="s">
        <v>311</v>
      </c>
      <c r="B265" t="s">
        <v>62</v>
      </c>
      <c r="C265" t="s">
        <v>55</v>
      </c>
      <c r="D265" s="7" t="s">
        <v>27</v>
      </c>
      <c r="F265" s="8">
        <v>44207</v>
      </c>
      <c r="G265" s="8">
        <v>44228</v>
      </c>
      <c r="H265" s="9">
        <v>2</v>
      </c>
      <c r="I265" s="9" t="e">
        <f>VLOOKUP(WorkOrders2[[#This Row],[Techs]],[1]!tblRates[#All],2,FALSE)</f>
        <v>#REF!</v>
      </c>
      <c r="J265" s="10"/>
      <c r="K265" s="10"/>
      <c r="L265" s="11">
        <v>1</v>
      </c>
      <c r="M265" s="12">
        <v>211.8477</v>
      </c>
      <c r="N265" s="12">
        <f>IF(WorkOrders2[[#This Row],[WtyParts]]="yes", 0,WorkOrders2[[#This Row],[PartsCost]])</f>
        <v>211.8477</v>
      </c>
      <c r="O265" t="s">
        <v>47</v>
      </c>
      <c r="P265" s="13">
        <f t="shared" si="32"/>
        <v>21</v>
      </c>
      <c r="Q265" s="14">
        <f t="shared" si="33"/>
        <v>140</v>
      </c>
      <c r="R265" s="15">
        <f t="shared" si="34"/>
        <v>140</v>
      </c>
      <c r="S265" s="15">
        <f t="shared" si="35"/>
        <v>140</v>
      </c>
      <c r="T265" s="15">
        <f t="shared" si="36"/>
        <v>211.8477</v>
      </c>
      <c r="U265" s="15">
        <f t="shared" si="37"/>
        <v>351.84770000000003</v>
      </c>
      <c r="V265" s="15">
        <f t="shared" si="38"/>
        <v>351.84770000000003</v>
      </c>
      <c r="W265" s="14" t="str">
        <f t="shared" si="39"/>
        <v>Mon</v>
      </c>
      <c r="X265" s="14" t="str">
        <f t="shared" si="39"/>
        <v>Mon</v>
      </c>
      <c r="Y265" s="19">
        <f>WorkOrders2[[#This Row],[LbrHrs]]*WorkOrders2[[#This Row],[Techs]]</f>
        <v>2</v>
      </c>
      <c r="Z265" s="19">
        <f>WorkOrders2[[#This Row],[PartsCost]]+WorkOrders2[[#This Row],[LbrCost]]</f>
        <v>351.84770000000003</v>
      </c>
    </row>
    <row r="266" spans="1:26" x14ac:dyDescent="0.25">
      <c r="A266" s="7" t="s">
        <v>312</v>
      </c>
      <c r="B266" t="s">
        <v>30</v>
      </c>
      <c r="C266" t="s">
        <v>31</v>
      </c>
      <c r="D266" s="7" t="s">
        <v>27</v>
      </c>
      <c r="F266" s="8">
        <v>44207</v>
      </c>
      <c r="G266" s="8">
        <v>44228</v>
      </c>
      <c r="H266" s="9">
        <v>1</v>
      </c>
      <c r="I266" s="9" t="e">
        <f>VLOOKUP(WorkOrders2[[#This Row],[Techs]],[1]!tblRates[#All],2,FALSE)</f>
        <v>#REF!</v>
      </c>
      <c r="J266" s="10"/>
      <c r="K266" s="10"/>
      <c r="L266" s="11">
        <v>0.25</v>
      </c>
      <c r="M266" s="12">
        <v>150.31899999999999</v>
      </c>
      <c r="N266" s="12">
        <f>IF(WorkOrders2[[#This Row],[WtyParts]]="yes", 0,WorkOrders2[[#This Row],[PartsCost]])</f>
        <v>150.31899999999999</v>
      </c>
      <c r="O266" t="s">
        <v>36</v>
      </c>
      <c r="P266" s="13">
        <f t="shared" si="32"/>
        <v>21</v>
      </c>
      <c r="Q266" s="14">
        <f t="shared" si="33"/>
        <v>80</v>
      </c>
      <c r="R266" s="15">
        <f t="shared" si="34"/>
        <v>20</v>
      </c>
      <c r="S266" s="15">
        <f t="shared" si="35"/>
        <v>20</v>
      </c>
      <c r="T266" s="15">
        <f t="shared" si="36"/>
        <v>150.31899999999999</v>
      </c>
      <c r="U266" s="15">
        <f t="shared" si="37"/>
        <v>170.31899999999999</v>
      </c>
      <c r="V266" s="15">
        <f t="shared" si="38"/>
        <v>170.31899999999999</v>
      </c>
      <c r="W266" s="14" t="str">
        <f t="shared" si="39"/>
        <v>Mon</v>
      </c>
      <c r="X266" s="14" t="str">
        <f t="shared" si="39"/>
        <v>Mon</v>
      </c>
      <c r="Y266" s="19">
        <f>WorkOrders2[[#This Row],[LbrHrs]]*WorkOrders2[[#This Row],[Techs]]</f>
        <v>0.25</v>
      </c>
      <c r="Z266" s="19">
        <f>WorkOrders2[[#This Row],[PartsCost]]+WorkOrders2[[#This Row],[LbrCost]]</f>
        <v>170.31899999999999</v>
      </c>
    </row>
    <row r="267" spans="1:26" x14ac:dyDescent="0.25">
      <c r="A267" s="7" t="s">
        <v>313</v>
      </c>
      <c r="B267" t="s">
        <v>194</v>
      </c>
      <c r="C267" t="s">
        <v>195</v>
      </c>
      <c r="D267" s="7" t="s">
        <v>27</v>
      </c>
      <c r="F267" s="8">
        <v>44207</v>
      </c>
      <c r="G267" s="8">
        <v>44250</v>
      </c>
      <c r="H267" s="9">
        <v>2</v>
      </c>
      <c r="I267" s="9" t="e">
        <f>VLOOKUP(WorkOrders2[[#This Row],[Techs]],[1]!tblRates[#All],2,FALSE)</f>
        <v>#REF!</v>
      </c>
      <c r="J267" s="10"/>
      <c r="K267" s="10"/>
      <c r="L267" s="11">
        <v>0.25</v>
      </c>
      <c r="M267" s="12">
        <v>46.864899999999999</v>
      </c>
      <c r="N267" s="12">
        <f>IF(WorkOrders2[[#This Row],[WtyParts]]="yes", 0,WorkOrders2[[#This Row],[PartsCost]])</f>
        <v>46.864899999999999</v>
      </c>
      <c r="O267" t="s">
        <v>28</v>
      </c>
      <c r="P267" s="13">
        <f t="shared" si="32"/>
        <v>43</v>
      </c>
      <c r="Q267" s="14">
        <f t="shared" si="33"/>
        <v>140</v>
      </c>
      <c r="R267" s="15">
        <f t="shared" si="34"/>
        <v>35</v>
      </c>
      <c r="S267" s="15">
        <f t="shared" si="35"/>
        <v>35</v>
      </c>
      <c r="T267" s="15">
        <f t="shared" si="36"/>
        <v>46.864899999999999</v>
      </c>
      <c r="U267" s="15">
        <f t="shared" si="37"/>
        <v>81.864900000000006</v>
      </c>
      <c r="V267" s="15">
        <f t="shared" si="38"/>
        <v>81.864900000000006</v>
      </c>
      <c r="W267" s="14" t="str">
        <f t="shared" si="39"/>
        <v>Mon</v>
      </c>
      <c r="X267" s="14" t="str">
        <f t="shared" si="39"/>
        <v>Tue</v>
      </c>
      <c r="Y267" s="19">
        <f>WorkOrders2[[#This Row],[LbrHrs]]*WorkOrders2[[#This Row],[Techs]]</f>
        <v>0.5</v>
      </c>
      <c r="Z267" s="19">
        <f>WorkOrders2[[#This Row],[PartsCost]]+WorkOrders2[[#This Row],[LbrCost]]</f>
        <v>81.864900000000006</v>
      </c>
    </row>
    <row r="268" spans="1:26" x14ac:dyDescent="0.25">
      <c r="A268" s="7" t="s">
        <v>314</v>
      </c>
      <c r="B268" t="s">
        <v>30</v>
      </c>
      <c r="C268" t="s">
        <v>31</v>
      </c>
      <c r="D268" s="7" t="s">
        <v>27</v>
      </c>
      <c r="F268" s="8">
        <v>44208</v>
      </c>
      <c r="G268" s="8">
        <v>44217</v>
      </c>
      <c r="H268" s="9">
        <v>1</v>
      </c>
      <c r="I268" s="9" t="e">
        <f>VLOOKUP(WorkOrders2[[#This Row],[Techs]],[1]!tblRates[#All],2,FALSE)</f>
        <v>#REF!</v>
      </c>
      <c r="J268" s="10"/>
      <c r="K268" s="10"/>
      <c r="L268" s="11">
        <v>0.25</v>
      </c>
      <c r="M268" s="12">
        <v>19.5</v>
      </c>
      <c r="N268" s="12">
        <f>IF(WorkOrders2[[#This Row],[WtyParts]]="yes", 0,WorkOrders2[[#This Row],[PartsCost]])</f>
        <v>19.5</v>
      </c>
      <c r="O268" t="s">
        <v>36</v>
      </c>
      <c r="P268" s="13">
        <f t="shared" si="32"/>
        <v>9</v>
      </c>
      <c r="Q268" s="14">
        <f t="shared" si="33"/>
        <v>80</v>
      </c>
      <c r="R268" s="15">
        <f t="shared" si="34"/>
        <v>20</v>
      </c>
      <c r="S268" s="15">
        <f t="shared" si="35"/>
        <v>20</v>
      </c>
      <c r="T268" s="15">
        <f t="shared" si="36"/>
        <v>19.5</v>
      </c>
      <c r="U268" s="15">
        <f t="shared" si="37"/>
        <v>39.5</v>
      </c>
      <c r="V268" s="15">
        <f t="shared" si="38"/>
        <v>39.5</v>
      </c>
      <c r="W268" s="14" t="str">
        <f t="shared" si="39"/>
        <v>Tue</v>
      </c>
      <c r="X268" s="14" t="str">
        <f t="shared" si="39"/>
        <v>Thu</v>
      </c>
      <c r="Y268" s="19">
        <f>WorkOrders2[[#This Row],[LbrHrs]]*WorkOrders2[[#This Row],[Techs]]</f>
        <v>0.25</v>
      </c>
      <c r="Z268" s="19">
        <f>WorkOrders2[[#This Row],[PartsCost]]+WorkOrders2[[#This Row],[LbrCost]]</f>
        <v>39.5</v>
      </c>
    </row>
    <row r="269" spans="1:26" x14ac:dyDescent="0.25">
      <c r="A269" s="7" t="s">
        <v>315</v>
      </c>
      <c r="B269" t="s">
        <v>34</v>
      </c>
      <c r="C269" t="s">
        <v>40</v>
      </c>
      <c r="D269" s="7" t="s">
        <v>32</v>
      </c>
      <c r="F269" s="8">
        <v>44208</v>
      </c>
      <c r="G269" s="8">
        <v>44215</v>
      </c>
      <c r="H269" s="9">
        <v>1</v>
      </c>
      <c r="I269" s="9" t="e">
        <f>VLOOKUP(WorkOrders2[[#This Row],[Techs]],[1]!tblRates[#All],2,FALSE)</f>
        <v>#REF!</v>
      </c>
      <c r="J269" s="10"/>
      <c r="K269" s="10"/>
      <c r="L269" s="11">
        <v>1.25</v>
      </c>
      <c r="M269" s="12">
        <v>256.71809999999999</v>
      </c>
      <c r="N269" s="12">
        <f>IF(WorkOrders2[[#This Row],[WtyParts]]="yes", 0,WorkOrders2[[#This Row],[PartsCost]])</f>
        <v>256.71809999999999</v>
      </c>
      <c r="O269" t="s">
        <v>47</v>
      </c>
      <c r="P269" s="13">
        <f t="shared" si="32"/>
        <v>7</v>
      </c>
      <c r="Q269" s="14">
        <f t="shared" si="33"/>
        <v>80</v>
      </c>
      <c r="R269" s="15">
        <f t="shared" si="34"/>
        <v>100</v>
      </c>
      <c r="S269" s="15">
        <f t="shared" si="35"/>
        <v>100</v>
      </c>
      <c r="T269" s="15">
        <f t="shared" si="36"/>
        <v>256.71809999999999</v>
      </c>
      <c r="U269" s="15">
        <f t="shared" si="37"/>
        <v>356.71809999999999</v>
      </c>
      <c r="V269" s="15">
        <f t="shared" si="38"/>
        <v>356.71809999999999</v>
      </c>
      <c r="W269" s="14" t="str">
        <f t="shared" si="39"/>
        <v>Tue</v>
      </c>
      <c r="X269" s="14" t="str">
        <f t="shared" si="39"/>
        <v>Tue</v>
      </c>
      <c r="Y269" s="19">
        <f>WorkOrders2[[#This Row],[LbrHrs]]*WorkOrders2[[#This Row],[Techs]]</f>
        <v>1.25</v>
      </c>
      <c r="Z269" s="19">
        <f>WorkOrders2[[#This Row],[PartsCost]]+WorkOrders2[[#This Row],[LbrCost]]</f>
        <v>356.71809999999999</v>
      </c>
    </row>
    <row r="270" spans="1:26" x14ac:dyDescent="0.25">
      <c r="A270" s="7" t="s">
        <v>316</v>
      </c>
      <c r="B270" t="s">
        <v>39</v>
      </c>
      <c r="C270" t="s">
        <v>26</v>
      </c>
      <c r="D270" s="7" t="s">
        <v>32</v>
      </c>
      <c r="F270" s="8">
        <v>44209</v>
      </c>
      <c r="G270" s="8">
        <v>44226</v>
      </c>
      <c r="H270" s="9">
        <v>1</v>
      </c>
      <c r="I270" s="9" t="e">
        <f>VLOOKUP(WorkOrders2[[#This Row],[Techs]],[1]!tblRates[#All],2,FALSE)</f>
        <v>#REF!</v>
      </c>
      <c r="J270" s="10"/>
      <c r="K270" s="10"/>
      <c r="L270" s="11">
        <v>1</v>
      </c>
      <c r="M270" s="12">
        <v>86.293499999999995</v>
      </c>
      <c r="N270" s="12">
        <f>IF(WorkOrders2[[#This Row],[WtyParts]]="yes", 0,WorkOrders2[[#This Row],[PartsCost]])</f>
        <v>86.293499999999995</v>
      </c>
      <c r="O270" t="s">
        <v>47</v>
      </c>
      <c r="P270" s="13">
        <f t="shared" si="32"/>
        <v>17</v>
      </c>
      <c r="Q270" s="14">
        <f t="shared" si="33"/>
        <v>80</v>
      </c>
      <c r="R270" s="15">
        <f t="shared" si="34"/>
        <v>80</v>
      </c>
      <c r="S270" s="15">
        <f t="shared" si="35"/>
        <v>80</v>
      </c>
      <c r="T270" s="15">
        <f t="shared" si="36"/>
        <v>86.293499999999995</v>
      </c>
      <c r="U270" s="15">
        <f t="shared" si="37"/>
        <v>166.29349999999999</v>
      </c>
      <c r="V270" s="15">
        <f t="shared" si="38"/>
        <v>166.29349999999999</v>
      </c>
      <c r="W270" s="14" t="str">
        <f t="shared" si="39"/>
        <v>Wed</v>
      </c>
      <c r="X270" s="14" t="str">
        <f t="shared" si="39"/>
        <v>Sat</v>
      </c>
      <c r="Y270" s="19">
        <f>WorkOrders2[[#This Row],[LbrHrs]]*WorkOrders2[[#This Row],[Techs]]</f>
        <v>1</v>
      </c>
      <c r="Z270" s="19">
        <f>WorkOrders2[[#This Row],[PartsCost]]+WorkOrders2[[#This Row],[LbrCost]]</f>
        <v>166.29349999999999</v>
      </c>
    </row>
    <row r="271" spans="1:26" x14ac:dyDescent="0.25">
      <c r="A271" s="7" t="s">
        <v>317</v>
      </c>
      <c r="B271" t="s">
        <v>30</v>
      </c>
      <c r="C271" t="s">
        <v>31</v>
      </c>
      <c r="D271" s="7" t="s">
        <v>27</v>
      </c>
      <c r="F271" s="8">
        <v>44210</v>
      </c>
      <c r="G271" s="8">
        <v>44215</v>
      </c>
      <c r="H271" s="9">
        <v>1</v>
      </c>
      <c r="I271" s="9" t="e">
        <f>VLOOKUP(WorkOrders2[[#This Row],[Techs]],[1]!tblRates[#All],2,FALSE)</f>
        <v>#REF!</v>
      </c>
      <c r="J271" s="10"/>
      <c r="K271" s="10"/>
      <c r="L271" s="11">
        <v>0.25</v>
      </c>
      <c r="M271" s="12">
        <v>108.3061</v>
      </c>
      <c r="N271" s="12">
        <f>IF(WorkOrders2[[#This Row],[WtyParts]]="yes", 0,WorkOrders2[[#This Row],[PartsCost]])</f>
        <v>108.3061</v>
      </c>
      <c r="O271" t="s">
        <v>36</v>
      </c>
      <c r="P271" s="13">
        <f t="shared" si="32"/>
        <v>5</v>
      </c>
      <c r="Q271" s="14">
        <f t="shared" si="33"/>
        <v>80</v>
      </c>
      <c r="R271" s="15">
        <f t="shared" si="34"/>
        <v>20</v>
      </c>
      <c r="S271" s="15">
        <f t="shared" si="35"/>
        <v>20</v>
      </c>
      <c r="T271" s="15">
        <f t="shared" si="36"/>
        <v>108.3061</v>
      </c>
      <c r="U271" s="15">
        <f t="shared" si="37"/>
        <v>128.30610000000001</v>
      </c>
      <c r="V271" s="15">
        <f t="shared" si="38"/>
        <v>128.30610000000001</v>
      </c>
      <c r="W271" s="14" t="str">
        <f t="shared" si="39"/>
        <v>Thu</v>
      </c>
      <c r="X271" s="14" t="str">
        <f t="shared" si="39"/>
        <v>Tue</v>
      </c>
      <c r="Y271" s="19">
        <f>WorkOrders2[[#This Row],[LbrHrs]]*WorkOrders2[[#This Row],[Techs]]</f>
        <v>0.25</v>
      </c>
      <c r="Z271" s="19">
        <f>WorkOrders2[[#This Row],[PartsCost]]+WorkOrders2[[#This Row],[LbrCost]]</f>
        <v>128.30610000000001</v>
      </c>
    </row>
    <row r="272" spans="1:26" x14ac:dyDescent="0.25">
      <c r="A272" s="7" t="s">
        <v>318</v>
      </c>
      <c r="B272" t="s">
        <v>62</v>
      </c>
      <c r="C272" t="s">
        <v>40</v>
      </c>
      <c r="D272" s="7" t="s">
        <v>27</v>
      </c>
      <c r="F272" s="8">
        <v>44210</v>
      </c>
      <c r="G272" s="8">
        <v>44221</v>
      </c>
      <c r="H272" s="9">
        <v>1</v>
      </c>
      <c r="I272" s="9" t="e">
        <f>VLOOKUP(WorkOrders2[[#This Row],[Techs]],[1]!tblRates[#All],2,FALSE)</f>
        <v>#REF!</v>
      </c>
      <c r="J272" s="10"/>
      <c r="K272" s="10"/>
      <c r="L272" s="11">
        <v>0.25</v>
      </c>
      <c r="M272" s="12">
        <v>70.8215</v>
      </c>
      <c r="N272" s="12">
        <f>IF(WorkOrders2[[#This Row],[WtyParts]]="yes", 0,WorkOrders2[[#This Row],[PartsCost]])</f>
        <v>70.8215</v>
      </c>
      <c r="O272" t="s">
        <v>47</v>
      </c>
      <c r="P272" s="13">
        <f t="shared" si="32"/>
        <v>11</v>
      </c>
      <c r="Q272" s="14">
        <f t="shared" si="33"/>
        <v>80</v>
      </c>
      <c r="R272" s="15">
        <f t="shared" si="34"/>
        <v>20</v>
      </c>
      <c r="S272" s="15">
        <f t="shared" si="35"/>
        <v>20</v>
      </c>
      <c r="T272" s="15">
        <f t="shared" si="36"/>
        <v>70.8215</v>
      </c>
      <c r="U272" s="15">
        <f t="shared" si="37"/>
        <v>90.8215</v>
      </c>
      <c r="V272" s="15">
        <f t="shared" si="38"/>
        <v>90.8215</v>
      </c>
      <c r="W272" s="14" t="str">
        <f t="shared" si="39"/>
        <v>Thu</v>
      </c>
      <c r="X272" s="14" t="str">
        <f t="shared" si="39"/>
        <v>Mon</v>
      </c>
      <c r="Y272" s="19">
        <f>WorkOrders2[[#This Row],[LbrHrs]]*WorkOrders2[[#This Row],[Techs]]</f>
        <v>0.25</v>
      </c>
      <c r="Z272" s="19">
        <f>WorkOrders2[[#This Row],[PartsCost]]+WorkOrders2[[#This Row],[LbrCost]]</f>
        <v>90.8215</v>
      </c>
    </row>
    <row r="273" spans="1:26" x14ac:dyDescent="0.25">
      <c r="A273" s="7" t="s">
        <v>319</v>
      </c>
      <c r="B273" t="s">
        <v>30</v>
      </c>
      <c r="C273" t="s">
        <v>31</v>
      </c>
      <c r="D273" s="7" t="s">
        <v>27</v>
      </c>
      <c r="E273" t="s">
        <v>41</v>
      </c>
      <c r="F273" s="8">
        <v>44210</v>
      </c>
      <c r="G273" s="8">
        <v>44228</v>
      </c>
      <c r="H273" s="9">
        <v>1</v>
      </c>
      <c r="I273" s="9" t="e">
        <f>VLOOKUP(WorkOrders2[[#This Row],[Techs]],[1]!tblRates[#All],2,FALSE)</f>
        <v>#REF!</v>
      </c>
      <c r="J273" s="10"/>
      <c r="K273" s="10"/>
      <c r="L273" s="11">
        <v>0.5</v>
      </c>
      <c r="M273" s="12">
        <v>56.919600000000003</v>
      </c>
      <c r="N273" s="12">
        <f>IF(WorkOrders2[[#This Row],[WtyParts]]="yes", 0,WorkOrders2[[#This Row],[PartsCost]])</f>
        <v>56.919600000000003</v>
      </c>
      <c r="O273" t="s">
        <v>28</v>
      </c>
      <c r="P273" s="13">
        <f t="shared" si="32"/>
        <v>18</v>
      </c>
      <c r="Q273" s="14">
        <f t="shared" si="33"/>
        <v>80</v>
      </c>
      <c r="R273" s="15">
        <f t="shared" si="34"/>
        <v>40</v>
      </c>
      <c r="S273" s="15">
        <f t="shared" si="35"/>
        <v>40</v>
      </c>
      <c r="T273" s="15">
        <f t="shared" si="36"/>
        <v>56.919600000000003</v>
      </c>
      <c r="U273" s="15">
        <f t="shared" si="37"/>
        <v>96.919600000000003</v>
      </c>
      <c r="V273" s="15">
        <f t="shared" si="38"/>
        <v>96.919600000000003</v>
      </c>
      <c r="W273" s="14" t="str">
        <f t="shared" si="39"/>
        <v>Thu</v>
      </c>
      <c r="X273" s="14" t="str">
        <f t="shared" si="39"/>
        <v>Mon</v>
      </c>
      <c r="Y273" s="19">
        <f>WorkOrders2[[#This Row],[LbrHrs]]*WorkOrders2[[#This Row],[Techs]]</f>
        <v>0.5</v>
      </c>
      <c r="Z273" s="19">
        <f>WorkOrders2[[#This Row],[PartsCost]]+WorkOrders2[[#This Row],[LbrCost]]</f>
        <v>96.919600000000003</v>
      </c>
    </row>
    <row r="274" spans="1:26" x14ac:dyDescent="0.25">
      <c r="A274" s="7" t="s">
        <v>320</v>
      </c>
      <c r="B274" t="s">
        <v>39</v>
      </c>
      <c r="C274" t="s">
        <v>46</v>
      </c>
      <c r="D274" s="7" t="s">
        <v>27</v>
      </c>
      <c r="F274" s="8">
        <v>44210</v>
      </c>
      <c r="G274" s="8">
        <v>44232</v>
      </c>
      <c r="H274" s="9">
        <v>2</v>
      </c>
      <c r="I274" s="9" t="e">
        <f>VLOOKUP(WorkOrders2[[#This Row],[Techs]],[1]!tblRates[#All],2,FALSE)</f>
        <v>#REF!</v>
      </c>
      <c r="J274" s="10"/>
      <c r="K274" s="10"/>
      <c r="L274" s="11">
        <v>0.5</v>
      </c>
      <c r="M274" s="12">
        <v>74.532399999999996</v>
      </c>
      <c r="N274" s="12">
        <f>IF(WorkOrders2[[#This Row],[WtyParts]]="yes", 0,WorkOrders2[[#This Row],[PartsCost]])</f>
        <v>74.532399999999996</v>
      </c>
      <c r="O274" t="s">
        <v>47</v>
      </c>
      <c r="P274" s="13">
        <f t="shared" si="32"/>
        <v>22</v>
      </c>
      <c r="Q274" s="14">
        <f t="shared" si="33"/>
        <v>140</v>
      </c>
      <c r="R274" s="15">
        <f t="shared" si="34"/>
        <v>70</v>
      </c>
      <c r="S274" s="15">
        <f t="shared" si="35"/>
        <v>70</v>
      </c>
      <c r="T274" s="15">
        <f t="shared" si="36"/>
        <v>74.532399999999996</v>
      </c>
      <c r="U274" s="15">
        <f t="shared" si="37"/>
        <v>144.5324</v>
      </c>
      <c r="V274" s="15">
        <f t="shared" si="38"/>
        <v>144.5324</v>
      </c>
      <c r="W274" s="14" t="str">
        <f t="shared" si="39"/>
        <v>Thu</v>
      </c>
      <c r="X274" s="14" t="str">
        <f t="shared" si="39"/>
        <v>Fri</v>
      </c>
      <c r="Y274" s="19">
        <f>WorkOrders2[[#This Row],[LbrHrs]]*WorkOrders2[[#This Row],[Techs]]</f>
        <v>1</v>
      </c>
      <c r="Z274" s="19">
        <f>WorkOrders2[[#This Row],[PartsCost]]+WorkOrders2[[#This Row],[LbrCost]]</f>
        <v>144.5324</v>
      </c>
    </row>
    <row r="275" spans="1:26" x14ac:dyDescent="0.25">
      <c r="A275" s="7" t="s">
        <v>321</v>
      </c>
      <c r="B275" t="s">
        <v>25</v>
      </c>
      <c r="C275" t="s">
        <v>195</v>
      </c>
      <c r="D275" s="7" t="s">
        <v>27</v>
      </c>
      <c r="F275" s="8">
        <v>44210</v>
      </c>
      <c r="G275" s="8">
        <v>44242</v>
      </c>
      <c r="H275" s="9">
        <v>2</v>
      </c>
      <c r="I275" s="9" t="e">
        <f>VLOOKUP(WorkOrders2[[#This Row],[Techs]],[1]!tblRates[#All],2,FALSE)</f>
        <v>#REF!</v>
      </c>
      <c r="J275" s="10"/>
      <c r="K275" s="10"/>
      <c r="L275" s="11">
        <v>0.5</v>
      </c>
      <c r="M275" s="12">
        <v>137.22</v>
      </c>
      <c r="N275" s="12">
        <f>IF(WorkOrders2[[#This Row],[WtyParts]]="yes", 0,WorkOrders2[[#This Row],[PartsCost]])</f>
        <v>137.22</v>
      </c>
      <c r="O275" t="s">
        <v>28</v>
      </c>
      <c r="P275" s="13">
        <f t="shared" si="32"/>
        <v>32</v>
      </c>
      <c r="Q275" s="14">
        <f t="shared" si="33"/>
        <v>140</v>
      </c>
      <c r="R275" s="15">
        <f t="shared" si="34"/>
        <v>70</v>
      </c>
      <c r="S275" s="15">
        <f t="shared" si="35"/>
        <v>70</v>
      </c>
      <c r="T275" s="15">
        <f t="shared" si="36"/>
        <v>137.22</v>
      </c>
      <c r="U275" s="15">
        <f t="shared" si="37"/>
        <v>207.22</v>
      </c>
      <c r="V275" s="15">
        <f t="shared" si="38"/>
        <v>207.22</v>
      </c>
      <c r="W275" s="14" t="str">
        <f t="shared" si="39"/>
        <v>Thu</v>
      </c>
      <c r="X275" s="14" t="str">
        <f t="shared" si="39"/>
        <v>Mon</v>
      </c>
      <c r="Y275" s="19">
        <f>WorkOrders2[[#This Row],[LbrHrs]]*WorkOrders2[[#This Row],[Techs]]</f>
        <v>1</v>
      </c>
      <c r="Z275" s="19">
        <f>WorkOrders2[[#This Row],[PartsCost]]+WorkOrders2[[#This Row],[LbrCost]]</f>
        <v>207.22</v>
      </c>
    </row>
    <row r="276" spans="1:26" x14ac:dyDescent="0.25">
      <c r="A276" s="7" t="s">
        <v>322</v>
      </c>
      <c r="B276" t="s">
        <v>39</v>
      </c>
      <c r="C276" t="s">
        <v>40</v>
      </c>
      <c r="D276" s="7" t="s">
        <v>27</v>
      </c>
      <c r="E276" t="s">
        <v>41</v>
      </c>
      <c r="F276" s="8">
        <v>44211</v>
      </c>
      <c r="G276" s="8">
        <v>44228</v>
      </c>
      <c r="H276" s="9">
        <v>2</v>
      </c>
      <c r="I276" s="9" t="e">
        <f>VLOOKUP(WorkOrders2[[#This Row],[Techs]],[1]!tblRates[#All],2,FALSE)</f>
        <v>#REF!</v>
      </c>
      <c r="J276" s="10"/>
      <c r="K276" s="10"/>
      <c r="L276" s="11">
        <v>0.5</v>
      </c>
      <c r="M276" s="12">
        <v>83.462900000000005</v>
      </c>
      <c r="N276" s="12">
        <f>IF(WorkOrders2[[#This Row],[WtyParts]]="yes", 0,WorkOrders2[[#This Row],[PartsCost]])</f>
        <v>83.462900000000005</v>
      </c>
      <c r="O276" t="s">
        <v>28</v>
      </c>
      <c r="P276" s="13">
        <f t="shared" si="32"/>
        <v>17</v>
      </c>
      <c r="Q276" s="14">
        <f t="shared" si="33"/>
        <v>140</v>
      </c>
      <c r="R276" s="15">
        <f t="shared" si="34"/>
        <v>70</v>
      </c>
      <c r="S276" s="15">
        <f t="shared" si="35"/>
        <v>70</v>
      </c>
      <c r="T276" s="15">
        <f t="shared" si="36"/>
        <v>83.462900000000005</v>
      </c>
      <c r="U276" s="15">
        <f t="shared" si="37"/>
        <v>153.46289999999999</v>
      </c>
      <c r="V276" s="15">
        <f t="shared" si="38"/>
        <v>153.46289999999999</v>
      </c>
      <c r="W276" s="14" t="str">
        <f t="shared" si="39"/>
        <v>Fri</v>
      </c>
      <c r="X276" s="14" t="str">
        <f t="shared" si="39"/>
        <v>Mon</v>
      </c>
      <c r="Y276" s="19">
        <f>WorkOrders2[[#This Row],[LbrHrs]]*WorkOrders2[[#This Row],[Techs]]</f>
        <v>1</v>
      </c>
      <c r="Z276" s="19">
        <f>WorkOrders2[[#This Row],[PartsCost]]+WorkOrders2[[#This Row],[LbrCost]]</f>
        <v>153.46289999999999</v>
      </c>
    </row>
    <row r="277" spans="1:26" x14ac:dyDescent="0.25">
      <c r="A277" s="7" t="s">
        <v>323</v>
      </c>
      <c r="B277" t="s">
        <v>51</v>
      </c>
      <c r="C277" t="s">
        <v>26</v>
      </c>
      <c r="D277" s="7" t="s">
        <v>27</v>
      </c>
      <c r="F277" s="8">
        <v>44212</v>
      </c>
      <c r="G277" s="8">
        <v>44230</v>
      </c>
      <c r="H277" s="9">
        <v>1</v>
      </c>
      <c r="I277" s="9" t="e">
        <f>VLOOKUP(WorkOrders2[[#This Row],[Techs]],[1]!tblRates[#All],2,FALSE)</f>
        <v>#REF!</v>
      </c>
      <c r="J277" s="10"/>
      <c r="K277" s="10"/>
      <c r="L277" s="11">
        <v>1</v>
      </c>
      <c r="M277" s="12">
        <v>9.92</v>
      </c>
      <c r="N277" s="12">
        <f>IF(WorkOrders2[[#This Row],[WtyParts]]="yes", 0,WorkOrders2[[#This Row],[PartsCost]])</f>
        <v>9.92</v>
      </c>
      <c r="O277" t="s">
        <v>36</v>
      </c>
      <c r="P277" s="13">
        <f t="shared" si="32"/>
        <v>18</v>
      </c>
      <c r="Q277" s="14">
        <f t="shared" si="33"/>
        <v>80</v>
      </c>
      <c r="R277" s="15">
        <f t="shared" si="34"/>
        <v>80</v>
      </c>
      <c r="S277" s="15">
        <f t="shared" si="35"/>
        <v>80</v>
      </c>
      <c r="T277" s="15">
        <f t="shared" si="36"/>
        <v>9.92</v>
      </c>
      <c r="U277" s="15">
        <f t="shared" si="37"/>
        <v>89.92</v>
      </c>
      <c r="V277" s="15">
        <f t="shared" si="38"/>
        <v>89.92</v>
      </c>
      <c r="W277" s="14" t="str">
        <f t="shared" si="39"/>
        <v>Sat</v>
      </c>
      <c r="X277" s="14" t="str">
        <f t="shared" si="39"/>
        <v>Wed</v>
      </c>
      <c r="Y277" s="19">
        <f>WorkOrders2[[#This Row],[LbrHrs]]*WorkOrders2[[#This Row],[Techs]]</f>
        <v>1</v>
      </c>
      <c r="Z277" s="19">
        <f>WorkOrders2[[#This Row],[PartsCost]]+WorkOrders2[[#This Row],[LbrCost]]</f>
        <v>89.92</v>
      </c>
    </row>
    <row r="278" spans="1:26" x14ac:dyDescent="0.25">
      <c r="A278" s="7" t="s">
        <v>324</v>
      </c>
      <c r="B278" t="s">
        <v>62</v>
      </c>
      <c r="C278" t="s">
        <v>40</v>
      </c>
      <c r="D278" s="7" t="s">
        <v>27</v>
      </c>
      <c r="F278" s="8">
        <v>44214</v>
      </c>
      <c r="G278" s="8">
        <v>44221</v>
      </c>
      <c r="H278" s="9">
        <v>1</v>
      </c>
      <c r="I278" s="9" t="e">
        <f>VLOOKUP(WorkOrders2[[#This Row],[Techs]],[1]!tblRates[#All],2,FALSE)</f>
        <v>#REF!</v>
      </c>
      <c r="J278" s="10"/>
      <c r="K278" s="10"/>
      <c r="L278" s="11">
        <v>0.25</v>
      </c>
      <c r="M278" s="12">
        <v>72.350099999999998</v>
      </c>
      <c r="N278" s="12">
        <f>IF(WorkOrders2[[#This Row],[WtyParts]]="yes", 0,WorkOrders2[[#This Row],[PartsCost]])</f>
        <v>72.350099999999998</v>
      </c>
      <c r="O278" t="s">
        <v>47</v>
      </c>
      <c r="P278" s="13">
        <f t="shared" si="32"/>
        <v>7</v>
      </c>
      <c r="Q278" s="14">
        <f t="shared" si="33"/>
        <v>80</v>
      </c>
      <c r="R278" s="15">
        <f t="shared" si="34"/>
        <v>20</v>
      </c>
      <c r="S278" s="15">
        <f t="shared" si="35"/>
        <v>20</v>
      </c>
      <c r="T278" s="15">
        <f t="shared" si="36"/>
        <v>72.350099999999998</v>
      </c>
      <c r="U278" s="15">
        <f t="shared" si="37"/>
        <v>92.350099999999998</v>
      </c>
      <c r="V278" s="15">
        <f t="shared" si="38"/>
        <v>92.350099999999998</v>
      </c>
      <c r="W278" s="14" t="str">
        <f t="shared" si="39"/>
        <v>Mon</v>
      </c>
      <c r="X278" s="14" t="str">
        <f t="shared" si="39"/>
        <v>Mon</v>
      </c>
      <c r="Y278" s="19">
        <f>WorkOrders2[[#This Row],[LbrHrs]]*WorkOrders2[[#This Row],[Techs]]</f>
        <v>0.25</v>
      </c>
      <c r="Z278" s="19">
        <f>WorkOrders2[[#This Row],[PartsCost]]+WorkOrders2[[#This Row],[LbrCost]]</f>
        <v>92.350099999999998</v>
      </c>
    </row>
    <row r="279" spans="1:26" x14ac:dyDescent="0.25">
      <c r="A279" s="7" t="s">
        <v>325</v>
      </c>
      <c r="B279" t="s">
        <v>39</v>
      </c>
      <c r="C279" t="s">
        <v>40</v>
      </c>
      <c r="D279" s="7" t="s">
        <v>35</v>
      </c>
      <c r="E279" t="s">
        <v>41</v>
      </c>
      <c r="F279" s="8">
        <v>44214</v>
      </c>
      <c r="G279" s="8">
        <v>44223</v>
      </c>
      <c r="H279" s="9">
        <v>1</v>
      </c>
      <c r="I279" s="9" t="e">
        <f>VLOOKUP(WorkOrders2[[#This Row],[Techs]],[1]!tblRates[#All],2,FALSE)</f>
        <v>#REF!</v>
      </c>
      <c r="J279" s="10"/>
      <c r="K279" s="10"/>
      <c r="L279" s="11">
        <v>0.25</v>
      </c>
      <c r="M279" s="12">
        <v>19.9801</v>
      </c>
      <c r="N279" s="12">
        <f>IF(WorkOrders2[[#This Row],[WtyParts]]="yes", 0,WorkOrders2[[#This Row],[PartsCost]])</f>
        <v>19.9801</v>
      </c>
      <c r="O279" t="s">
        <v>28</v>
      </c>
      <c r="P279" s="13">
        <f t="shared" si="32"/>
        <v>9</v>
      </c>
      <c r="Q279" s="14">
        <f t="shared" si="33"/>
        <v>80</v>
      </c>
      <c r="R279" s="15">
        <f t="shared" si="34"/>
        <v>20</v>
      </c>
      <c r="S279" s="15">
        <f t="shared" si="35"/>
        <v>20</v>
      </c>
      <c r="T279" s="15">
        <f t="shared" si="36"/>
        <v>19.9801</v>
      </c>
      <c r="U279" s="15">
        <f t="shared" si="37"/>
        <v>39.9801</v>
      </c>
      <c r="V279" s="15">
        <f t="shared" si="38"/>
        <v>39.9801</v>
      </c>
      <c r="W279" s="14" t="str">
        <f t="shared" si="39"/>
        <v>Mon</v>
      </c>
      <c r="X279" s="14" t="str">
        <f t="shared" si="39"/>
        <v>Wed</v>
      </c>
      <c r="Y279" s="19">
        <f>WorkOrders2[[#This Row],[LbrHrs]]*WorkOrders2[[#This Row],[Techs]]</f>
        <v>0.25</v>
      </c>
      <c r="Z279" s="19">
        <f>WorkOrders2[[#This Row],[PartsCost]]+WorkOrders2[[#This Row],[LbrCost]]</f>
        <v>39.9801</v>
      </c>
    </row>
    <row r="280" spans="1:26" x14ac:dyDescent="0.25">
      <c r="A280" s="7" t="s">
        <v>326</v>
      </c>
      <c r="B280" t="s">
        <v>194</v>
      </c>
      <c r="C280" t="s">
        <v>195</v>
      </c>
      <c r="D280" s="7" t="s">
        <v>49</v>
      </c>
      <c r="F280" s="8">
        <v>44214</v>
      </c>
      <c r="G280" s="8">
        <v>44229</v>
      </c>
      <c r="H280" s="9">
        <v>2</v>
      </c>
      <c r="I280" s="9" t="e">
        <f>VLOOKUP(WorkOrders2[[#This Row],[Techs]],[1]!tblRates[#All],2,FALSE)</f>
        <v>#REF!</v>
      </c>
      <c r="J280" s="10"/>
      <c r="K280" s="10"/>
      <c r="L280" s="11">
        <v>1.25</v>
      </c>
      <c r="M280" s="12">
        <v>85.32</v>
      </c>
      <c r="N280" s="12">
        <f>IF(WorkOrders2[[#This Row],[WtyParts]]="yes", 0,WorkOrders2[[#This Row],[PartsCost]])</f>
        <v>85.32</v>
      </c>
      <c r="O280" t="s">
        <v>28</v>
      </c>
      <c r="P280" s="13">
        <f t="shared" si="32"/>
        <v>15</v>
      </c>
      <c r="Q280" s="14">
        <f t="shared" si="33"/>
        <v>140</v>
      </c>
      <c r="R280" s="15">
        <f t="shared" si="34"/>
        <v>175</v>
      </c>
      <c r="S280" s="15">
        <f t="shared" si="35"/>
        <v>175</v>
      </c>
      <c r="T280" s="15">
        <f t="shared" si="36"/>
        <v>85.32</v>
      </c>
      <c r="U280" s="15">
        <f t="shared" si="37"/>
        <v>260.32</v>
      </c>
      <c r="V280" s="15">
        <f t="shared" si="38"/>
        <v>260.32</v>
      </c>
      <c r="W280" s="14" t="str">
        <f t="shared" si="39"/>
        <v>Mon</v>
      </c>
      <c r="X280" s="14" t="str">
        <f t="shared" si="39"/>
        <v>Tue</v>
      </c>
      <c r="Y280" s="19">
        <f>WorkOrders2[[#This Row],[LbrHrs]]*WorkOrders2[[#This Row],[Techs]]</f>
        <v>2.5</v>
      </c>
      <c r="Z280" s="19">
        <f>WorkOrders2[[#This Row],[PartsCost]]+WorkOrders2[[#This Row],[LbrCost]]</f>
        <v>260.32</v>
      </c>
    </row>
    <row r="281" spans="1:26" x14ac:dyDescent="0.25">
      <c r="A281" s="7" t="s">
        <v>327</v>
      </c>
      <c r="B281" t="s">
        <v>51</v>
      </c>
      <c r="C281" t="s">
        <v>26</v>
      </c>
      <c r="D281" s="7" t="s">
        <v>27</v>
      </c>
      <c r="F281" s="8">
        <v>44214</v>
      </c>
      <c r="G281" s="8">
        <v>44256</v>
      </c>
      <c r="H281" s="9">
        <v>1</v>
      </c>
      <c r="I281" s="9" t="e">
        <f>VLOOKUP(WorkOrders2[[#This Row],[Techs]],[1]!tblRates[#All],2,FALSE)</f>
        <v>#REF!</v>
      </c>
      <c r="J281" s="10"/>
      <c r="K281" s="10"/>
      <c r="L281" s="11">
        <v>0.5</v>
      </c>
      <c r="M281" s="12">
        <v>180</v>
      </c>
      <c r="N281" s="12">
        <f>IF(WorkOrders2[[#This Row],[WtyParts]]="yes", 0,WorkOrders2[[#This Row],[PartsCost]])</f>
        <v>180</v>
      </c>
      <c r="O281" t="s">
        <v>36</v>
      </c>
      <c r="P281" s="13">
        <f t="shared" si="32"/>
        <v>42</v>
      </c>
      <c r="Q281" s="14">
        <f t="shared" si="33"/>
        <v>80</v>
      </c>
      <c r="R281" s="15">
        <f t="shared" si="34"/>
        <v>40</v>
      </c>
      <c r="S281" s="15">
        <f t="shared" si="35"/>
        <v>40</v>
      </c>
      <c r="T281" s="15">
        <f t="shared" si="36"/>
        <v>180</v>
      </c>
      <c r="U281" s="15">
        <f t="shared" si="37"/>
        <v>220</v>
      </c>
      <c r="V281" s="15">
        <f t="shared" si="38"/>
        <v>220</v>
      </c>
      <c r="W281" s="14" t="str">
        <f t="shared" si="39"/>
        <v>Mon</v>
      </c>
      <c r="X281" s="14" t="str">
        <f t="shared" si="39"/>
        <v>Mon</v>
      </c>
      <c r="Y281" s="19">
        <f>WorkOrders2[[#This Row],[LbrHrs]]*WorkOrders2[[#This Row],[Techs]]</f>
        <v>0.5</v>
      </c>
      <c r="Z281" s="19">
        <f>WorkOrders2[[#This Row],[PartsCost]]+WorkOrders2[[#This Row],[LbrCost]]</f>
        <v>220</v>
      </c>
    </row>
    <row r="282" spans="1:26" x14ac:dyDescent="0.25">
      <c r="A282" s="7" t="s">
        <v>328</v>
      </c>
      <c r="B282" t="s">
        <v>194</v>
      </c>
      <c r="C282" t="s">
        <v>195</v>
      </c>
      <c r="D282" s="7" t="s">
        <v>27</v>
      </c>
      <c r="F282" s="8">
        <v>44215</v>
      </c>
      <c r="G282" s="8">
        <v>44231</v>
      </c>
      <c r="H282" s="9">
        <v>2</v>
      </c>
      <c r="I282" s="9" t="e">
        <f>VLOOKUP(WorkOrders2[[#This Row],[Techs]],[1]!tblRates[#All],2,FALSE)</f>
        <v>#REF!</v>
      </c>
      <c r="J282" s="10"/>
      <c r="K282" s="10"/>
      <c r="L282" s="11">
        <v>0.25</v>
      </c>
      <c r="M282" s="12">
        <v>52.350099999999998</v>
      </c>
      <c r="N282" s="12">
        <f>IF(WorkOrders2[[#This Row],[WtyParts]]="yes", 0,WorkOrders2[[#This Row],[PartsCost]])</f>
        <v>52.350099999999998</v>
      </c>
      <c r="O282" t="s">
        <v>28</v>
      </c>
      <c r="P282" s="13">
        <f t="shared" si="32"/>
        <v>16</v>
      </c>
      <c r="Q282" s="14">
        <f t="shared" si="33"/>
        <v>140</v>
      </c>
      <c r="R282" s="15">
        <f t="shared" si="34"/>
        <v>35</v>
      </c>
      <c r="S282" s="15">
        <f t="shared" si="35"/>
        <v>35</v>
      </c>
      <c r="T282" s="15">
        <f t="shared" si="36"/>
        <v>52.350099999999998</v>
      </c>
      <c r="U282" s="15">
        <f t="shared" si="37"/>
        <v>87.350099999999998</v>
      </c>
      <c r="V282" s="15">
        <f t="shared" si="38"/>
        <v>87.350099999999998</v>
      </c>
      <c r="W282" s="14" t="str">
        <f t="shared" si="39"/>
        <v>Tue</v>
      </c>
      <c r="X282" s="14" t="str">
        <f t="shared" si="39"/>
        <v>Thu</v>
      </c>
      <c r="Y282" s="19">
        <f>WorkOrders2[[#This Row],[LbrHrs]]*WorkOrders2[[#This Row],[Techs]]</f>
        <v>0.5</v>
      </c>
      <c r="Z282" s="19">
        <f>WorkOrders2[[#This Row],[PartsCost]]+WorkOrders2[[#This Row],[LbrCost]]</f>
        <v>87.350099999999998</v>
      </c>
    </row>
    <row r="283" spans="1:26" x14ac:dyDescent="0.25">
      <c r="A283" s="7" t="s">
        <v>329</v>
      </c>
      <c r="B283" t="s">
        <v>194</v>
      </c>
      <c r="C283" t="s">
        <v>195</v>
      </c>
      <c r="D283" s="7" t="s">
        <v>27</v>
      </c>
      <c r="F283" s="8">
        <v>44215</v>
      </c>
      <c r="G283" s="8">
        <v>44236</v>
      </c>
      <c r="H283" s="9">
        <v>2</v>
      </c>
      <c r="I283" s="9" t="e">
        <f>VLOOKUP(WorkOrders2[[#This Row],[Techs]],[1]!tblRates[#All],2,FALSE)</f>
        <v>#REF!</v>
      </c>
      <c r="J283" s="10"/>
      <c r="K283" s="10"/>
      <c r="L283" s="11">
        <v>0.5</v>
      </c>
      <c r="M283" s="12">
        <v>45.293500000000002</v>
      </c>
      <c r="N283" s="12">
        <f>IF(WorkOrders2[[#This Row],[WtyParts]]="yes", 0,WorkOrders2[[#This Row],[PartsCost]])</f>
        <v>45.293500000000002</v>
      </c>
      <c r="O283" t="s">
        <v>28</v>
      </c>
      <c r="P283" s="13">
        <f t="shared" si="32"/>
        <v>21</v>
      </c>
      <c r="Q283" s="14">
        <f t="shared" si="33"/>
        <v>140</v>
      </c>
      <c r="R283" s="15">
        <f t="shared" si="34"/>
        <v>70</v>
      </c>
      <c r="S283" s="15">
        <f t="shared" si="35"/>
        <v>70</v>
      </c>
      <c r="T283" s="15">
        <f t="shared" si="36"/>
        <v>45.293500000000002</v>
      </c>
      <c r="U283" s="15">
        <f t="shared" si="37"/>
        <v>115.29349999999999</v>
      </c>
      <c r="V283" s="15">
        <f t="shared" si="38"/>
        <v>115.29349999999999</v>
      </c>
      <c r="W283" s="14" t="str">
        <f t="shared" si="39"/>
        <v>Tue</v>
      </c>
      <c r="X283" s="14" t="str">
        <f t="shared" si="39"/>
        <v>Tue</v>
      </c>
      <c r="Y283" s="19">
        <f>WorkOrders2[[#This Row],[LbrHrs]]*WorkOrders2[[#This Row],[Techs]]</f>
        <v>1</v>
      </c>
      <c r="Z283" s="19">
        <f>WorkOrders2[[#This Row],[PartsCost]]+WorkOrders2[[#This Row],[LbrCost]]</f>
        <v>115.29349999999999</v>
      </c>
    </row>
    <row r="284" spans="1:26" x14ac:dyDescent="0.25">
      <c r="A284" s="7" t="s">
        <v>330</v>
      </c>
      <c r="B284" t="s">
        <v>30</v>
      </c>
      <c r="C284" t="s">
        <v>31</v>
      </c>
      <c r="D284" s="7" t="s">
        <v>35</v>
      </c>
      <c r="F284" s="8">
        <v>44216</v>
      </c>
      <c r="G284" s="8">
        <v>44224</v>
      </c>
      <c r="H284" s="9">
        <v>1</v>
      </c>
      <c r="I284" s="9" t="e">
        <f>VLOOKUP(WorkOrders2[[#This Row],[Techs]],[1]!tblRates[#All],2,FALSE)</f>
        <v>#REF!</v>
      </c>
      <c r="J284" s="10"/>
      <c r="K284" s="10"/>
      <c r="L284" s="11">
        <v>0.25</v>
      </c>
      <c r="M284" s="12">
        <v>11.7</v>
      </c>
      <c r="N284" s="12">
        <f>IF(WorkOrders2[[#This Row],[WtyParts]]="yes", 0,WorkOrders2[[#This Row],[PartsCost]])</f>
        <v>11.7</v>
      </c>
      <c r="O284" t="s">
        <v>28</v>
      </c>
      <c r="P284" s="13">
        <f t="shared" si="32"/>
        <v>8</v>
      </c>
      <c r="Q284" s="14">
        <f t="shared" si="33"/>
        <v>80</v>
      </c>
      <c r="R284" s="15">
        <f t="shared" si="34"/>
        <v>20</v>
      </c>
      <c r="S284" s="15">
        <f t="shared" si="35"/>
        <v>20</v>
      </c>
      <c r="T284" s="15">
        <f t="shared" si="36"/>
        <v>11.7</v>
      </c>
      <c r="U284" s="15">
        <f t="shared" si="37"/>
        <v>31.7</v>
      </c>
      <c r="V284" s="15">
        <f t="shared" si="38"/>
        <v>31.7</v>
      </c>
      <c r="W284" s="14" t="str">
        <f t="shared" si="39"/>
        <v>Wed</v>
      </c>
      <c r="X284" s="14" t="str">
        <f t="shared" si="39"/>
        <v>Thu</v>
      </c>
      <c r="Y284" s="19">
        <f>WorkOrders2[[#This Row],[LbrHrs]]*WorkOrders2[[#This Row],[Techs]]</f>
        <v>0.25</v>
      </c>
      <c r="Z284" s="19">
        <f>WorkOrders2[[#This Row],[PartsCost]]+WorkOrders2[[#This Row],[LbrCost]]</f>
        <v>31.7</v>
      </c>
    </row>
    <row r="285" spans="1:26" x14ac:dyDescent="0.25">
      <c r="A285" s="7" t="s">
        <v>331</v>
      </c>
      <c r="B285" t="s">
        <v>34</v>
      </c>
      <c r="C285" t="s">
        <v>26</v>
      </c>
      <c r="D285" s="7" t="s">
        <v>35</v>
      </c>
      <c r="F285" s="8">
        <v>44216</v>
      </c>
      <c r="G285" s="8">
        <v>44329</v>
      </c>
      <c r="H285" s="9">
        <v>1</v>
      </c>
      <c r="I285" s="9" t="e">
        <f>VLOOKUP(WorkOrders2[[#This Row],[Techs]],[1]!tblRates[#All],2,FALSE)</f>
        <v>#REF!</v>
      </c>
      <c r="J285" s="10"/>
      <c r="K285" s="10"/>
      <c r="L285" s="11">
        <v>0.25</v>
      </c>
      <c r="M285" s="12">
        <v>37.707000000000001</v>
      </c>
      <c r="N285" s="12">
        <f>IF(WorkOrders2[[#This Row],[WtyParts]]="yes", 0,WorkOrders2[[#This Row],[PartsCost]])</f>
        <v>37.707000000000001</v>
      </c>
      <c r="O285" t="s">
        <v>36</v>
      </c>
      <c r="P285" s="13">
        <f t="shared" si="32"/>
        <v>113</v>
      </c>
      <c r="Q285" s="14">
        <f t="shared" si="33"/>
        <v>80</v>
      </c>
      <c r="R285" s="15">
        <f t="shared" si="34"/>
        <v>20</v>
      </c>
      <c r="S285" s="15">
        <f t="shared" si="35"/>
        <v>20</v>
      </c>
      <c r="T285" s="15">
        <f t="shared" si="36"/>
        <v>37.707000000000001</v>
      </c>
      <c r="U285" s="15">
        <f t="shared" si="37"/>
        <v>57.707000000000001</v>
      </c>
      <c r="V285" s="15">
        <f t="shared" si="38"/>
        <v>57.707000000000001</v>
      </c>
      <c r="W285" s="14" t="str">
        <f t="shared" si="39"/>
        <v>Wed</v>
      </c>
      <c r="X285" s="14" t="str">
        <f t="shared" si="39"/>
        <v>Thu</v>
      </c>
      <c r="Y285" s="19">
        <f>WorkOrders2[[#This Row],[LbrHrs]]*WorkOrders2[[#This Row],[Techs]]</f>
        <v>0.25</v>
      </c>
      <c r="Z285" s="19">
        <f>WorkOrders2[[#This Row],[PartsCost]]+WorkOrders2[[#This Row],[LbrCost]]</f>
        <v>57.707000000000001</v>
      </c>
    </row>
    <row r="286" spans="1:26" x14ac:dyDescent="0.25">
      <c r="A286" s="7" t="s">
        <v>332</v>
      </c>
      <c r="B286" t="s">
        <v>34</v>
      </c>
      <c r="C286" t="s">
        <v>55</v>
      </c>
      <c r="D286" s="7" t="s">
        <v>162</v>
      </c>
      <c r="F286" s="8">
        <v>44217</v>
      </c>
      <c r="G286" s="8">
        <v>44229</v>
      </c>
      <c r="H286" s="9">
        <v>1</v>
      </c>
      <c r="I286" s="9" t="e">
        <f>VLOOKUP(WorkOrders2[[#This Row],[Techs]],[1]!tblRates[#All],2,FALSE)</f>
        <v>#REF!</v>
      </c>
      <c r="J286" s="10"/>
      <c r="K286" s="10"/>
      <c r="L286" s="11">
        <v>1</v>
      </c>
      <c r="M286" s="12">
        <v>155.03550000000001</v>
      </c>
      <c r="N286" s="12">
        <f>IF(WorkOrders2[[#This Row],[WtyParts]]="yes", 0,WorkOrders2[[#This Row],[PartsCost]])</f>
        <v>155.03550000000001</v>
      </c>
      <c r="O286" t="s">
        <v>47</v>
      </c>
      <c r="P286" s="13">
        <f t="shared" si="32"/>
        <v>12</v>
      </c>
      <c r="Q286" s="14">
        <f t="shared" si="33"/>
        <v>80</v>
      </c>
      <c r="R286" s="15">
        <f t="shared" si="34"/>
        <v>80</v>
      </c>
      <c r="S286" s="15">
        <f t="shared" si="35"/>
        <v>80</v>
      </c>
      <c r="T286" s="15">
        <f t="shared" si="36"/>
        <v>155.03550000000001</v>
      </c>
      <c r="U286" s="15">
        <f t="shared" si="37"/>
        <v>235.03550000000001</v>
      </c>
      <c r="V286" s="15">
        <f t="shared" si="38"/>
        <v>235.03550000000001</v>
      </c>
      <c r="W286" s="14" t="str">
        <f t="shared" si="39"/>
        <v>Thu</v>
      </c>
      <c r="X286" s="14" t="str">
        <f t="shared" si="39"/>
        <v>Tue</v>
      </c>
      <c r="Y286" s="19">
        <f>WorkOrders2[[#This Row],[LbrHrs]]*WorkOrders2[[#This Row],[Techs]]</f>
        <v>1</v>
      </c>
      <c r="Z286" s="19">
        <f>WorkOrders2[[#This Row],[PartsCost]]+WorkOrders2[[#This Row],[LbrCost]]</f>
        <v>235.03550000000001</v>
      </c>
    </row>
    <row r="287" spans="1:26" x14ac:dyDescent="0.25">
      <c r="A287" s="7" t="s">
        <v>333</v>
      </c>
      <c r="B287" t="s">
        <v>30</v>
      </c>
      <c r="C287" t="s">
        <v>31</v>
      </c>
      <c r="D287" s="7" t="s">
        <v>27</v>
      </c>
      <c r="F287" s="8">
        <v>44217</v>
      </c>
      <c r="G287" s="8">
        <v>44239</v>
      </c>
      <c r="H287" s="9">
        <v>1</v>
      </c>
      <c r="I287" s="9" t="e">
        <f>VLOOKUP(WorkOrders2[[#This Row],[Techs]],[1]!tblRates[#All],2,FALSE)</f>
        <v>#REF!</v>
      </c>
      <c r="J287" s="10"/>
      <c r="K287" s="10"/>
      <c r="L287" s="11">
        <v>1.25</v>
      </c>
      <c r="M287" s="12">
        <v>93.6</v>
      </c>
      <c r="N287" s="12">
        <f>IF(WorkOrders2[[#This Row],[WtyParts]]="yes", 0,WorkOrders2[[#This Row],[PartsCost]])</f>
        <v>93.6</v>
      </c>
      <c r="O287" t="s">
        <v>36</v>
      </c>
      <c r="P287" s="13">
        <f t="shared" si="32"/>
        <v>22</v>
      </c>
      <c r="Q287" s="14">
        <f t="shared" si="33"/>
        <v>80</v>
      </c>
      <c r="R287" s="15">
        <f t="shared" si="34"/>
        <v>100</v>
      </c>
      <c r="S287" s="15">
        <f t="shared" si="35"/>
        <v>100</v>
      </c>
      <c r="T287" s="15">
        <f t="shared" si="36"/>
        <v>93.6</v>
      </c>
      <c r="U287" s="15">
        <f t="shared" si="37"/>
        <v>193.6</v>
      </c>
      <c r="V287" s="15">
        <f t="shared" si="38"/>
        <v>193.6</v>
      </c>
      <c r="W287" s="14" t="str">
        <f t="shared" si="39"/>
        <v>Thu</v>
      </c>
      <c r="X287" s="14" t="str">
        <f t="shared" si="39"/>
        <v>Fri</v>
      </c>
      <c r="Y287" s="19">
        <f>WorkOrders2[[#This Row],[LbrHrs]]*WorkOrders2[[#This Row],[Techs]]</f>
        <v>1.25</v>
      </c>
      <c r="Z287" s="19">
        <f>WorkOrders2[[#This Row],[PartsCost]]+WorkOrders2[[#This Row],[LbrCost]]</f>
        <v>193.6</v>
      </c>
    </row>
    <row r="288" spans="1:26" x14ac:dyDescent="0.25">
      <c r="A288" s="7" t="s">
        <v>334</v>
      </c>
      <c r="B288" t="s">
        <v>25</v>
      </c>
      <c r="C288" t="s">
        <v>195</v>
      </c>
      <c r="D288" s="7" t="s">
        <v>35</v>
      </c>
      <c r="F288" s="8">
        <v>44217</v>
      </c>
      <c r="G288" s="8">
        <v>44237</v>
      </c>
      <c r="H288" s="9">
        <v>1</v>
      </c>
      <c r="I288" s="9" t="e">
        <f>VLOOKUP(WorkOrders2[[#This Row],[Techs]],[1]!tblRates[#All],2,FALSE)</f>
        <v>#REF!</v>
      </c>
      <c r="J288" s="10"/>
      <c r="K288" s="10"/>
      <c r="L288" s="11">
        <v>0.25</v>
      </c>
      <c r="M288" s="12">
        <v>21.33</v>
      </c>
      <c r="N288" s="12">
        <f>IF(WorkOrders2[[#This Row],[WtyParts]]="yes", 0,WorkOrders2[[#This Row],[PartsCost]])</f>
        <v>21.33</v>
      </c>
      <c r="O288" t="s">
        <v>28</v>
      </c>
      <c r="P288" s="13">
        <f t="shared" si="32"/>
        <v>20</v>
      </c>
      <c r="Q288" s="14">
        <f t="shared" si="33"/>
        <v>80</v>
      </c>
      <c r="R288" s="15">
        <f t="shared" si="34"/>
        <v>20</v>
      </c>
      <c r="S288" s="15">
        <f t="shared" si="35"/>
        <v>20</v>
      </c>
      <c r="T288" s="15">
        <f t="shared" si="36"/>
        <v>21.33</v>
      </c>
      <c r="U288" s="15">
        <f t="shared" si="37"/>
        <v>41.33</v>
      </c>
      <c r="V288" s="15">
        <f t="shared" si="38"/>
        <v>41.33</v>
      </c>
      <c r="W288" s="14" t="str">
        <f t="shared" si="39"/>
        <v>Thu</v>
      </c>
      <c r="X288" s="14" t="str">
        <f t="shared" si="39"/>
        <v>Wed</v>
      </c>
      <c r="Y288" s="19">
        <f>WorkOrders2[[#This Row],[LbrHrs]]*WorkOrders2[[#This Row],[Techs]]</f>
        <v>0.25</v>
      </c>
      <c r="Z288" s="19">
        <f>WorkOrders2[[#This Row],[PartsCost]]+WorkOrders2[[#This Row],[LbrCost]]</f>
        <v>41.33</v>
      </c>
    </row>
    <row r="289" spans="1:26" x14ac:dyDescent="0.25">
      <c r="A289" s="7" t="s">
        <v>335</v>
      </c>
      <c r="B289" t="s">
        <v>34</v>
      </c>
      <c r="C289" t="s">
        <v>46</v>
      </c>
      <c r="D289" s="7" t="s">
        <v>49</v>
      </c>
      <c r="F289" s="8">
        <v>44217</v>
      </c>
      <c r="G289" s="8">
        <v>44278</v>
      </c>
      <c r="H289" s="9">
        <v>1</v>
      </c>
      <c r="I289" s="9" t="e">
        <f>VLOOKUP(WorkOrders2[[#This Row],[Techs]],[1]!tblRates[#All],2,FALSE)</f>
        <v>#REF!</v>
      </c>
      <c r="J289" s="10"/>
      <c r="K289" s="10"/>
      <c r="L289" s="11">
        <v>2.5</v>
      </c>
      <c r="M289" s="12">
        <v>357.11079999999998</v>
      </c>
      <c r="N289" s="12">
        <f>IF(WorkOrders2[[#This Row],[WtyParts]]="yes", 0,WorkOrders2[[#This Row],[PartsCost]])</f>
        <v>357.11079999999998</v>
      </c>
      <c r="O289" t="s">
        <v>28</v>
      </c>
      <c r="P289" s="13">
        <f t="shared" si="32"/>
        <v>61</v>
      </c>
      <c r="Q289" s="14">
        <f t="shared" si="33"/>
        <v>80</v>
      </c>
      <c r="R289" s="15">
        <f t="shared" si="34"/>
        <v>200</v>
      </c>
      <c r="S289" s="15">
        <f t="shared" si="35"/>
        <v>200</v>
      </c>
      <c r="T289" s="15">
        <f t="shared" si="36"/>
        <v>357.11079999999998</v>
      </c>
      <c r="U289" s="15">
        <f t="shared" si="37"/>
        <v>557.11079999999993</v>
      </c>
      <c r="V289" s="15">
        <f t="shared" si="38"/>
        <v>557.11079999999993</v>
      </c>
      <c r="W289" s="14" t="str">
        <f t="shared" si="39"/>
        <v>Thu</v>
      </c>
      <c r="X289" s="14" t="str">
        <f t="shared" si="39"/>
        <v>Tue</v>
      </c>
      <c r="Y289" s="19">
        <f>WorkOrders2[[#This Row],[LbrHrs]]*WorkOrders2[[#This Row],[Techs]]</f>
        <v>2.5</v>
      </c>
      <c r="Z289" s="19">
        <f>WorkOrders2[[#This Row],[PartsCost]]+WorkOrders2[[#This Row],[LbrCost]]</f>
        <v>557.11079999999993</v>
      </c>
    </row>
    <row r="290" spans="1:26" x14ac:dyDescent="0.25">
      <c r="A290" s="7" t="s">
        <v>336</v>
      </c>
      <c r="B290" t="s">
        <v>39</v>
      </c>
      <c r="C290" t="s">
        <v>46</v>
      </c>
      <c r="D290" s="7" t="s">
        <v>35</v>
      </c>
      <c r="F290" s="8">
        <v>44218</v>
      </c>
      <c r="G290" s="8">
        <v>44226</v>
      </c>
      <c r="H290" s="9">
        <v>1</v>
      </c>
      <c r="I290" s="9" t="e">
        <f>VLOOKUP(WorkOrders2[[#This Row],[Techs]],[1]!tblRates[#All],2,FALSE)</f>
        <v>#REF!</v>
      </c>
      <c r="J290" s="10"/>
      <c r="K290" s="10"/>
      <c r="L290" s="11">
        <v>0.25</v>
      </c>
      <c r="M290" s="12">
        <v>120</v>
      </c>
      <c r="N290" s="12">
        <f>IF(WorkOrders2[[#This Row],[WtyParts]]="yes", 0,WorkOrders2[[#This Row],[PartsCost]])</f>
        <v>120</v>
      </c>
      <c r="O290" t="s">
        <v>47</v>
      </c>
      <c r="P290" s="13">
        <f t="shared" si="32"/>
        <v>8</v>
      </c>
      <c r="Q290" s="14">
        <f t="shared" si="33"/>
        <v>80</v>
      </c>
      <c r="R290" s="15">
        <f t="shared" si="34"/>
        <v>20</v>
      </c>
      <c r="S290" s="15">
        <f t="shared" si="35"/>
        <v>20</v>
      </c>
      <c r="T290" s="15">
        <f t="shared" si="36"/>
        <v>120</v>
      </c>
      <c r="U290" s="15">
        <f t="shared" si="37"/>
        <v>140</v>
      </c>
      <c r="V290" s="15">
        <f t="shared" si="38"/>
        <v>140</v>
      </c>
      <c r="W290" s="14" t="str">
        <f t="shared" si="39"/>
        <v>Fri</v>
      </c>
      <c r="X290" s="14" t="str">
        <f t="shared" si="39"/>
        <v>Sat</v>
      </c>
      <c r="Y290" s="19">
        <f>WorkOrders2[[#This Row],[LbrHrs]]*WorkOrders2[[#This Row],[Techs]]</f>
        <v>0.25</v>
      </c>
      <c r="Z290" s="19">
        <f>WorkOrders2[[#This Row],[PartsCost]]+WorkOrders2[[#This Row],[LbrCost]]</f>
        <v>140</v>
      </c>
    </row>
    <row r="291" spans="1:26" x14ac:dyDescent="0.25">
      <c r="A291" s="7" t="s">
        <v>337</v>
      </c>
      <c r="B291" t="s">
        <v>62</v>
      </c>
      <c r="C291" t="s">
        <v>46</v>
      </c>
      <c r="D291" s="7" t="s">
        <v>32</v>
      </c>
      <c r="F291" s="8">
        <v>44221</v>
      </c>
      <c r="G291" s="8">
        <v>44236</v>
      </c>
      <c r="H291" s="9">
        <v>1</v>
      </c>
      <c r="I291" s="9" t="e">
        <f>VLOOKUP(WorkOrders2[[#This Row],[Techs]],[1]!tblRates[#All],2,FALSE)</f>
        <v>#REF!</v>
      </c>
      <c r="J291" s="10"/>
      <c r="K291" s="10"/>
      <c r="L291" s="11">
        <v>0.5</v>
      </c>
      <c r="M291" s="12">
        <v>52.350099999999998</v>
      </c>
      <c r="N291" s="12">
        <f>IF(WorkOrders2[[#This Row],[WtyParts]]="yes", 0,WorkOrders2[[#This Row],[PartsCost]])</f>
        <v>52.350099999999998</v>
      </c>
      <c r="O291" t="s">
        <v>47</v>
      </c>
      <c r="P291" s="13">
        <f t="shared" si="32"/>
        <v>15</v>
      </c>
      <c r="Q291" s="14">
        <f t="shared" si="33"/>
        <v>80</v>
      </c>
      <c r="R291" s="15">
        <f t="shared" si="34"/>
        <v>40</v>
      </c>
      <c r="S291" s="15">
        <f t="shared" si="35"/>
        <v>40</v>
      </c>
      <c r="T291" s="15">
        <f t="shared" si="36"/>
        <v>52.350099999999998</v>
      </c>
      <c r="U291" s="15">
        <f t="shared" si="37"/>
        <v>92.350099999999998</v>
      </c>
      <c r="V291" s="15">
        <f t="shared" si="38"/>
        <v>92.350099999999998</v>
      </c>
      <c r="W291" s="14" t="str">
        <f t="shared" si="39"/>
        <v>Mon</v>
      </c>
      <c r="X291" s="14" t="str">
        <f t="shared" si="39"/>
        <v>Tue</v>
      </c>
      <c r="Y291" s="19">
        <f>WorkOrders2[[#This Row],[LbrHrs]]*WorkOrders2[[#This Row],[Techs]]</f>
        <v>0.5</v>
      </c>
      <c r="Z291" s="19">
        <f>WorkOrders2[[#This Row],[PartsCost]]+WorkOrders2[[#This Row],[LbrCost]]</f>
        <v>92.350099999999998</v>
      </c>
    </row>
    <row r="292" spans="1:26" x14ac:dyDescent="0.25">
      <c r="A292" s="7" t="s">
        <v>338</v>
      </c>
      <c r="B292" t="s">
        <v>39</v>
      </c>
      <c r="C292" t="s">
        <v>40</v>
      </c>
      <c r="D292" s="7" t="s">
        <v>32</v>
      </c>
      <c r="F292" s="8">
        <v>44221</v>
      </c>
      <c r="G292" s="8">
        <v>44242</v>
      </c>
      <c r="H292" s="9">
        <v>1</v>
      </c>
      <c r="I292" s="9" t="e">
        <f>VLOOKUP(WorkOrders2[[#This Row],[Techs]],[1]!tblRates[#All],2,FALSE)</f>
        <v>#REF!</v>
      </c>
      <c r="J292" s="10"/>
      <c r="K292" s="10"/>
      <c r="L292" s="11">
        <v>3.25</v>
      </c>
      <c r="M292" s="12">
        <v>511.875</v>
      </c>
      <c r="N292" s="12">
        <f>IF(WorkOrders2[[#This Row],[WtyParts]]="yes", 0,WorkOrders2[[#This Row],[PartsCost]])</f>
        <v>511.875</v>
      </c>
      <c r="O292" t="s">
        <v>28</v>
      </c>
      <c r="P292" s="13">
        <f t="shared" si="32"/>
        <v>21</v>
      </c>
      <c r="Q292" s="14">
        <f t="shared" si="33"/>
        <v>80</v>
      </c>
      <c r="R292" s="15">
        <f t="shared" si="34"/>
        <v>260</v>
      </c>
      <c r="S292" s="15">
        <f t="shared" si="35"/>
        <v>260</v>
      </c>
      <c r="T292" s="15">
        <f t="shared" si="36"/>
        <v>511.875</v>
      </c>
      <c r="U292" s="15">
        <f t="shared" si="37"/>
        <v>771.875</v>
      </c>
      <c r="V292" s="15">
        <f t="shared" si="38"/>
        <v>771.875</v>
      </c>
      <c r="W292" s="14" t="str">
        <f t="shared" si="39"/>
        <v>Mon</v>
      </c>
      <c r="X292" s="14" t="str">
        <f t="shared" si="39"/>
        <v>Mon</v>
      </c>
      <c r="Y292" s="19">
        <f>WorkOrders2[[#This Row],[LbrHrs]]*WorkOrders2[[#This Row],[Techs]]</f>
        <v>3.25</v>
      </c>
      <c r="Z292" s="19">
        <f>WorkOrders2[[#This Row],[PartsCost]]+WorkOrders2[[#This Row],[LbrCost]]</f>
        <v>771.875</v>
      </c>
    </row>
    <row r="293" spans="1:26" x14ac:dyDescent="0.25">
      <c r="A293" s="7" t="s">
        <v>339</v>
      </c>
      <c r="B293" t="s">
        <v>25</v>
      </c>
      <c r="C293" t="s">
        <v>195</v>
      </c>
      <c r="D293" s="7" t="s">
        <v>32</v>
      </c>
      <c r="F293" s="8">
        <v>44221</v>
      </c>
      <c r="G293" s="8">
        <v>44275</v>
      </c>
      <c r="H293" s="9">
        <v>2</v>
      </c>
      <c r="I293" s="9" t="e">
        <f>VLOOKUP(WorkOrders2[[#This Row],[Techs]],[1]!tblRates[#All],2,FALSE)</f>
        <v>#REF!</v>
      </c>
      <c r="J293" s="10"/>
      <c r="K293" s="10"/>
      <c r="L293" s="11">
        <v>2</v>
      </c>
      <c r="M293" s="12">
        <v>368.87400000000002</v>
      </c>
      <c r="N293" s="12">
        <f>IF(WorkOrders2[[#This Row],[WtyParts]]="yes", 0,WorkOrders2[[#This Row],[PartsCost]])</f>
        <v>368.87400000000002</v>
      </c>
      <c r="O293" t="s">
        <v>28</v>
      </c>
      <c r="P293" s="13">
        <f t="shared" si="32"/>
        <v>54</v>
      </c>
      <c r="Q293" s="14">
        <f t="shared" si="33"/>
        <v>140</v>
      </c>
      <c r="R293" s="15">
        <f t="shared" si="34"/>
        <v>280</v>
      </c>
      <c r="S293" s="15">
        <f t="shared" si="35"/>
        <v>280</v>
      </c>
      <c r="T293" s="15">
        <f t="shared" si="36"/>
        <v>368.87400000000002</v>
      </c>
      <c r="U293" s="15">
        <f t="shared" si="37"/>
        <v>648.87400000000002</v>
      </c>
      <c r="V293" s="15">
        <f t="shared" si="38"/>
        <v>648.87400000000002</v>
      </c>
      <c r="W293" s="14" t="str">
        <f t="shared" si="39"/>
        <v>Mon</v>
      </c>
      <c r="X293" s="14" t="str">
        <f t="shared" si="39"/>
        <v>Sat</v>
      </c>
      <c r="Y293" s="19">
        <f>WorkOrders2[[#This Row],[LbrHrs]]*WorkOrders2[[#This Row],[Techs]]</f>
        <v>4</v>
      </c>
      <c r="Z293" s="19">
        <f>WorkOrders2[[#This Row],[PartsCost]]+WorkOrders2[[#This Row],[LbrCost]]</f>
        <v>648.87400000000002</v>
      </c>
    </row>
    <row r="294" spans="1:26" x14ac:dyDescent="0.25">
      <c r="A294" s="7" t="s">
        <v>340</v>
      </c>
      <c r="B294" t="s">
        <v>25</v>
      </c>
      <c r="C294" t="s">
        <v>195</v>
      </c>
      <c r="D294" s="7" t="s">
        <v>35</v>
      </c>
      <c r="F294" s="8">
        <v>44223</v>
      </c>
      <c r="G294" s="8">
        <v>44231</v>
      </c>
      <c r="H294" s="9">
        <v>1</v>
      </c>
      <c r="I294" s="9" t="e">
        <f>VLOOKUP(WorkOrders2[[#This Row],[Techs]],[1]!tblRates[#All],2,FALSE)</f>
        <v>#REF!</v>
      </c>
      <c r="J294" s="10"/>
      <c r="K294" s="10"/>
      <c r="L294" s="11">
        <v>0.25</v>
      </c>
      <c r="M294" s="12">
        <v>120</v>
      </c>
      <c r="N294" s="12">
        <f>IF(WorkOrders2[[#This Row],[WtyParts]]="yes", 0,WorkOrders2[[#This Row],[PartsCost]])</f>
        <v>120</v>
      </c>
      <c r="O294" t="s">
        <v>28</v>
      </c>
      <c r="P294" s="13">
        <f t="shared" si="32"/>
        <v>8</v>
      </c>
      <c r="Q294" s="14">
        <f t="shared" si="33"/>
        <v>80</v>
      </c>
      <c r="R294" s="15">
        <f t="shared" si="34"/>
        <v>20</v>
      </c>
      <c r="S294" s="15">
        <f t="shared" si="35"/>
        <v>20</v>
      </c>
      <c r="T294" s="15">
        <f t="shared" si="36"/>
        <v>120</v>
      </c>
      <c r="U294" s="15">
        <f t="shared" si="37"/>
        <v>140</v>
      </c>
      <c r="V294" s="15">
        <f t="shared" si="38"/>
        <v>140</v>
      </c>
      <c r="W294" s="14" t="str">
        <f t="shared" si="39"/>
        <v>Wed</v>
      </c>
      <c r="X294" s="14" t="str">
        <f t="shared" si="39"/>
        <v>Thu</v>
      </c>
      <c r="Y294" s="19">
        <f>WorkOrders2[[#This Row],[LbrHrs]]*WorkOrders2[[#This Row],[Techs]]</f>
        <v>0.25</v>
      </c>
      <c r="Z294" s="19">
        <f>WorkOrders2[[#This Row],[PartsCost]]+WorkOrders2[[#This Row],[LbrCost]]</f>
        <v>140</v>
      </c>
    </row>
    <row r="295" spans="1:26" x14ac:dyDescent="0.25">
      <c r="A295" s="7" t="s">
        <v>341</v>
      </c>
      <c r="B295" t="s">
        <v>25</v>
      </c>
      <c r="C295" t="s">
        <v>195</v>
      </c>
      <c r="D295" s="7" t="s">
        <v>32</v>
      </c>
      <c r="E295" t="s">
        <v>41</v>
      </c>
      <c r="F295" s="8">
        <v>44223</v>
      </c>
      <c r="G295" s="8">
        <v>44249</v>
      </c>
      <c r="H295" s="9">
        <v>2</v>
      </c>
      <c r="I295" s="9" t="e">
        <f>VLOOKUP(WorkOrders2[[#This Row],[Techs]],[1]!tblRates[#All],2,FALSE)</f>
        <v>#REF!</v>
      </c>
      <c r="J295" s="10"/>
      <c r="K295" s="10"/>
      <c r="L295" s="11">
        <v>0.5</v>
      </c>
      <c r="M295" s="12">
        <v>5.4720000000000004</v>
      </c>
      <c r="N295" s="12">
        <f>IF(WorkOrders2[[#This Row],[WtyParts]]="yes", 0,WorkOrders2[[#This Row],[PartsCost]])</f>
        <v>5.4720000000000004</v>
      </c>
      <c r="O295" t="s">
        <v>47</v>
      </c>
      <c r="P295" s="13">
        <f t="shared" si="32"/>
        <v>26</v>
      </c>
      <c r="Q295" s="14">
        <f t="shared" si="33"/>
        <v>140</v>
      </c>
      <c r="R295" s="15">
        <f t="shared" si="34"/>
        <v>70</v>
      </c>
      <c r="S295" s="15">
        <f t="shared" si="35"/>
        <v>70</v>
      </c>
      <c r="T295" s="15">
        <f t="shared" si="36"/>
        <v>5.4720000000000004</v>
      </c>
      <c r="U295" s="15">
        <f t="shared" si="37"/>
        <v>75.471999999999994</v>
      </c>
      <c r="V295" s="15">
        <f t="shared" si="38"/>
        <v>75.471999999999994</v>
      </c>
      <c r="W295" s="14" t="str">
        <f t="shared" si="39"/>
        <v>Wed</v>
      </c>
      <c r="X295" s="14" t="str">
        <f t="shared" si="39"/>
        <v>Mon</v>
      </c>
      <c r="Y295" s="19">
        <f>WorkOrders2[[#This Row],[LbrHrs]]*WorkOrders2[[#This Row],[Techs]]</f>
        <v>1</v>
      </c>
      <c r="Z295" s="19">
        <f>WorkOrders2[[#This Row],[PartsCost]]+WorkOrders2[[#This Row],[LbrCost]]</f>
        <v>75.471999999999994</v>
      </c>
    </row>
    <row r="296" spans="1:26" x14ac:dyDescent="0.25">
      <c r="A296" s="7" t="s">
        <v>342</v>
      </c>
      <c r="B296" t="s">
        <v>62</v>
      </c>
      <c r="C296" t="s">
        <v>26</v>
      </c>
      <c r="D296" s="7" t="s">
        <v>27</v>
      </c>
      <c r="F296" s="8">
        <v>44224</v>
      </c>
      <c r="G296" s="8">
        <v>44235</v>
      </c>
      <c r="H296" s="9">
        <v>1</v>
      </c>
      <c r="I296" s="9" t="e">
        <f>VLOOKUP(WorkOrders2[[#This Row],[Techs]],[1]!tblRates[#All],2,FALSE)</f>
        <v>#REF!</v>
      </c>
      <c r="J296" s="10"/>
      <c r="K296" s="10"/>
      <c r="L296" s="11">
        <v>1</v>
      </c>
      <c r="M296" s="12">
        <v>60</v>
      </c>
      <c r="N296" s="12">
        <f>IF(WorkOrders2[[#This Row],[WtyParts]]="yes", 0,WorkOrders2[[#This Row],[PartsCost]])</f>
        <v>60</v>
      </c>
      <c r="O296" t="s">
        <v>47</v>
      </c>
      <c r="P296" s="13">
        <f t="shared" si="32"/>
        <v>11</v>
      </c>
      <c r="Q296" s="14">
        <f t="shared" si="33"/>
        <v>80</v>
      </c>
      <c r="R296" s="15">
        <f t="shared" si="34"/>
        <v>80</v>
      </c>
      <c r="S296" s="15">
        <f t="shared" si="35"/>
        <v>80</v>
      </c>
      <c r="T296" s="15">
        <f t="shared" si="36"/>
        <v>60</v>
      </c>
      <c r="U296" s="15">
        <f t="shared" si="37"/>
        <v>140</v>
      </c>
      <c r="V296" s="15">
        <f t="shared" si="38"/>
        <v>140</v>
      </c>
      <c r="W296" s="14" t="str">
        <f t="shared" si="39"/>
        <v>Thu</v>
      </c>
      <c r="X296" s="14" t="str">
        <f t="shared" si="39"/>
        <v>Mon</v>
      </c>
      <c r="Y296" s="19">
        <f>WorkOrders2[[#This Row],[LbrHrs]]*WorkOrders2[[#This Row],[Techs]]</f>
        <v>1</v>
      </c>
      <c r="Z296" s="19">
        <f>WorkOrders2[[#This Row],[PartsCost]]+WorkOrders2[[#This Row],[LbrCost]]</f>
        <v>140</v>
      </c>
    </row>
    <row r="297" spans="1:26" x14ac:dyDescent="0.25">
      <c r="A297" s="7" t="s">
        <v>343</v>
      </c>
      <c r="B297" t="s">
        <v>39</v>
      </c>
      <c r="C297" t="s">
        <v>46</v>
      </c>
      <c r="D297" s="7" t="s">
        <v>32</v>
      </c>
      <c r="F297" s="8">
        <v>44224</v>
      </c>
      <c r="G297" s="8">
        <v>44237</v>
      </c>
      <c r="H297" s="9">
        <v>1</v>
      </c>
      <c r="I297" s="9" t="e">
        <f>VLOOKUP(WorkOrders2[[#This Row],[Techs]],[1]!tblRates[#All],2,FALSE)</f>
        <v>#REF!</v>
      </c>
      <c r="J297" s="10"/>
      <c r="K297" s="10"/>
      <c r="L297" s="11">
        <v>0.75</v>
      </c>
      <c r="M297" s="12">
        <v>114.89449999999999</v>
      </c>
      <c r="N297" s="12">
        <f>IF(WorkOrders2[[#This Row],[WtyParts]]="yes", 0,WorkOrders2[[#This Row],[PartsCost]])</f>
        <v>114.89449999999999</v>
      </c>
      <c r="O297" t="s">
        <v>36</v>
      </c>
      <c r="P297" s="13">
        <f t="shared" si="32"/>
        <v>13</v>
      </c>
      <c r="Q297" s="14">
        <f t="shared" si="33"/>
        <v>80</v>
      </c>
      <c r="R297" s="15">
        <f t="shared" si="34"/>
        <v>60</v>
      </c>
      <c r="S297" s="15">
        <f t="shared" si="35"/>
        <v>60</v>
      </c>
      <c r="T297" s="15">
        <f t="shared" si="36"/>
        <v>114.89449999999999</v>
      </c>
      <c r="U297" s="15">
        <f t="shared" si="37"/>
        <v>174.89449999999999</v>
      </c>
      <c r="V297" s="15">
        <f t="shared" si="38"/>
        <v>174.89449999999999</v>
      </c>
      <c r="W297" s="14" t="str">
        <f t="shared" si="39"/>
        <v>Thu</v>
      </c>
      <c r="X297" s="14" t="str">
        <f t="shared" si="39"/>
        <v>Wed</v>
      </c>
      <c r="Y297" s="19">
        <f>WorkOrders2[[#This Row],[LbrHrs]]*WorkOrders2[[#This Row],[Techs]]</f>
        <v>0.75</v>
      </c>
      <c r="Z297" s="19">
        <f>WorkOrders2[[#This Row],[PartsCost]]+WorkOrders2[[#This Row],[LbrCost]]</f>
        <v>174.89449999999999</v>
      </c>
    </row>
    <row r="298" spans="1:26" x14ac:dyDescent="0.25">
      <c r="A298" s="7" t="s">
        <v>344</v>
      </c>
      <c r="B298" t="s">
        <v>25</v>
      </c>
      <c r="C298" t="s">
        <v>195</v>
      </c>
      <c r="D298" s="7" t="s">
        <v>27</v>
      </c>
      <c r="F298" s="8">
        <v>44224</v>
      </c>
      <c r="G298" s="8">
        <v>44245</v>
      </c>
      <c r="H298" s="9">
        <v>2</v>
      </c>
      <c r="I298" s="9" t="e">
        <f>VLOOKUP(WorkOrders2[[#This Row],[Techs]],[1]!tblRates[#All],2,FALSE)</f>
        <v>#REF!</v>
      </c>
      <c r="J298" s="10"/>
      <c r="K298" s="10"/>
      <c r="L298" s="11">
        <v>0.25</v>
      </c>
      <c r="M298" s="12">
        <v>23.899000000000001</v>
      </c>
      <c r="N298" s="12">
        <f>IF(WorkOrders2[[#This Row],[WtyParts]]="yes", 0,WorkOrders2[[#This Row],[PartsCost]])</f>
        <v>23.899000000000001</v>
      </c>
      <c r="O298" t="s">
        <v>47</v>
      </c>
      <c r="P298" s="13">
        <f t="shared" si="32"/>
        <v>21</v>
      </c>
      <c r="Q298" s="14">
        <f t="shared" si="33"/>
        <v>140</v>
      </c>
      <c r="R298" s="15">
        <f t="shared" si="34"/>
        <v>35</v>
      </c>
      <c r="S298" s="15">
        <f t="shared" si="35"/>
        <v>35</v>
      </c>
      <c r="T298" s="15">
        <f t="shared" si="36"/>
        <v>23.899000000000001</v>
      </c>
      <c r="U298" s="15">
        <f t="shared" si="37"/>
        <v>58.899000000000001</v>
      </c>
      <c r="V298" s="15">
        <f t="shared" si="38"/>
        <v>58.899000000000001</v>
      </c>
      <c r="W298" s="14" t="str">
        <f t="shared" si="39"/>
        <v>Thu</v>
      </c>
      <c r="X298" s="14" t="str">
        <f t="shared" si="39"/>
        <v>Thu</v>
      </c>
      <c r="Y298" s="19">
        <f>WorkOrders2[[#This Row],[LbrHrs]]*WorkOrders2[[#This Row],[Techs]]</f>
        <v>0.5</v>
      </c>
      <c r="Z298" s="19">
        <f>WorkOrders2[[#This Row],[PartsCost]]+WorkOrders2[[#This Row],[LbrCost]]</f>
        <v>58.899000000000001</v>
      </c>
    </row>
    <row r="299" spans="1:26" x14ac:dyDescent="0.25">
      <c r="A299" s="7" t="s">
        <v>345</v>
      </c>
      <c r="B299" t="s">
        <v>30</v>
      </c>
      <c r="C299" t="s">
        <v>31</v>
      </c>
      <c r="D299" s="7" t="s">
        <v>27</v>
      </c>
      <c r="F299" s="8">
        <v>44224</v>
      </c>
      <c r="G299" s="8">
        <v>44245</v>
      </c>
      <c r="H299" s="9">
        <v>1</v>
      </c>
      <c r="I299" s="9" t="e">
        <f>VLOOKUP(WorkOrders2[[#This Row],[Techs]],[1]!tblRates[#All],2,FALSE)</f>
        <v>#REF!</v>
      </c>
      <c r="J299" s="10"/>
      <c r="K299" s="10"/>
      <c r="L299" s="11">
        <v>0.25</v>
      </c>
      <c r="M299" s="12">
        <v>57.2</v>
      </c>
      <c r="N299" s="12">
        <f>IF(WorkOrders2[[#This Row],[WtyParts]]="yes", 0,WorkOrders2[[#This Row],[PartsCost]])</f>
        <v>57.2</v>
      </c>
      <c r="O299" t="s">
        <v>36</v>
      </c>
      <c r="P299" s="13">
        <f t="shared" si="32"/>
        <v>21</v>
      </c>
      <c r="Q299" s="14">
        <f t="shared" si="33"/>
        <v>80</v>
      </c>
      <c r="R299" s="15">
        <f t="shared" si="34"/>
        <v>20</v>
      </c>
      <c r="S299" s="15">
        <f t="shared" si="35"/>
        <v>20</v>
      </c>
      <c r="T299" s="15">
        <f t="shared" si="36"/>
        <v>57.2</v>
      </c>
      <c r="U299" s="15">
        <f t="shared" si="37"/>
        <v>77.2</v>
      </c>
      <c r="V299" s="15">
        <f t="shared" si="38"/>
        <v>77.2</v>
      </c>
      <c r="W299" s="14" t="str">
        <f t="shared" si="39"/>
        <v>Thu</v>
      </c>
      <c r="X299" s="14" t="str">
        <f t="shared" si="39"/>
        <v>Thu</v>
      </c>
      <c r="Y299" s="19">
        <f>WorkOrders2[[#This Row],[LbrHrs]]*WorkOrders2[[#This Row],[Techs]]</f>
        <v>0.25</v>
      </c>
      <c r="Z299" s="19">
        <f>WorkOrders2[[#This Row],[PartsCost]]+WorkOrders2[[#This Row],[LbrCost]]</f>
        <v>77.2</v>
      </c>
    </row>
    <row r="300" spans="1:26" x14ac:dyDescent="0.25">
      <c r="A300" s="7" t="s">
        <v>346</v>
      </c>
      <c r="B300" t="s">
        <v>39</v>
      </c>
      <c r="C300" t="s">
        <v>46</v>
      </c>
      <c r="D300" s="7" t="s">
        <v>32</v>
      </c>
      <c r="F300" s="8">
        <v>44224</v>
      </c>
      <c r="G300" s="8">
        <v>44258</v>
      </c>
      <c r="H300" s="9">
        <v>2</v>
      </c>
      <c r="I300" s="9" t="e">
        <f>VLOOKUP(WorkOrders2[[#This Row],[Techs]],[1]!tblRates[#All],2,FALSE)</f>
        <v>#REF!</v>
      </c>
      <c r="J300" s="10"/>
      <c r="K300" s="10"/>
      <c r="L300" s="11">
        <v>8.5</v>
      </c>
      <c r="M300" s="12">
        <v>653.98500000000001</v>
      </c>
      <c r="N300" s="12">
        <f>IF(WorkOrders2[[#This Row],[WtyParts]]="yes", 0,WorkOrders2[[#This Row],[PartsCost]])</f>
        <v>653.98500000000001</v>
      </c>
      <c r="O300" t="s">
        <v>28</v>
      </c>
      <c r="P300" s="13">
        <f t="shared" si="32"/>
        <v>34</v>
      </c>
      <c r="Q300" s="14">
        <f t="shared" si="33"/>
        <v>140</v>
      </c>
      <c r="R300" s="15">
        <f t="shared" si="34"/>
        <v>1190</v>
      </c>
      <c r="S300" s="15">
        <f t="shared" si="35"/>
        <v>1190</v>
      </c>
      <c r="T300" s="15">
        <f t="shared" si="36"/>
        <v>653.98500000000001</v>
      </c>
      <c r="U300" s="15">
        <f t="shared" si="37"/>
        <v>1843.9850000000001</v>
      </c>
      <c r="V300" s="15">
        <f t="shared" si="38"/>
        <v>1843.9850000000001</v>
      </c>
      <c r="W300" s="14" t="str">
        <f t="shared" si="39"/>
        <v>Thu</v>
      </c>
      <c r="X300" s="14" t="str">
        <f t="shared" si="39"/>
        <v>Wed</v>
      </c>
      <c r="Y300" s="19">
        <f>WorkOrders2[[#This Row],[LbrHrs]]*WorkOrders2[[#This Row],[Techs]]</f>
        <v>17</v>
      </c>
      <c r="Z300" s="19">
        <f>WorkOrders2[[#This Row],[PartsCost]]+WorkOrders2[[#This Row],[LbrCost]]</f>
        <v>1843.9850000000001</v>
      </c>
    </row>
    <row r="301" spans="1:26" x14ac:dyDescent="0.25">
      <c r="A301" s="7" t="s">
        <v>347</v>
      </c>
      <c r="B301" t="s">
        <v>30</v>
      </c>
      <c r="C301" t="s">
        <v>31</v>
      </c>
      <c r="D301" s="7" t="s">
        <v>27</v>
      </c>
      <c r="F301" s="8">
        <v>44224</v>
      </c>
      <c r="G301" s="8">
        <v>44271</v>
      </c>
      <c r="H301" s="9">
        <v>1</v>
      </c>
      <c r="I301" s="9" t="e">
        <f>VLOOKUP(WorkOrders2[[#This Row],[Techs]],[1]!tblRates[#All],2,FALSE)</f>
        <v>#REF!</v>
      </c>
      <c r="J301" s="10"/>
      <c r="K301" s="10"/>
      <c r="L301" s="11">
        <v>0.5</v>
      </c>
      <c r="M301" s="12">
        <v>9.75</v>
      </c>
      <c r="N301" s="12">
        <f>IF(WorkOrders2[[#This Row],[WtyParts]]="yes", 0,WorkOrders2[[#This Row],[PartsCost]])</f>
        <v>9.75</v>
      </c>
      <c r="O301" t="s">
        <v>28</v>
      </c>
      <c r="P301" s="13">
        <f t="shared" si="32"/>
        <v>47</v>
      </c>
      <c r="Q301" s="14">
        <f t="shared" si="33"/>
        <v>80</v>
      </c>
      <c r="R301" s="15">
        <f t="shared" si="34"/>
        <v>40</v>
      </c>
      <c r="S301" s="15">
        <f t="shared" si="35"/>
        <v>40</v>
      </c>
      <c r="T301" s="15">
        <f t="shared" si="36"/>
        <v>9.75</v>
      </c>
      <c r="U301" s="15">
        <f t="shared" si="37"/>
        <v>49.75</v>
      </c>
      <c r="V301" s="15">
        <f t="shared" si="38"/>
        <v>49.75</v>
      </c>
      <c r="W301" s="14" t="str">
        <f t="shared" si="39"/>
        <v>Thu</v>
      </c>
      <c r="X301" s="14" t="str">
        <f t="shared" si="39"/>
        <v>Tue</v>
      </c>
      <c r="Y301" s="19">
        <f>WorkOrders2[[#This Row],[LbrHrs]]*WorkOrders2[[#This Row],[Techs]]</f>
        <v>0.5</v>
      </c>
      <c r="Z301" s="19">
        <f>WorkOrders2[[#This Row],[PartsCost]]+WorkOrders2[[#This Row],[LbrCost]]</f>
        <v>49.75</v>
      </c>
    </row>
    <row r="302" spans="1:26" x14ac:dyDescent="0.25">
      <c r="A302" s="7" t="s">
        <v>348</v>
      </c>
      <c r="B302" t="s">
        <v>25</v>
      </c>
      <c r="C302" t="s">
        <v>195</v>
      </c>
      <c r="D302" s="7" t="s">
        <v>32</v>
      </c>
      <c r="F302" s="8">
        <v>44226</v>
      </c>
      <c r="G302" s="8">
        <v>44229</v>
      </c>
      <c r="H302" s="9">
        <v>2</v>
      </c>
      <c r="I302" s="9" t="e">
        <f>VLOOKUP(WorkOrders2[[#This Row],[Techs]],[1]!tblRates[#All],2,FALSE)</f>
        <v>#REF!</v>
      </c>
      <c r="J302" s="10"/>
      <c r="K302" s="10"/>
      <c r="L302" s="11">
        <v>0.5</v>
      </c>
      <c r="M302" s="12">
        <v>134</v>
      </c>
      <c r="N302" s="12">
        <f>IF(WorkOrders2[[#This Row],[WtyParts]]="yes", 0,WorkOrders2[[#This Row],[PartsCost]])</f>
        <v>134</v>
      </c>
      <c r="O302" t="s">
        <v>28</v>
      </c>
      <c r="P302" s="13">
        <f t="shared" si="32"/>
        <v>3</v>
      </c>
      <c r="Q302" s="14">
        <f t="shared" si="33"/>
        <v>140</v>
      </c>
      <c r="R302" s="15">
        <f t="shared" si="34"/>
        <v>70</v>
      </c>
      <c r="S302" s="15">
        <f t="shared" si="35"/>
        <v>70</v>
      </c>
      <c r="T302" s="15">
        <f t="shared" si="36"/>
        <v>134</v>
      </c>
      <c r="U302" s="15">
        <f t="shared" si="37"/>
        <v>204</v>
      </c>
      <c r="V302" s="15">
        <f t="shared" si="38"/>
        <v>204</v>
      </c>
      <c r="W302" s="14" t="str">
        <f t="shared" si="39"/>
        <v>Sat</v>
      </c>
      <c r="X302" s="14" t="str">
        <f t="shared" si="39"/>
        <v>Tue</v>
      </c>
      <c r="Y302" s="19">
        <f>WorkOrders2[[#This Row],[LbrHrs]]*WorkOrders2[[#This Row],[Techs]]</f>
        <v>1</v>
      </c>
      <c r="Z302" s="19">
        <f>WorkOrders2[[#This Row],[PartsCost]]+WorkOrders2[[#This Row],[LbrCost]]</f>
        <v>204</v>
      </c>
    </row>
    <row r="303" spans="1:26" x14ac:dyDescent="0.25">
      <c r="A303" s="7" t="s">
        <v>349</v>
      </c>
      <c r="B303" t="s">
        <v>25</v>
      </c>
      <c r="C303" t="s">
        <v>195</v>
      </c>
      <c r="D303" s="7" t="s">
        <v>27</v>
      </c>
      <c r="F303" s="8">
        <v>44228</v>
      </c>
      <c r="G303" s="8">
        <v>44237</v>
      </c>
      <c r="H303" s="9">
        <v>2</v>
      </c>
      <c r="I303" s="9" t="e">
        <f>VLOOKUP(WorkOrders2[[#This Row],[Techs]],[1]!tblRates[#All],2,FALSE)</f>
        <v>#REF!</v>
      </c>
      <c r="J303" s="10"/>
      <c r="K303" s="10"/>
      <c r="L303" s="11">
        <v>0.25</v>
      </c>
      <c r="M303" s="12">
        <v>144</v>
      </c>
      <c r="N303" s="12">
        <f>IF(WorkOrders2[[#This Row],[WtyParts]]="yes", 0,WorkOrders2[[#This Row],[PartsCost]])</f>
        <v>144</v>
      </c>
      <c r="O303" t="s">
        <v>28</v>
      </c>
      <c r="P303" s="13">
        <f t="shared" si="32"/>
        <v>9</v>
      </c>
      <c r="Q303" s="14">
        <f t="shared" si="33"/>
        <v>140</v>
      </c>
      <c r="R303" s="15">
        <f t="shared" si="34"/>
        <v>35</v>
      </c>
      <c r="S303" s="15">
        <f t="shared" si="35"/>
        <v>35</v>
      </c>
      <c r="T303" s="15">
        <f t="shared" si="36"/>
        <v>144</v>
      </c>
      <c r="U303" s="15">
        <f t="shared" si="37"/>
        <v>179</v>
      </c>
      <c r="V303" s="15">
        <f t="shared" si="38"/>
        <v>179</v>
      </c>
      <c r="W303" s="14" t="str">
        <f t="shared" si="39"/>
        <v>Mon</v>
      </c>
      <c r="X303" s="14" t="str">
        <f t="shared" si="39"/>
        <v>Wed</v>
      </c>
      <c r="Y303" s="19">
        <f>WorkOrders2[[#This Row],[LbrHrs]]*WorkOrders2[[#This Row],[Techs]]</f>
        <v>0.5</v>
      </c>
      <c r="Z303" s="19">
        <f>WorkOrders2[[#This Row],[PartsCost]]+WorkOrders2[[#This Row],[LbrCost]]</f>
        <v>179</v>
      </c>
    </row>
    <row r="304" spans="1:26" x14ac:dyDescent="0.25">
      <c r="A304" s="7" t="s">
        <v>350</v>
      </c>
      <c r="B304" t="s">
        <v>39</v>
      </c>
      <c r="C304" t="s">
        <v>46</v>
      </c>
      <c r="D304" s="7" t="s">
        <v>27</v>
      </c>
      <c r="F304" s="8">
        <v>44228</v>
      </c>
      <c r="G304" s="8">
        <v>44237</v>
      </c>
      <c r="H304" s="9">
        <v>1</v>
      </c>
      <c r="I304" s="9" t="e">
        <f>VLOOKUP(WorkOrders2[[#This Row],[Techs]],[1]!tblRates[#All],2,FALSE)</f>
        <v>#REF!</v>
      </c>
      <c r="J304" s="10"/>
      <c r="K304" s="10"/>
      <c r="L304" s="11">
        <v>0.5</v>
      </c>
      <c r="M304" s="12">
        <v>205.1859</v>
      </c>
      <c r="N304" s="12">
        <f>IF(WorkOrders2[[#This Row],[WtyParts]]="yes", 0,WorkOrders2[[#This Row],[PartsCost]])</f>
        <v>205.1859</v>
      </c>
      <c r="O304" t="s">
        <v>47</v>
      </c>
      <c r="P304" s="13">
        <f t="shared" si="32"/>
        <v>9</v>
      </c>
      <c r="Q304" s="14">
        <f t="shared" si="33"/>
        <v>80</v>
      </c>
      <c r="R304" s="15">
        <f t="shared" si="34"/>
        <v>40</v>
      </c>
      <c r="S304" s="15">
        <f t="shared" si="35"/>
        <v>40</v>
      </c>
      <c r="T304" s="15">
        <f t="shared" si="36"/>
        <v>205.1859</v>
      </c>
      <c r="U304" s="15">
        <f t="shared" si="37"/>
        <v>245.1859</v>
      </c>
      <c r="V304" s="15">
        <f t="shared" si="38"/>
        <v>245.1859</v>
      </c>
      <c r="W304" s="14" t="str">
        <f t="shared" si="39"/>
        <v>Mon</v>
      </c>
      <c r="X304" s="14" t="str">
        <f t="shared" si="39"/>
        <v>Wed</v>
      </c>
      <c r="Y304" s="19">
        <f>WorkOrders2[[#This Row],[LbrHrs]]*WorkOrders2[[#This Row],[Techs]]</f>
        <v>0.5</v>
      </c>
      <c r="Z304" s="19">
        <f>WorkOrders2[[#This Row],[PartsCost]]+WorkOrders2[[#This Row],[LbrCost]]</f>
        <v>245.1859</v>
      </c>
    </row>
    <row r="305" spans="1:26" x14ac:dyDescent="0.25">
      <c r="A305" s="7" t="s">
        <v>351</v>
      </c>
      <c r="B305" t="s">
        <v>51</v>
      </c>
      <c r="C305" t="s">
        <v>31</v>
      </c>
      <c r="D305" s="7" t="s">
        <v>32</v>
      </c>
      <c r="F305" s="8">
        <v>44228</v>
      </c>
      <c r="G305" s="8">
        <v>44252</v>
      </c>
      <c r="H305" s="9">
        <v>1</v>
      </c>
      <c r="I305" s="9" t="e">
        <f>VLOOKUP(WorkOrders2[[#This Row],[Techs]],[1]!tblRates[#All],2,FALSE)</f>
        <v>#REF!</v>
      </c>
      <c r="J305" s="10"/>
      <c r="K305" s="10"/>
      <c r="L305" s="11">
        <v>0.5</v>
      </c>
      <c r="M305" s="12">
        <v>42.9</v>
      </c>
      <c r="N305" s="12">
        <f>IF(WorkOrders2[[#This Row],[WtyParts]]="yes", 0,WorkOrders2[[#This Row],[PartsCost]])</f>
        <v>42.9</v>
      </c>
      <c r="O305" t="s">
        <v>28</v>
      </c>
      <c r="P305" s="13">
        <f t="shared" si="32"/>
        <v>24</v>
      </c>
      <c r="Q305" s="14">
        <f t="shared" si="33"/>
        <v>80</v>
      </c>
      <c r="R305" s="15">
        <f t="shared" si="34"/>
        <v>40</v>
      </c>
      <c r="S305" s="15">
        <f t="shared" si="35"/>
        <v>40</v>
      </c>
      <c r="T305" s="15">
        <f t="shared" si="36"/>
        <v>42.9</v>
      </c>
      <c r="U305" s="15">
        <f t="shared" si="37"/>
        <v>82.9</v>
      </c>
      <c r="V305" s="15">
        <f t="shared" si="38"/>
        <v>82.9</v>
      </c>
      <c r="W305" s="14" t="str">
        <f t="shared" si="39"/>
        <v>Mon</v>
      </c>
      <c r="X305" s="14" t="str">
        <f t="shared" si="39"/>
        <v>Thu</v>
      </c>
      <c r="Y305" s="19">
        <f>WorkOrders2[[#This Row],[LbrHrs]]*WorkOrders2[[#This Row],[Techs]]</f>
        <v>0.5</v>
      </c>
      <c r="Z305" s="19">
        <f>WorkOrders2[[#This Row],[PartsCost]]+WorkOrders2[[#This Row],[LbrCost]]</f>
        <v>82.9</v>
      </c>
    </row>
    <row r="306" spans="1:26" x14ac:dyDescent="0.25">
      <c r="A306" s="7" t="s">
        <v>352</v>
      </c>
      <c r="B306" t="s">
        <v>194</v>
      </c>
      <c r="C306" t="s">
        <v>195</v>
      </c>
      <c r="D306" s="7" t="s">
        <v>32</v>
      </c>
      <c r="F306" s="8">
        <v>44228</v>
      </c>
      <c r="G306" s="8">
        <v>44258</v>
      </c>
      <c r="H306" s="9">
        <v>2</v>
      </c>
      <c r="I306" s="9" t="e">
        <f>VLOOKUP(WorkOrders2[[#This Row],[Techs]],[1]!tblRates[#All],2,FALSE)</f>
        <v>#REF!</v>
      </c>
      <c r="J306" s="10"/>
      <c r="K306" s="10"/>
      <c r="L306" s="11">
        <v>1.5</v>
      </c>
      <c r="M306" s="12">
        <v>319.82150000000001</v>
      </c>
      <c r="N306" s="12">
        <f>IF(WorkOrders2[[#This Row],[WtyParts]]="yes", 0,WorkOrders2[[#This Row],[PartsCost]])</f>
        <v>319.82150000000001</v>
      </c>
      <c r="O306" t="s">
        <v>28</v>
      </c>
      <c r="P306" s="13">
        <f t="shared" si="32"/>
        <v>30</v>
      </c>
      <c r="Q306" s="14">
        <f t="shared" si="33"/>
        <v>140</v>
      </c>
      <c r="R306" s="15">
        <f t="shared" si="34"/>
        <v>210</v>
      </c>
      <c r="S306" s="15">
        <f t="shared" si="35"/>
        <v>210</v>
      </c>
      <c r="T306" s="15">
        <f t="shared" si="36"/>
        <v>319.82150000000001</v>
      </c>
      <c r="U306" s="15">
        <f t="shared" si="37"/>
        <v>529.82150000000001</v>
      </c>
      <c r="V306" s="15">
        <f t="shared" si="38"/>
        <v>529.82150000000001</v>
      </c>
      <c r="W306" s="14" t="str">
        <f t="shared" si="39"/>
        <v>Mon</v>
      </c>
      <c r="X306" s="14" t="str">
        <f t="shared" si="39"/>
        <v>Wed</v>
      </c>
      <c r="Y306" s="19">
        <f>WorkOrders2[[#This Row],[LbrHrs]]*WorkOrders2[[#This Row],[Techs]]</f>
        <v>3</v>
      </c>
      <c r="Z306" s="19">
        <f>WorkOrders2[[#This Row],[PartsCost]]+WorkOrders2[[#This Row],[LbrCost]]</f>
        <v>529.82150000000001</v>
      </c>
    </row>
    <row r="307" spans="1:26" x14ac:dyDescent="0.25">
      <c r="A307" s="7" t="s">
        <v>353</v>
      </c>
      <c r="B307" t="s">
        <v>136</v>
      </c>
      <c r="C307" t="s">
        <v>195</v>
      </c>
      <c r="D307" s="7" t="s">
        <v>27</v>
      </c>
      <c r="F307" s="8">
        <v>44228</v>
      </c>
      <c r="G307" s="8">
        <v>44266</v>
      </c>
      <c r="H307" s="9">
        <v>1</v>
      </c>
      <c r="I307" s="9" t="e">
        <f>VLOOKUP(WorkOrders2[[#This Row],[Techs]],[1]!tblRates[#All],2,FALSE)</f>
        <v>#REF!</v>
      </c>
      <c r="J307" s="10"/>
      <c r="K307" s="10"/>
      <c r="L307" s="11">
        <v>0.25</v>
      </c>
      <c r="M307" s="12">
        <v>21.33</v>
      </c>
      <c r="N307" s="12">
        <f>IF(WorkOrders2[[#This Row],[WtyParts]]="yes", 0,WorkOrders2[[#This Row],[PartsCost]])</f>
        <v>21.33</v>
      </c>
      <c r="O307" t="s">
        <v>28</v>
      </c>
      <c r="P307" s="13">
        <f t="shared" si="32"/>
        <v>38</v>
      </c>
      <c r="Q307" s="14">
        <f t="shared" si="33"/>
        <v>80</v>
      </c>
      <c r="R307" s="15">
        <f t="shared" si="34"/>
        <v>20</v>
      </c>
      <c r="S307" s="15">
        <f t="shared" si="35"/>
        <v>20</v>
      </c>
      <c r="T307" s="15">
        <f t="shared" si="36"/>
        <v>21.33</v>
      </c>
      <c r="U307" s="15">
        <f t="shared" si="37"/>
        <v>41.33</v>
      </c>
      <c r="V307" s="15">
        <f t="shared" si="38"/>
        <v>41.33</v>
      </c>
      <c r="W307" s="14" t="str">
        <f t="shared" si="39"/>
        <v>Mon</v>
      </c>
      <c r="X307" s="14" t="str">
        <f t="shared" si="39"/>
        <v>Thu</v>
      </c>
      <c r="Y307" s="19">
        <f>WorkOrders2[[#This Row],[LbrHrs]]*WorkOrders2[[#This Row],[Techs]]</f>
        <v>0.25</v>
      </c>
      <c r="Z307" s="19">
        <f>WorkOrders2[[#This Row],[PartsCost]]+WorkOrders2[[#This Row],[LbrCost]]</f>
        <v>41.33</v>
      </c>
    </row>
    <row r="308" spans="1:26" x14ac:dyDescent="0.25">
      <c r="A308" s="7" t="s">
        <v>354</v>
      </c>
      <c r="B308" t="s">
        <v>25</v>
      </c>
      <c r="C308" t="s">
        <v>195</v>
      </c>
      <c r="D308" s="7" t="s">
        <v>27</v>
      </c>
      <c r="F308" s="8">
        <v>44229</v>
      </c>
      <c r="G308" s="8">
        <v>44229</v>
      </c>
      <c r="H308" s="9">
        <v>2</v>
      </c>
      <c r="I308" s="9" t="e">
        <f>VLOOKUP(WorkOrders2[[#This Row],[Techs]],[1]!tblRates[#All],2,FALSE)</f>
        <v>#REF!</v>
      </c>
      <c r="J308" s="10"/>
      <c r="K308" s="10"/>
      <c r="L308" s="11">
        <v>0.5</v>
      </c>
      <c r="M308" s="12">
        <v>21.33</v>
      </c>
      <c r="N308" s="12">
        <f>IF(WorkOrders2[[#This Row],[WtyParts]]="yes", 0,WorkOrders2[[#This Row],[PartsCost]])</f>
        <v>21.33</v>
      </c>
      <c r="O308" t="s">
        <v>28</v>
      </c>
      <c r="P308" s="13">
        <f t="shared" si="32"/>
        <v>0</v>
      </c>
      <c r="Q308" s="14">
        <f t="shared" si="33"/>
        <v>140</v>
      </c>
      <c r="R308" s="15">
        <f t="shared" si="34"/>
        <v>70</v>
      </c>
      <c r="S308" s="15">
        <f t="shared" si="35"/>
        <v>70</v>
      </c>
      <c r="T308" s="15">
        <f t="shared" si="36"/>
        <v>21.33</v>
      </c>
      <c r="U308" s="15">
        <f t="shared" si="37"/>
        <v>91.33</v>
      </c>
      <c r="V308" s="15">
        <f t="shared" si="38"/>
        <v>91.33</v>
      </c>
      <c r="W308" s="14" t="str">
        <f t="shared" si="39"/>
        <v>Tue</v>
      </c>
      <c r="X308" s="14" t="str">
        <f t="shared" si="39"/>
        <v>Tue</v>
      </c>
      <c r="Y308" s="19">
        <f>WorkOrders2[[#This Row],[LbrHrs]]*WorkOrders2[[#This Row],[Techs]]</f>
        <v>1</v>
      </c>
      <c r="Z308" s="19">
        <f>WorkOrders2[[#This Row],[PartsCost]]+WorkOrders2[[#This Row],[LbrCost]]</f>
        <v>91.33</v>
      </c>
    </row>
    <row r="309" spans="1:26" x14ac:dyDescent="0.25">
      <c r="A309" s="7" t="s">
        <v>355</v>
      </c>
      <c r="B309" t="s">
        <v>194</v>
      </c>
      <c r="C309" t="s">
        <v>195</v>
      </c>
      <c r="D309" s="7" t="s">
        <v>32</v>
      </c>
      <c r="F309" s="8">
        <v>44229</v>
      </c>
      <c r="G309" s="8">
        <v>44236</v>
      </c>
      <c r="H309" s="9">
        <v>2</v>
      </c>
      <c r="I309" s="9" t="e">
        <f>VLOOKUP(WorkOrders2[[#This Row],[Techs]],[1]!tblRates[#All],2,FALSE)</f>
        <v>#REF!</v>
      </c>
      <c r="J309" s="10"/>
      <c r="K309" s="10"/>
      <c r="L309" s="11">
        <v>0.5</v>
      </c>
      <c r="M309" s="12">
        <v>1231.2</v>
      </c>
      <c r="N309" s="12">
        <f>IF(WorkOrders2[[#This Row],[WtyParts]]="yes", 0,WorkOrders2[[#This Row],[PartsCost]])</f>
        <v>1231.2</v>
      </c>
      <c r="O309" t="s">
        <v>47</v>
      </c>
      <c r="P309" s="13">
        <f t="shared" si="32"/>
        <v>7</v>
      </c>
      <c r="Q309" s="14">
        <f t="shared" si="33"/>
        <v>140</v>
      </c>
      <c r="R309" s="15">
        <f t="shared" si="34"/>
        <v>70</v>
      </c>
      <c r="S309" s="15">
        <f t="shared" si="35"/>
        <v>70</v>
      </c>
      <c r="T309" s="15">
        <f t="shared" si="36"/>
        <v>1231.2</v>
      </c>
      <c r="U309" s="15">
        <f t="shared" si="37"/>
        <v>1301.2</v>
      </c>
      <c r="V309" s="15">
        <f t="shared" si="38"/>
        <v>1301.2</v>
      </c>
      <c r="W309" s="14" t="str">
        <f t="shared" si="39"/>
        <v>Tue</v>
      </c>
      <c r="X309" s="14" t="str">
        <f t="shared" si="39"/>
        <v>Tue</v>
      </c>
      <c r="Y309" s="19">
        <f>WorkOrders2[[#This Row],[LbrHrs]]*WorkOrders2[[#This Row],[Techs]]</f>
        <v>1</v>
      </c>
      <c r="Z309" s="19">
        <f>WorkOrders2[[#This Row],[PartsCost]]+WorkOrders2[[#This Row],[LbrCost]]</f>
        <v>1301.2</v>
      </c>
    </row>
    <row r="310" spans="1:26" x14ac:dyDescent="0.25">
      <c r="A310" s="7" t="s">
        <v>356</v>
      </c>
      <c r="B310" t="s">
        <v>25</v>
      </c>
      <c r="C310" t="s">
        <v>195</v>
      </c>
      <c r="D310" s="7" t="s">
        <v>32</v>
      </c>
      <c r="F310" s="8">
        <v>44229</v>
      </c>
      <c r="G310" s="8">
        <v>44244</v>
      </c>
      <c r="H310" s="9">
        <v>2</v>
      </c>
      <c r="I310" s="9" t="e">
        <f>VLOOKUP(WorkOrders2[[#This Row],[Techs]],[1]!tblRates[#All],2,FALSE)</f>
        <v>#REF!</v>
      </c>
      <c r="J310" s="10"/>
      <c r="K310" s="10"/>
      <c r="L310" s="11">
        <v>0.5</v>
      </c>
      <c r="M310" s="12">
        <v>56.496899999999997</v>
      </c>
      <c r="N310" s="12">
        <f>IF(WorkOrders2[[#This Row],[WtyParts]]="yes", 0,WorkOrders2[[#This Row],[PartsCost]])</f>
        <v>56.496899999999997</v>
      </c>
      <c r="O310" t="s">
        <v>47</v>
      </c>
      <c r="P310" s="13">
        <f t="shared" si="32"/>
        <v>15</v>
      </c>
      <c r="Q310" s="14">
        <f t="shared" si="33"/>
        <v>140</v>
      </c>
      <c r="R310" s="15">
        <f t="shared" si="34"/>
        <v>70</v>
      </c>
      <c r="S310" s="15">
        <f t="shared" si="35"/>
        <v>70</v>
      </c>
      <c r="T310" s="15">
        <f t="shared" si="36"/>
        <v>56.496899999999997</v>
      </c>
      <c r="U310" s="15">
        <f t="shared" si="37"/>
        <v>126.4969</v>
      </c>
      <c r="V310" s="15">
        <f t="shared" si="38"/>
        <v>126.4969</v>
      </c>
      <c r="W310" s="14" t="str">
        <f t="shared" si="39"/>
        <v>Tue</v>
      </c>
      <c r="X310" s="14" t="str">
        <f t="shared" si="39"/>
        <v>Wed</v>
      </c>
      <c r="Y310" s="19">
        <f>WorkOrders2[[#This Row],[LbrHrs]]*WorkOrders2[[#This Row],[Techs]]</f>
        <v>1</v>
      </c>
      <c r="Z310" s="19">
        <f>WorkOrders2[[#This Row],[PartsCost]]+WorkOrders2[[#This Row],[LbrCost]]</f>
        <v>126.4969</v>
      </c>
    </row>
    <row r="311" spans="1:26" x14ac:dyDescent="0.25">
      <c r="A311" s="7" t="s">
        <v>357</v>
      </c>
      <c r="B311" t="s">
        <v>25</v>
      </c>
      <c r="C311" t="s">
        <v>195</v>
      </c>
      <c r="D311" s="7" t="s">
        <v>32</v>
      </c>
      <c r="F311" s="8">
        <v>44229</v>
      </c>
      <c r="G311" s="8">
        <v>44245</v>
      </c>
      <c r="H311" s="9">
        <v>2</v>
      </c>
      <c r="I311" s="9" t="e">
        <f>VLOOKUP(WorkOrders2[[#This Row],[Techs]],[1]!tblRates[#All],2,FALSE)</f>
        <v>#REF!</v>
      </c>
      <c r="J311" s="10"/>
      <c r="K311" s="10"/>
      <c r="L311" s="11">
        <v>0.5</v>
      </c>
      <c r="M311" s="12">
        <v>269.95400000000001</v>
      </c>
      <c r="N311" s="12">
        <f>IF(WorkOrders2[[#This Row],[WtyParts]]="yes", 0,WorkOrders2[[#This Row],[PartsCost]])</f>
        <v>269.95400000000001</v>
      </c>
      <c r="O311" t="s">
        <v>28</v>
      </c>
      <c r="P311" s="13">
        <f t="shared" si="32"/>
        <v>16</v>
      </c>
      <c r="Q311" s="14">
        <f t="shared" si="33"/>
        <v>140</v>
      </c>
      <c r="R311" s="15">
        <f t="shared" si="34"/>
        <v>70</v>
      </c>
      <c r="S311" s="15">
        <f t="shared" si="35"/>
        <v>70</v>
      </c>
      <c r="T311" s="15">
        <f t="shared" si="36"/>
        <v>269.95400000000001</v>
      </c>
      <c r="U311" s="15">
        <f t="shared" si="37"/>
        <v>339.95400000000001</v>
      </c>
      <c r="V311" s="15">
        <f t="shared" si="38"/>
        <v>339.95400000000001</v>
      </c>
      <c r="W311" s="14" t="str">
        <f t="shared" si="39"/>
        <v>Tue</v>
      </c>
      <c r="X311" s="14" t="str">
        <f t="shared" si="39"/>
        <v>Thu</v>
      </c>
      <c r="Y311" s="19">
        <f>WorkOrders2[[#This Row],[LbrHrs]]*WorkOrders2[[#This Row],[Techs]]</f>
        <v>1</v>
      </c>
      <c r="Z311" s="19">
        <f>WorkOrders2[[#This Row],[PartsCost]]+WorkOrders2[[#This Row],[LbrCost]]</f>
        <v>339.95400000000001</v>
      </c>
    </row>
    <row r="312" spans="1:26" x14ac:dyDescent="0.25">
      <c r="A312" s="7" t="s">
        <v>358</v>
      </c>
      <c r="B312" t="s">
        <v>194</v>
      </c>
      <c r="C312" t="s">
        <v>195</v>
      </c>
      <c r="D312" s="7" t="s">
        <v>32</v>
      </c>
      <c r="F312" s="8">
        <v>44229</v>
      </c>
      <c r="G312" s="8">
        <v>44258</v>
      </c>
      <c r="H312" s="9">
        <v>2</v>
      </c>
      <c r="I312" s="9" t="e">
        <f>VLOOKUP(WorkOrders2[[#This Row],[Techs]],[1]!tblRates[#All],2,FALSE)</f>
        <v>#REF!</v>
      </c>
      <c r="J312" s="10"/>
      <c r="K312" s="10"/>
      <c r="L312" s="11">
        <v>0.5</v>
      </c>
      <c r="M312" s="12">
        <v>83.231700000000004</v>
      </c>
      <c r="N312" s="12">
        <f>IF(WorkOrders2[[#This Row],[WtyParts]]="yes", 0,WorkOrders2[[#This Row],[PartsCost]])</f>
        <v>83.231700000000004</v>
      </c>
      <c r="O312" t="s">
        <v>28</v>
      </c>
      <c r="P312" s="13">
        <f t="shared" si="32"/>
        <v>29</v>
      </c>
      <c r="Q312" s="14">
        <f t="shared" si="33"/>
        <v>140</v>
      </c>
      <c r="R312" s="15">
        <f t="shared" si="34"/>
        <v>70</v>
      </c>
      <c r="S312" s="15">
        <f t="shared" si="35"/>
        <v>70</v>
      </c>
      <c r="T312" s="15">
        <f t="shared" si="36"/>
        <v>83.231700000000004</v>
      </c>
      <c r="U312" s="15">
        <f t="shared" si="37"/>
        <v>153.23169999999999</v>
      </c>
      <c r="V312" s="15">
        <f t="shared" si="38"/>
        <v>153.23169999999999</v>
      </c>
      <c r="W312" s="14" t="str">
        <f t="shared" si="39"/>
        <v>Tue</v>
      </c>
      <c r="X312" s="14" t="str">
        <f t="shared" si="39"/>
        <v>Wed</v>
      </c>
      <c r="Y312" s="19">
        <f>WorkOrders2[[#This Row],[LbrHrs]]*WorkOrders2[[#This Row],[Techs]]</f>
        <v>1</v>
      </c>
      <c r="Z312" s="19">
        <f>WorkOrders2[[#This Row],[PartsCost]]+WorkOrders2[[#This Row],[LbrCost]]</f>
        <v>153.23169999999999</v>
      </c>
    </row>
    <row r="313" spans="1:26" x14ac:dyDescent="0.25">
      <c r="A313" s="7" t="s">
        <v>359</v>
      </c>
      <c r="B313" t="s">
        <v>62</v>
      </c>
      <c r="C313" t="s">
        <v>46</v>
      </c>
      <c r="D313" s="7" t="s">
        <v>35</v>
      </c>
      <c r="F313" s="8">
        <v>44229</v>
      </c>
      <c r="G313" s="8">
        <v>44273</v>
      </c>
      <c r="H313" s="9">
        <v>1</v>
      </c>
      <c r="I313" s="9" t="e">
        <f>VLOOKUP(WorkOrders2[[#This Row],[Techs]],[1]!tblRates[#All],2,FALSE)</f>
        <v>#REF!</v>
      </c>
      <c r="J313" s="10"/>
      <c r="K313" s="10"/>
      <c r="L313" s="11">
        <v>0.25</v>
      </c>
      <c r="M313" s="12">
        <v>88.624799999999993</v>
      </c>
      <c r="N313" s="12">
        <f>IF(WorkOrders2[[#This Row],[WtyParts]]="yes", 0,WorkOrders2[[#This Row],[PartsCost]])</f>
        <v>88.624799999999993</v>
      </c>
      <c r="O313" t="s">
        <v>28</v>
      </c>
      <c r="P313" s="13">
        <f t="shared" si="32"/>
        <v>44</v>
      </c>
      <c r="Q313" s="14">
        <f t="shared" si="33"/>
        <v>80</v>
      </c>
      <c r="R313" s="15">
        <f t="shared" si="34"/>
        <v>20</v>
      </c>
      <c r="S313" s="15">
        <f t="shared" si="35"/>
        <v>20</v>
      </c>
      <c r="T313" s="15">
        <f t="shared" si="36"/>
        <v>88.624799999999993</v>
      </c>
      <c r="U313" s="15">
        <f t="shared" si="37"/>
        <v>108.62479999999999</v>
      </c>
      <c r="V313" s="15">
        <f t="shared" si="38"/>
        <v>108.62479999999999</v>
      </c>
      <c r="W313" s="14" t="str">
        <f t="shared" si="39"/>
        <v>Tue</v>
      </c>
      <c r="X313" s="14" t="str">
        <f t="shared" si="39"/>
        <v>Thu</v>
      </c>
      <c r="Y313" s="19">
        <f>WorkOrders2[[#This Row],[LbrHrs]]*WorkOrders2[[#This Row],[Techs]]</f>
        <v>0.25</v>
      </c>
      <c r="Z313" s="19">
        <f>WorkOrders2[[#This Row],[PartsCost]]+WorkOrders2[[#This Row],[LbrCost]]</f>
        <v>108.62479999999999</v>
      </c>
    </row>
    <row r="314" spans="1:26" x14ac:dyDescent="0.25">
      <c r="A314" s="7" t="s">
        <v>360</v>
      </c>
      <c r="B314" t="s">
        <v>51</v>
      </c>
      <c r="C314" t="s">
        <v>26</v>
      </c>
      <c r="D314" s="7" t="s">
        <v>35</v>
      </c>
      <c r="F314" s="8">
        <v>44229</v>
      </c>
      <c r="G314" s="8">
        <v>44341</v>
      </c>
      <c r="H314" s="9">
        <v>1</v>
      </c>
      <c r="I314" s="9" t="e">
        <f>VLOOKUP(WorkOrders2[[#This Row],[Techs]],[1]!tblRates[#All],2,FALSE)</f>
        <v>#REF!</v>
      </c>
      <c r="J314" s="10"/>
      <c r="K314" s="10"/>
      <c r="L314" s="11">
        <v>0.25</v>
      </c>
      <c r="M314" s="12">
        <v>40</v>
      </c>
      <c r="N314" s="12">
        <f>IF(WorkOrders2[[#This Row],[WtyParts]]="yes", 0,WorkOrders2[[#This Row],[PartsCost]])</f>
        <v>40</v>
      </c>
      <c r="O314" t="s">
        <v>36</v>
      </c>
      <c r="P314" s="13">
        <f t="shared" si="32"/>
        <v>112</v>
      </c>
      <c r="Q314" s="14">
        <f t="shared" si="33"/>
        <v>80</v>
      </c>
      <c r="R314" s="15">
        <f t="shared" si="34"/>
        <v>20</v>
      </c>
      <c r="S314" s="15">
        <f t="shared" si="35"/>
        <v>20</v>
      </c>
      <c r="T314" s="15">
        <f t="shared" si="36"/>
        <v>40</v>
      </c>
      <c r="U314" s="15">
        <f t="shared" si="37"/>
        <v>60</v>
      </c>
      <c r="V314" s="15">
        <f t="shared" si="38"/>
        <v>60</v>
      </c>
      <c r="W314" s="14" t="str">
        <f t="shared" si="39"/>
        <v>Tue</v>
      </c>
      <c r="X314" s="14" t="str">
        <f t="shared" si="39"/>
        <v>Tue</v>
      </c>
      <c r="Y314" s="19">
        <f>WorkOrders2[[#This Row],[LbrHrs]]*WorkOrders2[[#This Row],[Techs]]</f>
        <v>0.25</v>
      </c>
      <c r="Z314" s="19">
        <f>WorkOrders2[[#This Row],[PartsCost]]+WorkOrders2[[#This Row],[LbrCost]]</f>
        <v>60</v>
      </c>
    </row>
    <row r="315" spans="1:26" x14ac:dyDescent="0.25">
      <c r="A315" s="7" t="s">
        <v>361</v>
      </c>
      <c r="B315" t="s">
        <v>30</v>
      </c>
      <c r="C315" t="s">
        <v>31</v>
      </c>
      <c r="D315" s="7" t="s">
        <v>27</v>
      </c>
      <c r="F315" s="8">
        <v>44231</v>
      </c>
      <c r="G315" s="8">
        <v>44242</v>
      </c>
      <c r="H315" s="9">
        <v>1</v>
      </c>
      <c r="I315" s="9" t="e">
        <f>VLOOKUP(WorkOrders2[[#This Row],[Techs]],[1]!tblRates[#All],2,FALSE)</f>
        <v>#REF!</v>
      </c>
      <c r="J315" s="10"/>
      <c r="K315" s="10"/>
      <c r="L315" s="11">
        <v>1.5</v>
      </c>
      <c r="M315" s="12">
        <v>33.475000000000001</v>
      </c>
      <c r="N315" s="12">
        <f>IF(WorkOrders2[[#This Row],[WtyParts]]="yes", 0,WorkOrders2[[#This Row],[PartsCost]])</f>
        <v>33.475000000000001</v>
      </c>
      <c r="O315" t="s">
        <v>36</v>
      </c>
      <c r="P315" s="13">
        <f t="shared" si="32"/>
        <v>11</v>
      </c>
      <c r="Q315" s="14">
        <f t="shared" si="33"/>
        <v>80</v>
      </c>
      <c r="R315" s="15">
        <f t="shared" si="34"/>
        <v>120</v>
      </c>
      <c r="S315" s="15">
        <f t="shared" si="35"/>
        <v>120</v>
      </c>
      <c r="T315" s="15">
        <f t="shared" si="36"/>
        <v>33.475000000000001</v>
      </c>
      <c r="U315" s="15">
        <f t="shared" si="37"/>
        <v>153.47499999999999</v>
      </c>
      <c r="V315" s="15">
        <f t="shared" si="38"/>
        <v>153.47499999999999</v>
      </c>
      <c r="W315" s="14" t="str">
        <f t="shared" si="39"/>
        <v>Thu</v>
      </c>
      <c r="X315" s="14" t="str">
        <f t="shared" si="39"/>
        <v>Mon</v>
      </c>
      <c r="Y315" s="19">
        <f>WorkOrders2[[#This Row],[LbrHrs]]*WorkOrders2[[#This Row],[Techs]]</f>
        <v>1.5</v>
      </c>
      <c r="Z315" s="19">
        <f>WorkOrders2[[#This Row],[PartsCost]]+WorkOrders2[[#This Row],[LbrCost]]</f>
        <v>153.47499999999999</v>
      </c>
    </row>
    <row r="316" spans="1:26" x14ac:dyDescent="0.25">
      <c r="A316" s="7" t="s">
        <v>362</v>
      </c>
      <c r="B316" t="s">
        <v>51</v>
      </c>
      <c r="C316" t="s">
        <v>46</v>
      </c>
      <c r="D316" s="7" t="s">
        <v>27</v>
      </c>
      <c r="F316" s="8">
        <v>44231</v>
      </c>
      <c r="G316" s="8">
        <v>44247</v>
      </c>
      <c r="H316" s="9">
        <v>2</v>
      </c>
      <c r="I316" s="9" t="e">
        <f>VLOOKUP(WorkOrders2[[#This Row],[Techs]],[1]!tblRates[#All],2,FALSE)</f>
        <v>#REF!</v>
      </c>
      <c r="J316" s="10"/>
      <c r="K316" s="10"/>
      <c r="L316" s="11">
        <v>0.25</v>
      </c>
      <c r="M316" s="12">
        <v>33.8611</v>
      </c>
      <c r="N316" s="12">
        <f>IF(WorkOrders2[[#This Row],[WtyParts]]="yes", 0,WorkOrders2[[#This Row],[PartsCost]])</f>
        <v>33.8611</v>
      </c>
      <c r="O316" t="s">
        <v>28</v>
      </c>
      <c r="P316" s="13">
        <f t="shared" si="32"/>
        <v>16</v>
      </c>
      <c r="Q316" s="14">
        <f t="shared" si="33"/>
        <v>140</v>
      </c>
      <c r="R316" s="15">
        <f t="shared" si="34"/>
        <v>35</v>
      </c>
      <c r="S316" s="15">
        <f t="shared" si="35"/>
        <v>35</v>
      </c>
      <c r="T316" s="15">
        <f t="shared" si="36"/>
        <v>33.8611</v>
      </c>
      <c r="U316" s="15">
        <f t="shared" si="37"/>
        <v>68.861099999999993</v>
      </c>
      <c r="V316" s="15">
        <f t="shared" si="38"/>
        <v>68.861099999999993</v>
      </c>
      <c r="W316" s="14" t="str">
        <f t="shared" si="39"/>
        <v>Thu</v>
      </c>
      <c r="X316" s="14" t="str">
        <f t="shared" si="39"/>
        <v>Sat</v>
      </c>
      <c r="Y316" s="19">
        <f>WorkOrders2[[#This Row],[LbrHrs]]*WorkOrders2[[#This Row],[Techs]]</f>
        <v>0.5</v>
      </c>
      <c r="Z316" s="19">
        <f>WorkOrders2[[#This Row],[PartsCost]]+WorkOrders2[[#This Row],[LbrCost]]</f>
        <v>68.861099999999993</v>
      </c>
    </row>
    <row r="317" spans="1:26" x14ac:dyDescent="0.25">
      <c r="A317" s="7" t="s">
        <v>363</v>
      </c>
      <c r="B317" t="s">
        <v>30</v>
      </c>
      <c r="C317" t="s">
        <v>31</v>
      </c>
      <c r="D317" s="7" t="s">
        <v>35</v>
      </c>
      <c r="F317" s="8">
        <v>44231</v>
      </c>
      <c r="G317" s="8">
        <v>44250</v>
      </c>
      <c r="H317" s="9">
        <v>1</v>
      </c>
      <c r="I317" s="9" t="e">
        <f>VLOOKUP(WorkOrders2[[#This Row],[Techs]],[1]!tblRates[#All],2,FALSE)</f>
        <v>#REF!</v>
      </c>
      <c r="J317" s="10"/>
      <c r="K317" s="10"/>
      <c r="L317" s="11">
        <v>0.25</v>
      </c>
      <c r="M317" s="12">
        <v>33.957900000000002</v>
      </c>
      <c r="N317" s="12">
        <f>IF(WorkOrders2[[#This Row],[WtyParts]]="yes", 0,WorkOrders2[[#This Row],[PartsCost]])</f>
        <v>33.957900000000002</v>
      </c>
      <c r="O317" t="s">
        <v>28</v>
      </c>
      <c r="P317" s="13">
        <f t="shared" si="32"/>
        <v>19</v>
      </c>
      <c r="Q317" s="14">
        <f t="shared" si="33"/>
        <v>80</v>
      </c>
      <c r="R317" s="15">
        <f t="shared" si="34"/>
        <v>20</v>
      </c>
      <c r="S317" s="15">
        <f t="shared" si="35"/>
        <v>20</v>
      </c>
      <c r="T317" s="15">
        <f t="shared" si="36"/>
        <v>33.957900000000002</v>
      </c>
      <c r="U317" s="15">
        <f t="shared" si="37"/>
        <v>53.957900000000002</v>
      </c>
      <c r="V317" s="15">
        <f t="shared" si="38"/>
        <v>53.957900000000002</v>
      </c>
      <c r="W317" s="14" t="str">
        <f t="shared" si="39"/>
        <v>Thu</v>
      </c>
      <c r="X317" s="14" t="str">
        <f t="shared" si="39"/>
        <v>Tue</v>
      </c>
      <c r="Y317" s="19">
        <f>WorkOrders2[[#This Row],[LbrHrs]]*WorkOrders2[[#This Row],[Techs]]</f>
        <v>0.25</v>
      </c>
      <c r="Z317" s="19">
        <f>WorkOrders2[[#This Row],[PartsCost]]+WorkOrders2[[#This Row],[LbrCost]]</f>
        <v>53.957900000000002</v>
      </c>
    </row>
    <row r="318" spans="1:26" x14ac:dyDescent="0.25">
      <c r="A318" s="7" t="s">
        <v>364</v>
      </c>
      <c r="B318" t="s">
        <v>51</v>
      </c>
      <c r="C318" t="s">
        <v>26</v>
      </c>
      <c r="D318" s="7" t="s">
        <v>27</v>
      </c>
      <c r="F318" s="8">
        <v>44231</v>
      </c>
      <c r="G318" s="8">
        <v>44260</v>
      </c>
      <c r="H318" s="9">
        <v>1</v>
      </c>
      <c r="I318" s="9" t="e">
        <f>VLOOKUP(WorkOrders2[[#This Row],[Techs]],[1]!tblRates[#All],2,FALSE)</f>
        <v>#REF!</v>
      </c>
      <c r="J318" s="10"/>
      <c r="K318" s="10"/>
      <c r="L318" s="11">
        <v>0.5</v>
      </c>
      <c r="M318" s="12">
        <v>36.890099999999997</v>
      </c>
      <c r="N318" s="12">
        <f>IF(WorkOrders2[[#This Row],[WtyParts]]="yes", 0,WorkOrders2[[#This Row],[PartsCost]])</f>
        <v>36.890099999999997</v>
      </c>
      <c r="O318" t="s">
        <v>47</v>
      </c>
      <c r="P318" s="13">
        <f t="shared" si="32"/>
        <v>29</v>
      </c>
      <c r="Q318" s="14">
        <f t="shared" si="33"/>
        <v>80</v>
      </c>
      <c r="R318" s="15">
        <f t="shared" si="34"/>
        <v>40</v>
      </c>
      <c r="S318" s="15">
        <f t="shared" si="35"/>
        <v>40</v>
      </c>
      <c r="T318" s="15">
        <f t="shared" si="36"/>
        <v>36.890099999999997</v>
      </c>
      <c r="U318" s="15">
        <f t="shared" si="37"/>
        <v>76.89009999999999</v>
      </c>
      <c r="V318" s="15">
        <f t="shared" si="38"/>
        <v>76.89009999999999</v>
      </c>
      <c r="W318" s="14" t="str">
        <f t="shared" si="39"/>
        <v>Thu</v>
      </c>
      <c r="X318" s="14" t="str">
        <f t="shared" si="39"/>
        <v>Fri</v>
      </c>
      <c r="Y318" s="19">
        <f>WorkOrders2[[#This Row],[LbrHrs]]*WorkOrders2[[#This Row],[Techs]]</f>
        <v>0.5</v>
      </c>
      <c r="Z318" s="19">
        <f>WorkOrders2[[#This Row],[PartsCost]]+WorkOrders2[[#This Row],[LbrCost]]</f>
        <v>76.89009999999999</v>
      </c>
    </row>
    <row r="319" spans="1:26" x14ac:dyDescent="0.25">
      <c r="A319" s="7" t="s">
        <v>365</v>
      </c>
      <c r="B319" t="s">
        <v>62</v>
      </c>
      <c r="C319" t="s">
        <v>26</v>
      </c>
      <c r="D319" s="7" t="s">
        <v>27</v>
      </c>
      <c r="F319" s="8">
        <v>44231</v>
      </c>
      <c r="G319" s="8">
        <v>44264</v>
      </c>
      <c r="H319" s="9">
        <v>1</v>
      </c>
      <c r="I319" s="9" t="e">
        <f>VLOOKUP(WorkOrders2[[#This Row],[Techs]],[1]!tblRates[#All],2,FALSE)</f>
        <v>#REF!</v>
      </c>
      <c r="J319" s="10"/>
      <c r="K319" s="10"/>
      <c r="L319" s="11">
        <v>0.5</v>
      </c>
      <c r="M319" s="12">
        <v>25.339500000000001</v>
      </c>
      <c r="N319" s="12">
        <f>IF(WorkOrders2[[#This Row],[WtyParts]]="yes", 0,WorkOrders2[[#This Row],[PartsCost]])</f>
        <v>25.339500000000001</v>
      </c>
      <c r="O319" t="s">
        <v>47</v>
      </c>
      <c r="P319" s="13">
        <f t="shared" si="32"/>
        <v>33</v>
      </c>
      <c r="Q319" s="14">
        <f t="shared" si="33"/>
        <v>80</v>
      </c>
      <c r="R319" s="15">
        <f t="shared" si="34"/>
        <v>40</v>
      </c>
      <c r="S319" s="15">
        <f t="shared" si="35"/>
        <v>40</v>
      </c>
      <c r="T319" s="15">
        <f t="shared" si="36"/>
        <v>25.339500000000001</v>
      </c>
      <c r="U319" s="15">
        <f t="shared" si="37"/>
        <v>65.339500000000001</v>
      </c>
      <c r="V319" s="15">
        <f t="shared" si="38"/>
        <v>65.339500000000001</v>
      </c>
      <c r="W319" s="14" t="str">
        <f t="shared" si="39"/>
        <v>Thu</v>
      </c>
      <c r="X319" s="14" t="str">
        <f t="shared" si="39"/>
        <v>Tue</v>
      </c>
      <c r="Y319" s="19">
        <f>WorkOrders2[[#This Row],[LbrHrs]]*WorkOrders2[[#This Row],[Techs]]</f>
        <v>0.5</v>
      </c>
      <c r="Z319" s="19">
        <f>WorkOrders2[[#This Row],[PartsCost]]+WorkOrders2[[#This Row],[LbrCost]]</f>
        <v>65.339500000000001</v>
      </c>
    </row>
    <row r="320" spans="1:26" x14ac:dyDescent="0.25">
      <c r="A320" s="7" t="s">
        <v>366</v>
      </c>
      <c r="B320" t="s">
        <v>136</v>
      </c>
      <c r="C320" t="s">
        <v>195</v>
      </c>
      <c r="D320" s="7" t="s">
        <v>35</v>
      </c>
      <c r="F320" s="8">
        <v>44231</v>
      </c>
      <c r="G320" s="8">
        <v>44270</v>
      </c>
      <c r="H320" s="9">
        <v>1</v>
      </c>
      <c r="I320" s="9" t="e">
        <f>VLOOKUP(WorkOrders2[[#This Row],[Techs]],[1]!tblRates[#All],2,FALSE)</f>
        <v>#REF!</v>
      </c>
      <c r="J320" s="10"/>
      <c r="K320" s="10"/>
      <c r="L320" s="11">
        <v>0.25</v>
      </c>
      <c r="M320" s="12">
        <v>30</v>
      </c>
      <c r="N320" s="12">
        <f>IF(WorkOrders2[[#This Row],[WtyParts]]="yes", 0,WorkOrders2[[#This Row],[PartsCost]])</f>
        <v>30</v>
      </c>
      <c r="O320" t="s">
        <v>28</v>
      </c>
      <c r="P320" s="13">
        <f t="shared" si="32"/>
        <v>39</v>
      </c>
      <c r="Q320" s="14">
        <f t="shared" si="33"/>
        <v>80</v>
      </c>
      <c r="R320" s="15">
        <f t="shared" si="34"/>
        <v>20</v>
      </c>
      <c r="S320" s="15">
        <f t="shared" si="35"/>
        <v>20</v>
      </c>
      <c r="T320" s="15">
        <f t="shared" si="36"/>
        <v>30</v>
      </c>
      <c r="U320" s="15">
        <f t="shared" si="37"/>
        <v>50</v>
      </c>
      <c r="V320" s="15">
        <f t="shared" si="38"/>
        <v>50</v>
      </c>
      <c r="W320" s="14" t="str">
        <f t="shared" si="39"/>
        <v>Thu</v>
      </c>
      <c r="X320" s="14" t="str">
        <f t="shared" si="39"/>
        <v>Mon</v>
      </c>
      <c r="Y320" s="19">
        <f>WorkOrders2[[#This Row],[LbrHrs]]*WorkOrders2[[#This Row],[Techs]]</f>
        <v>0.25</v>
      </c>
      <c r="Z320" s="19">
        <f>WorkOrders2[[#This Row],[PartsCost]]+WorkOrders2[[#This Row],[LbrCost]]</f>
        <v>50</v>
      </c>
    </row>
    <row r="321" spans="1:26" x14ac:dyDescent="0.25">
      <c r="A321" s="7" t="s">
        <v>367</v>
      </c>
      <c r="B321" t="s">
        <v>62</v>
      </c>
      <c r="C321" t="s">
        <v>46</v>
      </c>
      <c r="D321" s="7" t="s">
        <v>27</v>
      </c>
      <c r="E321" t="s">
        <v>41</v>
      </c>
      <c r="F321" s="8">
        <v>44232</v>
      </c>
      <c r="G321" s="8">
        <v>44268</v>
      </c>
      <c r="H321" s="9">
        <v>1</v>
      </c>
      <c r="I321" s="9" t="e">
        <f>VLOOKUP(WorkOrders2[[#This Row],[Techs]],[1]!tblRates[#All],2,FALSE)</f>
        <v>#REF!</v>
      </c>
      <c r="J321" s="10"/>
      <c r="K321" s="10"/>
      <c r="L321" s="11">
        <v>0.5</v>
      </c>
      <c r="M321" s="12">
        <v>31.807600000000001</v>
      </c>
      <c r="N321" s="12">
        <f>IF(WorkOrders2[[#This Row],[WtyParts]]="yes", 0,WorkOrders2[[#This Row],[PartsCost]])</f>
        <v>31.807600000000001</v>
      </c>
      <c r="O321" t="s">
        <v>28</v>
      </c>
      <c r="P321" s="13">
        <f t="shared" si="32"/>
        <v>36</v>
      </c>
      <c r="Q321" s="14">
        <f t="shared" si="33"/>
        <v>80</v>
      </c>
      <c r="R321" s="15">
        <f t="shared" si="34"/>
        <v>40</v>
      </c>
      <c r="S321" s="15">
        <f t="shared" si="35"/>
        <v>40</v>
      </c>
      <c r="T321" s="15">
        <f t="shared" si="36"/>
        <v>31.807600000000001</v>
      </c>
      <c r="U321" s="15">
        <f t="shared" si="37"/>
        <v>71.807600000000008</v>
      </c>
      <c r="V321" s="15">
        <f t="shared" si="38"/>
        <v>71.807600000000008</v>
      </c>
      <c r="W321" s="14" t="str">
        <f t="shared" si="39"/>
        <v>Fri</v>
      </c>
      <c r="X321" s="14" t="str">
        <f t="shared" si="39"/>
        <v>Sat</v>
      </c>
      <c r="Y321" s="19">
        <f>WorkOrders2[[#This Row],[LbrHrs]]*WorkOrders2[[#This Row],[Techs]]</f>
        <v>0.5</v>
      </c>
      <c r="Z321" s="19">
        <f>WorkOrders2[[#This Row],[PartsCost]]+WorkOrders2[[#This Row],[LbrCost]]</f>
        <v>71.807600000000008</v>
      </c>
    </row>
    <row r="322" spans="1:26" x14ac:dyDescent="0.25">
      <c r="A322" s="7" t="s">
        <v>368</v>
      </c>
      <c r="B322" t="s">
        <v>39</v>
      </c>
      <c r="C322" t="s">
        <v>26</v>
      </c>
      <c r="D322" s="7" t="s">
        <v>32</v>
      </c>
      <c r="E322" t="s">
        <v>41</v>
      </c>
      <c r="F322" s="8">
        <v>44232</v>
      </c>
      <c r="G322" s="8">
        <v>44377</v>
      </c>
      <c r="H322" s="9">
        <v>1</v>
      </c>
      <c r="I322" s="9" t="e">
        <f>VLOOKUP(WorkOrders2[[#This Row],[Techs]],[1]!tblRates[#All],2,FALSE)</f>
        <v>#REF!</v>
      </c>
      <c r="J322" s="10"/>
      <c r="K322" s="10"/>
      <c r="L322" s="11">
        <v>0.5</v>
      </c>
      <c r="M322" s="12">
        <v>61.17</v>
      </c>
      <c r="N322" s="12">
        <f>IF(WorkOrders2[[#This Row],[WtyParts]]="yes", 0,WorkOrders2[[#This Row],[PartsCost]])</f>
        <v>61.17</v>
      </c>
      <c r="O322" t="s">
        <v>36</v>
      </c>
      <c r="P322" s="13">
        <f t="shared" ref="P322:P385" si="40">IF(G322="","",G322-F322)</f>
        <v>145</v>
      </c>
      <c r="Q322" s="14">
        <f t="shared" ref="Q322:Q385" si="41">INDEX(TechRate,MATCH(H322,TechNum,0))</f>
        <v>80</v>
      </c>
      <c r="R322" s="15">
        <f t="shared" ref="R322:R385" si="42">Q322*L322</f>
        <v>40</v>
      </c>
      <c r="S322" s="15">
        <f t="shared" ref="S322:S385" si="43">IF(J322="Yes",0,R322)</f>
        <v>40</v>
      </c>
      <c r="T322" s="15">
        <f t="shared" ref="T322:T385" si="44">IF(K322="Yes",0,M322)</f>
        <v>61.17</v>
      </c>
      <c r="U322" s="15">
        <f t="shared" ref="U322:U385" si="45">SUM(M322,R322)</f>
        <v>101.17</v>
      </c>
      <c r="V322" s="15">
        <f t="shared" ref="V322:V385" si="46">SUM(S322,T322)</f>
        <v>101.17</v>
      </c>
      <c r="W322" s="14" t="str">
        <f t="shared" ref="W322:X385" si="47">TEXT(F322,"ddd")</f>
        <v>Fri</v>
      </c>
      <c r="X322" s="14" t="str">
        <f t="shared" si="47"/>
        <v>Wed</v>
      </c>
      <c r="Y322" s="19">
        <f>WorkOrders2[[#This Row],[LbrHrs]]*WorkOrders2[[#This Row],[Techs]]</f>
        <v>0.5</v>
      </c>
      <c r="Z322" s="19">
        <f>WorkOrders2[[#This Row],[PartsCost]]+WorkOrders2[[#This Row],[LbrCost]]</f>
        <v>101.17</v>
      </c>
    </row>
    <row r="323" spans="1:26" x14ac:dyDescent="0.25">
      <c r="A323" s="7" t="s">
        <v>369</v>
      </c>
      <c r="B323" t="s">
        <v>51</v>
      </c>
      <c r="C323" t="s">
        <v>26</v>
      </c>
      <c r="D323" s="7" t="s">
        <v>27</v>
      </c>
      <c r="F323" s="8">
        <v>44233</v>
      </c>
      <c r="G323" s="8">
        <v>44278</v>
      </c>
      <c r="H323" s="9">
        <v>1</v>
      </c>
      <c r="I323" s="9" t="e">
        <f>VLOOKUP(WorkOrders2[[#This Row],[Techs]],[1]!tblRates[#All],2,FALSE)</f>
        <v>#REF!</v>
      </c>
      <c r="J323" s="10"/>
      <c r="K323" s="10"/>
      <c r="L323" s="11">
        <v>0.5</v>
      </c>
      <c r="M323" s="12">
        <v>15.542999999999999</v>
      </c>
      <c r="N323" s="12">
        <f>IF(WorkOrders2[[#This Row],[WtyParts]]="yes", 0,WorkOrders2[[#This Row],[PartsCost]])</f>
        <v>15.542999999999999</v>
      </c>
      <c r="O323" t="s">
        <v>36</v>
      </c>
      <c r="P323" s="13">
        <f t="shared" si="40"/>
        <v>45</v>
      </c>
      <c r="Q323" s="14">
        <f t="shared" si="41"/>
        <v>80</v>
      </c>
      <c r="R323" s="15">
        <f t="shared" si="42"/>
        <v>40</v>
      </c>
      <c r="S323" s="15">
        <f t="shared" si="43"/>
        <v>40</v>
      </c>
      <c r="T323" s="15">
        <f t="shared" si="44"/>
        <v>15.542999999999999</v>
      </c>
      <c r="U323" s="15">
        <f t="shared" si="45"/>
        <v>55.542999999999999</v>
      </c>
      <c r="V323" s="15">
        <f t="shared" si="46"/>
        <v>55.542999999999999</v>
      </c>
      <c r="W323" s="14" t="str">
        <f t="shared" si="47"/>
        <v>Sat</v>
      </c>
      <c r="X323" s="14" t="str">
        <f t="shared" si="47"/>
        <v>Tue</v>
      </c>
      <c r="Y323" s="19">
        <f>WorkOrders2[[#This Row],[LbrHrs]]*WorkOrders2[[#This Row],[Techs]]</f>
        <v>0.5</v>
      </c>
      <c r="Z323" s="19">
        <f>WorkOrders2[[#This Row],[PartsCost]]+WorkOrders2[[#This Row],[LbrCost]]</f>
        <v>55.542999999999999</v>
      </c>
    </row>
    <row r="324" spans="1:26" x14ac:dyDescent="0.25">
      <c r="A324" s="7" t="s">
        <v>370</v>
      </c>
      <c r="B324" t="s">
        <v>51</v>
      </c>
      <c r="C324" t="s">
        <v>26</v>
      </c>
      <c r="D324" s="7" t="s">
        <v>35</v>
      </c>
      <c r="F324" s="8">
        <v>44233</v>
      </c>
      <c r="G324" s="8">
        <v>44286</v>
      </c>
      <c r="H324" s="9">
        <v>1</v>
      </c>
      <c r="I324" s="9" t="e">
        <f>VLOOKUP(WorkOrders2[[#This Row],[Techs]],[1]!tblRates[#All],2,FALSE)</f>
        <v>#REF!</v>
      </c>
      <c r="J324" s="10"/>
      <c r="K324" s="10"/>
      <c r="L324" s="11">
        <v>0.25</v>
      </c>
      <c r="M324" s="12">
        <v>72.350099999999998</v>
      </c>
      <c r="N324" s="12">
        <f>IF(WorkOrders2[[#This Row],[WtyParts]]="yes", 0,WorkOrders2[[#This Row],[PartsCost]])</f>
        <v>72.350099999999998</v>
      </c>
      <c r="O324" t="s">
        <v>28</v>
      </c>
      <c r="P324" s="13">
        <f t="shared" si="40"/>
        <v>53</v>
      </c>
      <c r="Q324" s="14">
        <f t="shared" si="41"/>
        <v>80</v>
      </c>
      <c r="R324" s="15">
        <f t="shared" si="42"/>
        <v>20</v>
      </c>
      <c r="S324" s="15">
        <f t="shared" si="43"/>
        <v>20</v>
      </c>
      <c r="T324" s="15">
        <f t="shared" si="44"/>
        <v>72.350099999999998</v>
      </c>
      <c r="U324" s="15">
        <f t="shared" si="45"/>
        <v>92.350099999999998</v>
      </c>
      <c r="V324" s="15">
        <f t="shared" si="46"/>
        <v>92.350099999999998</v>
      </c>
      <c r="W324" s="14" t="str">
        <f t="shared" si="47"/>
        <v>Sat</v>
      </c>
      <c r="X324" s="14" t="str">
        <f t="shared" si="47"/>
        <v>Wed</v>
      </c>
      <c r="Y324" s="19">
        <f>WorkOrders2[[#This Row],[LbrHrs]]*WorkOrders2[[#This Row],[Techs]]</f>
        <v>0.25</v>
      </c>
      <c r="Z324" s="19">
        <f>WorkOrders2[[#This Row],[PartsCost]]+WorkOrders2[[#This Row],[LbrCost]]</f>
        <v>92.350099999999998</v>
      </c>
    </row>
    <row r="325" spans="1:26" x14ac:dyDescent="0.25">
      <c r="A325" s="7" t="s">
        <v>371</v>
      </c>
      <c r="B325" t="s">
        <v>25</v>
      </c>
      <c r="C325" t="s">
        <v>195</v>
      </c>
      <c r="D325" s="7" t="s">
        <v>35</v>
      </c>
      <c r="E325" t="s">
        <v>41</v>
      </c>
      <c r="F325" s="8">
        <v>44235</v>
      </c>
      <c r="G325" s="8">
        <v>44246</v>
      </c>
      <c r="H325" s="9">
        <v>1</v>
      </c>
      <c r="I325" s="9" t="e">
        <f>VLOOKUP(WorkOrders2[[#This Row],[Techs]],[1]!tblRates[#All],2,FALSE)</f>
        <v>#REF!</v>
      </c>
      <c r="J325" s="10"/>
      <c r="K325" s="10"/>
      <c r="L325" s="11">
        <v>0.25</v>
      </c>
      <c r="M325" s="12">
        <v>96.714699999999993</v>
      </c>
      <c r="N325" s="12">
        <f>IF(WorkOrders2[[#This Row],[WtyParts]]="yes", 0,WorkOrders2[[#This Row],[PartsCost]])</f>
        <v>96.714699999999993</v>
      </c>
      <c r="O325" t="s">
        <v>28</v>
      </c>
      <c r="P325" s="13">
        <f t="shared" si="40"/>
        <v>11</v>
      </c>
      <c r="Q325" s="14">
        <f t="shared" si="41"/>
        <v>80</v>
      </c>
      <c r="R325" s="15">
        <f t="shared" si="42"/>
        <v>20</v>
      </c>
      <c r="S325" s="15">
        <f t="shared" si="43"/>
        <v>20</v>
      </c>
      <c r="T325" s="15">
        <f t="shared" si="44"/>
        <v>96.714699999999993</v>
      </c>
      <c r="U325" s="15">
        <f t="shared" si="45"/>
        <v>116.71469999999999</v>
      </c>
      <c r="V325" s="15">
        <f t="shared" si="46"/>
        <v>116.71469999999999</v>
      </c>
      <c r="W325" s="14" t="str">
        <f t="shared" si="47"/>
        <v>Mon</v>
      </c>
      <c r="X325" s="14" t="str">
        <f t="shared" si="47"/>
        <v>Fri</v>
      </c>
      <c r="Y325" s="19">
        <f>WorkOrders2[[#This Row],[LbrHrs]]*WorkOrders2[[#This Row],[Techs]]</f>
        <v>0.25</v>
      </c>
      <c r="Z325" s="19">
        <f>WorkOrders2[[#This Row],[PartsCost]]+WorkOrders2[[#This Row],[LbrCost]]</f>
        <v>116.71469999999999</v>
      </c>
    </row>
    <row r="326" spans="1:26" x14ac:dyDescent="0.25">
      <c r="A326" s="7" t="s">
        <v>372</v>
      </c>
      <c r="B326" t="s">
        <v>39</v>
      </c>
      <c r="C326" t="s">
        <v>40</v>
      </c>
      <c r="D326" s="7" t="s">
        <v>32</v>
      </c>
      <c r="F326" s="8">
        <v>44235</v>
      </c>
      <c r="G326" s="8">
        <v>44243</v>
      </c>
      <c r="H326" s="9">
        <v>1</v>
      </c>
      <c r="I326" s="9" t="e">
        <f>VLOOKUP(WorkOrders2[[#This Row],[Techs]],[1]!tblRates[#All],2,FALSE)</f>
        <v>#REF!</v>
      </c>
      <c r="J326" s="10"/>
      <c r="K326" s="10"/>
      <c r="L326" s="11">
        <v>0.5</v>
      </c>
      <c r="M326" s="12">
        <v>207.89859999999999</v>
      </c>
      <c r="N326" s="12">
        <f>IF(WorkOrders2[[#This Row],[WtyParts]]="yes", 0,WorkOrders2[[#This Row],[PartsCost]])</f>
        <v>207.89859999999999</v>
      </c>
      <c r="O326" t="s">
        <v>47</v>
      </c>
      <c r="P326" s="13">
        <f t="shared" si="40"/>
        <v>8</v>
      </c>
      <c r="Q326" s="14">
        <f t="shared" si="41"/>
        <v>80</v>
      </c>
      <c r="R326" s="15">
        <f t="shared" si="42"/>
        <v>40</v>
      </c>
      <c r="S326" s="15">
        <f t="shared" si="43"/>
        <v>40</v>
      </c>
      <c r="T326" s="15">
        <f t="shared" si="44"/>
        <v>207.89859999999999</v>
      </c>
      <c r="U326" s="15">
        <f t="shared" si="45"/>
        <v>247.89859999999999</v>
      </c>
      <c r="V326" s="15">
        <f t="shared" si="46"/>
        <v>247.89859999999999</v>
      </c>
      <c r="W326" s="14" t="str">
        <f t="shared" si="47"/>
        <v>Mon</v>
      </c>
      <c r="X326" s="14" t="str">
        <f t="shared" si="47"/>
        <v>Tue</v>
      </c>
      <c r="Y326" s="19">
        <f>WorkOrders2[[#This Row],[LbrHrs]]*WorkOrders2[[#This Row],[Techs]]</f>
        <v>0.5</v>
      </c>
      <c r="Z326" s="19">
        <f>WorkOrders2[[#This Row],[PartsCost]]+WorkOrders2[[#This Row],[LbrCost]]</f>
        <v>247.89859999999999</v>
      </c>
    </row>
    <row r="327" spans="1:26" x14ac:dyDescent="0.25">
      <c r="A327" s="7" t="s">
        <v>373</v>
      </c>
      <c r="B327" t="s">
        <v>30</v>
      </c>
      <c r="C327" t="s">
        <v>31</v>
      </c>
      <c r="D327" s="7" t="s">
        <v>162</v>
      </c>
      <c r="F327" s="8">
        <v>44235</v>
      </c>
      <c r="G327" s="8">
        <v>44245</v>
      </c>
      <c r="H327" s="9">
        <v>3</v>
      </c>
      <c r="I327" s="9" t="e">
        <f>VLOOKUP(WorkOrders2[[#This Row],[Techs]],[1]!tblRates[#All],2,FALSE)</f>
        <v>#REF!</v>
      </c>
      <c r="J327" s="10"/>
      <c r="K327" s="10"/>
      <c r="L327" s="11">
        <v>3.5</v>
      </c>
      <c r="M327" s="12">
        <v>821.87300000000005</v>
      </c>
      <c r="N327" s="12">
        <f>IF(WorkOrders2[[#This Row],[WtyParts]]="yes", 0,WorkOrders2[[#This Row],[PartsCost]])</f>
        <v>821.87300000000005</v>
      </c>
      <c r="O327" t="s">
        <v>28</v>
      </c>
      <c r="P327" s="13">
        <f t="shared" si="40"/>
        <v>10</v>
      </c>
      <c r="Q327" s="14">
        <f t="shared" si="41"/>
        <v>195</v>
      </c>
      <c r="R327" s="15">
        <f t="shared" si="42"/>
        <v>682.5</v>
      </c>
      <c r="S327" s="15">
        <f t="shared" si="43"/>
        <v>682.5</v>
      </c>
      <c r="T327" s="15">
        <f t="shared" si="44"/>
        <v>821.87300000000005</v>
      </c>
      <c r="U327" s="15">
        <f t="shared" si="45"/>
        <v>1504.373</v>
      </c>
      <c r="V327" s="15">
        <f t="shared" si="46"/>
        <v>1504.373</v>
      </c>
      <c r="W327" s="14" t="str">
        <f t="shared" si="47"/>
        <v>Mon</v>
      </c>
      <c r="X327" s="14" t="str">
        <f t="shared" si="47"/>
        <v>Thu</v>
      </c>
      <c r="Y327" s="19">
        <f>WorkOrders2[[#This Row],[LbrHrs]]*WorkOrders2[[#This Row],[Techs]]</f>
        <v>10.5</v>
      </c>
      <c r="Z327" s="19">
        <f>WorkOrders2[[#This Row],[PartsCost]]+WorkOrders2[[#This Row],[LbrCost]]</f>
        <v>1504.373</v>
      </c>
    </row>
    <row r="328" spans="1:26" x14ac:dyDescent="0.25">
      <c r="A328" s="7" t="s">
        <v>374</v>
      </c>
      <c r="B328" t="s">
        <v>25</v>
      </c>
      <c r="C328" t="s">
        <v>195</v>
      </c>
      <c r="D328" s="7" t="s">
        <v>49</v>
      </c>
      <c r="F328" s="8">
        <v>44235</v>
      </c>
      <c r="G328" s="8">
        <v>44249</v>
      </c>
      <c r="H328" s="9">
        <v>2</v>
      </c>
      <c r="I328" s="9" t="e">
        <f>VLOOKUP(WorkOrders2[[#This Row],[Techs]],[1]!tblRates[#All],2,FALSE)</f>
        <v>#REF!</v>
      </c>
      <c r="J328" s="10"/>
      <c r="K328" s="10"/>
      <c r="L328" s="11">
        <v>1</v>
      </c>
      <c r="M328" s="12">
        <v>118.55840000000001</v>
      </c>
      <c r="N328" s="12">
        <f>IF(WorkOrders2[[#This Row],[WtyParts]]="yes", 0,WorkOrders2[[#This Row],[PartsCost]])</f>
        <v>118.55840000000001</v>
      </c>
      <c r="O328" t="s">
        <v>28</v>
      </c>
      <c r="P328" s="13">
        <f t="shared" si="40"/>
        <v>14</v>
      </c>
      <c r="Q328" s="14">
        <f t="shared" si="41"/>
        <v>140</v>
      </c>
      <c r="R328" s="15">
        <f t="shared" si="42"/>
        <v>140</v>
      </c>
      <c r="S328" s="15">
        <f t="shared" si="43"/>
        <v>140</v>
      </c>
      <c r="T328" s="15">
        <f t="shared" si="44"/>
        <v>118.55840000000001</v>
      </c>
      <c r="U328" s="15">
        <f t="shared" si="45"/>
        <v>258.55840000000001</v>
      </c>
      <c r="V328" s="15">
        <f t="shared" si="46"/>
        <v>258.55840000000001</v>
      </c>
      <c r="W328" s="14" t="str">
        <f t="shared" si="47"/>
        <v>Mon</v>
      </c>
      <c r="X328" s="14" t="str">
        <f t="shared" si="47"/>
        <v>Mon</v>
      </c>
      <c r="Y328" s="19">
        <f>WorkOrders2[[#This Row],[LbrHrs]]*WorkOrders2[[#This Row],[Techs]]</f>
        <v>2</v>
      </c>
      <c r="Z328" s="19">
        <f>WorkOrders2[[#This Row],[PartsCost]]+WorkOrders2[[#This Row],[LbrCost]]</f>
        <v>258.55840000000001</v>
      </c>
    </row>
    <row r="329" spans="1:26" x14ac:dyDescent="0.25">
      <c r="A329" s="7" t="s">
        <v>375</v>
      </c>
      <c r="B329" t="s">
        <v>39</v>
      </c>
      <c r="C329" t="s">
        <v>40</v>
      </c>
      <c r="D329" s="7" t="s">
        <v>27</v>
      </c>
      <c r="E329" t="s">
        <v>41</v>
      </c>
      <c r="F329" s="8">
        <v>44236</v>
      </c>
      <c r="G329" s="8">
        <v>44237</v>
      </c>
      <c r="H329" s="9">
        <v>1</v>
      </c>
      <c r="I329" s="9" t="e">
        <f>VLOOKUP(WorkOrders2[[#This Row],[Techs]],[1]!tblRates[#All],2,FALSE)</f>
        <v>#REF!</v>
      </c>
      <c r="J329" s="10"/>
      <c r="K329" s="10"/>
      <c r="L329" s="11">
        <v>0.25</v>
      </c>
      <c r="M329" s="12">
        <v>54.463700000000003</v>
      </c>
      <c r="N329" s="12">
        <f>IF(WorkOrders2[[#This Row],[WtyParts]]="yes", 0,WorkOrders2[[#This Row],[PartsCost]])</f>
        <v>54.463700000000003</v>
      </c>
      <c r="O329" t="s">
        <v>36</v>
      </c>
      <c r="P329" s="13">
        <f t="shared" si="40"/>
        <v>1</v>
      </c>
      <c r="Q329" s="14">
        <f t="shared" si="41"/>
        <v>80</v>
      </c>
      <c r="R329" s="15">
        <f t="shared" si="42"/>
        <v>20</v>
      </c>
      <c r="S329" s="15">
        <f t="shared" si="43"/>
        <v>20</v>
      </c>
      <c r="T329" s="15">
        <f t="shared" si="44"/>
        <v>54.463700000000003</v>
      </c>
      <c r="U329" s="15">
        <f t="shared" si="45"/>
        <v>74.463700000000003</v>
      </c>
      <c r="V329" s="15">
        <f t="shared" si="46"/>
        <v>74.463700000000003</v>
      </c>
      <c r="W329" s="14" t="str">
        <f t="shared" si="47"/>
        <v>Tue</v>
      </c>
      <c r="X329" s="14" t="str">
        <f t="shared" si="47"/>
        <v>Wed</v>
      </c>
      <c r="Y329" s="19">
        <f>WorkOrders2[[#This Row],[LbrHrs]]*WorkOrders2[[#This Row],[Techs]]</f>
        <v>0.25</v>
      </c>
      <c r="Z329" s="19">
        <f>WorkOrders2[[#This Row],[PartsCost]]+WorkOrders2[[#This Row],[LbrCost]]</f>
        <v>74.463700000000003</v>
      </c>
    </row>
    <row r="330" spans="1:26" x14ac:dyDescent="0.25">
      <c r="A330" s="7" t="s">
        <v>376</v>
      </c>
      <c r="B330" t="s">
        <v>25</v>
      </c>
      <c r="C330" t="s">
        <v>195</v>
      </c>
      <c r="D330" s="7" t="s">
        <v>27</v>
      </c>
      <c r="F330" s="8">
        <v>44236</v>
      </c>
      <c r="G330" s="8">
        <v>44249</v>
      </c>
      <c r="H330" s="9">
        <v>2</v>
      </c>
      <c r="I330" s="9" t="e">
        <f>VLOOKUP(WorkOrders2[[#This Row],[Techs]],[1]!tblRates[#All],2,FALSE)</f>
        <v>#REF!</v>
      </c>
      <c r="J330" s="10"/>
      <c r="K330" s="10"/>
      <c r="L330" s="11">
        <v>0.25</v>
      </c>
      <c r="M330" s="12">
        <v>83.441299999999998</v>
      </c>
      <c r="N330" s="12">
        <f>IF(WorkOrders2[[#This Row],[WtyParts]]="yes", 0,WorkOrders2[[#This Row],[PartsCost]])</f>
        <v>83.441299999999998</v>
      </c>
      <c r="O330" t="s">
        <v>28</v>
      </c>
      <c r="P330" s="13">
        <f t="shared" si="40"/>
        <v>13</v>
      </c>
      <c r="Q330" s="14">
        <f t="shared" si="41"/>
        <v>140</v>
      </c>
      <c r="R330" s="15">
        <f t="shared" si="42"/>
        <v>35</v>
      </c>
      <c r="S330" s="15">
        <f t="shared" si="43"/>
        <v>35</v>
      </c>
      <c r="T330" s="15">
        <f t="shared" si="44"/>
        <v>83.441299999999998</v>
      </c>
      <c r="U330" s="15">
        <f t="shared" si="45"/>
        <v>118.4413</v>
      </c>
      <c r="V330" s="15">
        <f t="shared" si="46"/>
        <v>118.4413</v>
      </c>
      <c r="W330" s="14" t="str">
        <f t="shared" si="47"/>
        <v>Tue</v>
      </c>
      <c r="X330" s="14" t="str">
        <f t="shared" si="47"/>
        <v>Mon</v>
      </c>
      <c r="Y330" s="19">
        <f>WorkOrders2[[#This Row],[LbrHrs]]*WorkOrders2[[#This Row],[Techs]]</f>
        <v>0.5</v>
      </c>
      <c r="Z330" s="19">
        <f>WorkOrders2[[#This Row],[PartsCost]]+WorkOrders2[[#This Row],[LbrCost]]</f>
        <v>118.4413</v>
      </c>
    </row>
    <row r="331" spans="1:26" x14ac:dyDescent="0.25">
      <c r="A331" s="7" t="s">
        <v>377</v>
      </c>
      <c r="B331" t="s">
        <v>25</v>
      </c>
      <c r="C331" t="s">
        <v>195</v>
      </c>
      <c r="D331" s="7" t="s">
        <v>27</v>
      </c>
      <c r="F331" s="8">
        <v>44236</v>
      </c>
      <c r="G331" s="8">
        <v>44251</v>
      </c>
      <c r="H331" s="9">
        <v>2</v>
      </c>
      <c r="I331" s="9" t="e">
        <f>VLOOKUP(WorkOrders2[[#This Row],[Techs]],[1]!tblRates[#All],2,FALSE)</f>
        <v>#REF!</v>
      </c>
      <c r="J331" s="10"/>
      <c r="K331" s="10"/>
      <c r="L331" s="11">
        <v>0.75</v>
      </c>
      <c r="M331" s="12">
        <v>36</v>
      </c>
      <c r="N331" s="12">
        <f>IF(WorkOrders2[[#This Row],[WtyParts]]="yes", 0,WorkOrders2[[#This Row],[PartsCost]])</f>
        <v>36</v>
      </c>
      <c r="O331" t="s">
        <v>28</v>
      </c>
      <c r="P331" s="13">
        <f t="shared" si="40"/>
        <v>15</v>
      </c>
      <c r="Q331" s="14">
        <f t="shared" si="41"/>
        <v>140</v>
      </c>
      <c r="R331" s="15">
        <f t="shared" si="42"/>
        <v>105</v>
      </c>
      <c r="S331" s="15">
        <f t="shared" si="43"/>
        <v>105</v>
      </c>
      <c r="T331" s="15">
        <f t="shared" si="44"/>
        <v>36</v>
      </c>
      <c r="U331" s="15">
        <f t="shared" si="45"/>
        <v>141</v>
      </c>
      <c r="V331" s="15">
        <f t="shared" si="46"/>
        <v>141</v>
      </c>
      <c r="W331" s="14" t="str">
        <f t="shared" si="47"/>
        <v>Tue</v>
      </c>
      <c r="X331" s="14" t="str">
        <f t="shared" si="47"/>
        <v>Wed</v>
      </c>
      <c r="Y331" s="19">
        <f>WorkOrders2[[#This Row],[LbrHrs]]*WorkOrders2[[#This Row],[Techs]]</f>
        <v>1.5</v>
      </c>
      <c r="Z331" s="19">
        <f>WorkOrders2[[#This Row],[PartsCost]]+WorkOrders2[[#This Row],[LbrCost]]</f>
        <v>141</v>
      </c>
    </row>
    <row r="332" spans="1:26" x14ac:dyDescent="0.25">
      <c r="A332" s="7" t="s">
        <v>378</v>
      </c>
      <c r="B332" t="s">
        <v>30</v>
      </c>
      <c r="C332" t="s">
        <v>31</v>
      </c>
      <c r="D332" s="7" t="s">
        <v>32</v>
      </c>
      <c r="F332" s="8">
        <v>44236</v>
      </c>
      <c r="G332" s="8">
        <v>44299</v>
      </c>
      <c r="H332" s="9">
        <v>1</v>
      </c>
      <c r="I332" s="9" t="e">
        <f>VLOOKUP(WorkOrders2[[#This Row],[Techs]],[1]!tblRates[#All],2,FALSE)</f>
        <v>#REF!</v>
      </c>
      <c r="J332" s="10"/>
      <c r="K332" s="10"/>
      <c r="L332" s="11">
        <v>0.5</v>
      </c>
      <c r="M332" s="12">
        <v>53.43</v>
      </c>
      <c r="N332" s="12">
        <f>IF(WorkOrders2[[#This Row],[WtyParts]]="yes", 0,WorkOrders2[[#This Row],[PartsCost]])</f>
        <v>53.43</v>
      </c>
      <c r="O332" t="s">
        <v>28</v>
      </c>
      <c r="P332" s="13">
        <f t="shared" si="40"/>
        <v>63</v>
      </c>
      <c r="Q332" s="14">
        <f t="shared" si="41"/>
        <v>80</v>
      </c>
      <c r="R332" s="15">
        <f t="shared" si="42"/>
        <v>40</v>
      </c>
      <c r="S332" s="15">
        <f t="shared" si="43"/>
        <v>40</v>
      </c>
      <c r="T332" s="15">
        <f t="shared" si="44"/>
        <v>53.43</v>
      </c>
      <c r="U332" s="15">
        <f t="shared" si="45"/>
        <v>93.43</v>
      </c>
      <c r="V332" s="15">
        <f t="shared" si="46"/>
        <v>93.43</v>
      </c>
      <c r="W332" s="14" t="str">
        <f t="shared" si="47"/>
        <v>Tue</v>
      </c>
      <c r="X332" s="14" t="str">
        <f t="shared" si="47"/>
        <v>Tue</v>
      </c>
      <c r="Y332" s="19">
        <f>WorkOrders2[[#This Row],[LbrHrs]]*WorkOrders2[[#This Row],[Techs]]</f>
        <v>0.5</v>
      </c>
      <c r="Z332" s="19">
        <f>WorkOrders2[[#This Row],[PartsCost]]+WorkOrders2[[#This Row],[LbrCost]]</f>
        <v>93.43</v>
      </c>
    </row>
    <row r="333" spans="1:26" x14ac:dyDescent="0.25">
      <c r="A333" s="7" t="s">
        <v>379</v>
      </c>
      <c r="B333" t="s">
        <v>25</v>
      </c>
      <c r="C333" t="s">
        <v>195</v>
      </c>
      <c r="D333" s="7" t="s">
        <v>27</v>
      </c>
      <c r="F333" s="8">
        <v>44237</v>
      </c>
      <c r="G333" s="8">
        <v>44244</v>
      </c>
      <c r="H333" s="9">
        <v>1</v>
      </c>
      <c r="I333" s="9" t="e">
        <f>VLOOKUP(WorkOrders2[[#This Row],[Techs]],[1]!tblRates[#All],2,FALSE)</f>
        <v>#REF!</v>
      </c>
      <c r="J333" s="10"/>
      <c r="K333" s="10"/>
      <c r="L333" s="11">
        <v>0.5</v>
      </c>
      <c r="M333" s="12">
        <v>76.787999999999997</v>
      </c>
      <c r="N333" s="12">
        <f>IF(WorkOrders2[[#This Row],[WtyParts]]="yes", 0,WorkOrders2[[#This Row],[PartsCost]])</f>
        <v>76.787999999999997</v>
      </c>
      <c r="O333" t="s">
        <v>28</v>
      </c>
      <c r="P333" s="13">
        <f t="shared" si="40"/>
        <v>7</v>
      </c>
      <c r="Q333" s="14">
        <f t="shared" si="41"/>
        <v>80</v>
      </c>
      <c r="R333" s="15">
        <f t="shared" si="42"/>
        <v>40</v>
      </c>
      <c r="S333" s="15">
        <f t="shared" si="43"/>
        <v>40</v>
      </c>
      <c r="T333" s="15">
        <f t="shared" si="44"/>
        <v>76.787999999999997</v>
      </c>
      <c r="U333" s="15">
        <f t="shared" si="45"/>
        <v>116.788</v>
      </c>
      <c r="V333" s="15">
        <f t="shared" si="46"/>
        <v>116.788</v>
      </c>
      <c r="W333" s="14" t="str">
        <f t="shared" si="47"/>
        <v>Wed</v>
      </c>
      <c r="X333" s="14" t="str">
        <f t="shared" si="47"/>
        <v>Wed</v>
      </c>
      <c r="Y333" s="19">
        <f>WorkOrders2[[#This Row],[LbrHrs]]*WorkOrders2[[#This Row],[Techs]]</f>
        <v>0.5</v>
      </c>
      <c r="Z333" s="19">
        <f>WorkOrders2[[#This Row],[PartsCost]]+WorkOrders2[[#This Row],[LbrCost]]</f>
        <v>116.788</v>
      </c>
    </row>
    <row r="334" spans="1:26" x14ac:dyDescent="0.25">
      <c r="A334" s="7" t="s">
        <v>380</v>
      </c>
      <c r="B334" t="s">
        <v>62</v>
      </c>
      <c r="C334" t="s">
        <v>46</v>
      </c>
      <c r="D334" s="7" t="s">
        <v>27</v>
      </c>
      <c r="F334" s="8">
        <v>44237</v>
      </c>
      <c r="G334" s="8">
        <v>44249</v>
      </c>
      <c r="H334" s="9">
        <v>1</v>
      </c>
      <c r="I334" s="9" t="e">
        <f>VLOOKUP(WorkOrders2[[#This Row],[Techs]],[1]!tblRates[#All],2,FALSE)</f>
        <v>#REF!</v>
      </c>
      <c r="J334" s="10" t="s">
        <v>41</v>
      </c>
      <c r="K334" s="10" t="s">
        <v>41</v>
      </c>
      <c r="L334" s="11">
        <v>0.25</v>
      </c>
      <c r="M334" s="12">
        <v>78</v>
      </c>
      <c r="N334" s="12">
        <f>IF(WorkOrders2[[#This Row],[WtyParts]]="yes", 0,WorkOrders2[[#This Row],[PartsCost]])</f>
        <v>0</v>
      </c>
      <c r="O334" t="s">
        <v>381</v>
      </c>
      <c r="P334" s="13">
        <f t="shared" si="40"/>
        <v>12</v>
      </c>
      <c r="Q334" s="14">
        <f t="shared" si="41"/>
        <v>80</v>
      </c>
      <c r="R334" s="15">
        <f t="shared" si="42"/>
        <v>20</v>
      </c>
      <c r="S334" s="15">
        <f t="shared" si="43"/>
        <v>0</v>
      </c>
      <c r="T334" s="15">
        <f t="shared" si="44"/>
        <v>0</v>
      </c>
      <c r="U334" s="15">
        <f t="shared" si="45"/>
        <v>98</v>
      </c>
      <c r="V334" s="15">
        <f t="shared" si="46"/>
        <v>0</v>
      </c>
      <c r="W334" s="14" t="str">
        <f t="shared" si="47"/>
        <v>Wed</v>
      </c>
      <c r="X334" s="14" t="str">
        <f t="shared" si="47"/>
        <v>Mon</v>
      </c>
      <c r="Y334" s="19">
        <f>WorkOrders2[[#This Row],[LbrHrs]]*WorkOrders2[[#This Row],[Techs]]</f>
        <v>0.25</v>
      </c>
      <c r="Z334" s="19">
        <f>WorkOrders2[[#This Row],[PartsCost]]+WorkOrders2[[#This Row],[LbrCost]]</f>
        <v>98</v>
      </c>
    </row>
    <row r="335" spans="1:26" x14ac:dyDescent="0.25">
      <c r="A335" s="7" t="s">
        <v>382</v>
      </c>
      <c r="B335" t="s">
        <v>39</v>
      </c>
      <c r="C335" t="s">
        <v>46</v>
      </c>
      <c r="D335" s="7" t="s">
        <v>32</v>
      </c>
      <c r="F335" s="8">
        <v>44237</v>
      </c>
      <c r="G335" s="8">
        <v>44252</v>
      </c>
      <c r="H335" s="9">
        <v>2</v>
      </c>
      <c r="I335" s="9" t="e">
        <f>VLOOKUP(WorkOrders2[[#This Row],[Techs]],[1]!tblRates[#All],2,FALSE)</f>
        <v>#REF!</v>
      </c>
      <c r="J335" s="10"/>
      <c r="K335" s="10"/>
      <c r="L335" s="11">
        <v>2.75</v>
      </c>
      <c r="M335" s="12">
        <v>666.4434</v>
      </c>
      <c r="N335" s="12">
        <f>IF(WorkOrders2[[#This Row],[WtyParts]]="yes", 0,WorkOrders2[[#This Row],[PartsCost]])</f>
        <v>666.4434</v>
      </c>
      <c r="O335" t="s">
        <v>47</v>
      </c>
      <c r="P335" s="13">
        <f t="shared" si="40"/>
        <v>15</v>
      </c>
      <c r="Q335" s="14">
        <f t="shared" si="41"/>
        <v>140</v>
      </c>
      <c r="R335" s="15">
        <f t="shared" si="42"/>
        <v>385</v>
      </c>
      <c r="S335" s="15">
        <f t="shared" si="43"/>
        <v>385</v>
      </c>
      <c r="T335" s="15">
        <f t="shared" si="44"/>
        <v>666.4434</v>
      </c>
      <c r="U335" s="15">
        <f t="shared" si="45"/>
        <v>1051.4434000000001</v>
      </c>
      <c r="V335" s="15">
        <f t="shared" si="46"/>
        <v>1051.4434000000001</v>
      </c>
      <c r="W335" s="14" t="str">
        <f t="shared" si="47"/>
        <v>Wed</v>
      </c>
      <c r="X335" s="14" t="str">
        <f t="shared" si="47"/>
        <v>Thu</v>
      </c>
      <c r="Y335" s="19">
        <f>WorkOrders2[[#This Row],[LbrHrs]]*WorkOrders2[[#This Row],[Techs]]</f>
        <v>5.5</v>
      </c>
      <c r="Z335" s="19">
        <f>WorkOrders2[[#This Row],[PartsCost]]+WorkOrders2[[#This Row],[LbrCost]]</f>
        <v>1051.4434000000001</v>
      </c>
    </row>
    <row r="336" spans="1:26" x14ac:dyDescent="0.25">
      <c r="A336" s="7" t="s">
        <v>383</v>
      </c>
      <c r="B336" t="s">
        <v>39</v>
      </c>
      <c r="C336" t="s">
        <v>46</v>
      </c>
      <c r="D336" s="7" t="s">
        <v>35</v>
      </c>
      <c r="E336" t="s">
        <v>41</v>
      </c>
      <c r="F336" s="8">
        <v>44238</v>
      </c>
      <c r="G336" s="8">
        <v>44254</v>
      </c>
      <c r="H336" s="9">
        <v>1</v>
      </c>
      <c r="I336" s="9" t="e">
        <f>VLOOKUP(WorkOrders2[[#This Row],[Techs]],[1]!tblRates[#All],2,FALSE)</f>
        <v>#REF!</v>
      </c>
      <c r="J336" s="10"/>
      <c r="K336" s="10"/>
      <c r="L336" s="11">
        <v>0.25</v>
      </c>
      <c r="M336" s="12">
        <v>19.196999999999999</v>
      </c>
      <c r="N336" s="12">
        <f>IF(WorkOrders2[[#This Row],[WtyParts]]="yes", 0,WorkOrders2[[#This Row],[PartsCost]])</f>
        <v>19.196999999999999</v>
      </c>
      <c r="O336" t="s">
        <v>47</v>
      </c>
      <c r="P336" s="13">
        <f t="shared" si="40"/>
        <v>16</v>
      </c>
      <c r="Q336" s="14">
        <f t="shared" si="41"/>
        <v>80</v>
      </c>
      <c r="R336" s="15">
        <f t="shared" si="42"/>
        <v>20</v>
      </c>
      <c r="S336" s="15">
        <f t="shared" si="43"/>
        <v>20</v>
      </c>
      <c r="T336" s="15">
        <f t="shared" si="44"/>
        <v>19.196999999999999</v>
      </c>
      <c r="U336" s="15">
        <f t="shared" si="45"/>
        <v>39.197000000000003</v>
      </c>
      <c r="V336" s="15">
        <f t="shared" si="46"/>
        <v>39.197000000000003</v>
      </c>
      <c r="W336" s="14" t="str">
        <f t="shared" si="47"/>
        <v>Thu</v>
      </c>
      <c r="X336" s="14" t="str">
        <f t="shared" si="47"/>
        <v>Sat</v>
      </c>
      <c r="Y336" s="19">
        <f>WorkOrders2[[#This Row],[LbrHrs]]*WorkOrders2[[#This Row],[Techs]]</f>
        <v>0.25</v>
      </c>
      <c r="Z336" s="19">
        <f>WorkOrders2[[#This Row],[PartsCost]]+WorkOrders2[[#This Row],[LbrCost]]</f>
        <v>39.197000000000003</v>
      </c>
    </row>
    <row r="337" spans="1:26" x14ac:dyDescent="0.25">
      <c r="A337" s="7" t="s">
        <v>384</v>
      </c>
      <c r="B337" t="s">
        <v>30</v>
      </c>
      <c r="C337" t="s">
        <v>31</v>
      </c>
      <c r="D337" s="7" t="s">
        <v>27</v>
      </c>
      <c r="F337" s="8">
        <v>44238</v>
      </c>
      <c r="G337" s="8">
        <v>44266</v>
      </c>
      <c r="H337" s="9">
        <v>1</v>
      </c>
      <c r="I337" s="9" t="e">
        <f>VLOOKUP(WorkOrders2[[#This Row],[Techs]],[1]!tblRates[#All],2,FALSE)</f>
        <v>#REF!</v>
      </c>
      <c r="J337" s="10"/>
      <c r="K337" s="10"/>
      <c r="L337" s="11">
        <v>0.75</v>
      </c>
      <c r="M337" s="12">
        <v>414.53649999999999</v>
      </c>
      <c r="N337" s="12">
        <f>IF(WorkOrders2[[#This Row],[WtyParts]]="yes", 0,WorkOrders2[[#This Row],[PartsCost]])</f>
        <v>414.53649999999999</v>
      </c>
      <c r="O337" t="s">
        <v>36</v>
      </c>
      <c r="P337" s="13">
        <f t="shared" si="40"/>
        <v>28</v>
      </c>
      <c r="Q337" s="14">
        <f t="shared" si="41"/>
        <v>80</v>
      </c>
      <c r="R337" s="15">
        <f t="shared" si="42"/>
        <v>60</v>
      </c>
      <c r="S337" s="15">
        <f t="shared" si="43"/>
        <v>60</v>
      </c>
      <c r="T337" s="15">
        <f t="shared" si="44"/>
        <v>414.53649999999999</v>
      </c>
      <c r="U337" s="15">
        <f t="shared" si="45"/>
        <v>474.53649999999999</v>
      </c>
      <c r="V337" s="15">
        <f t="shared" si="46"/>
        <v>474.53649999999999</v>
      </c>
      <c r="W337" s="14" t="str">
        <f t="shared" si="47"/>
        <v>Thu</v>
      </c>
      <c r="X337" s="14" t="str">
        <f t="shared" si="47"/>
        <v>Thu</v>
      </c>
      <c r="Y337" s="19">
        <f>WorkOrders2[[#This Row],[LbrHrs]]*WorkOrders2[[#This Row],[Techs]]</f>
        <v>0.75</v>
      </c>
      <c r="Z337" s="19">
        <f>WorkOrders2[[#This Row],[PartsCost]]+WorkOrders2[[#This Row],[LbrCost]]</f>
        <v>474.53649999999999</v>
      </c>
    </row>
    <row r="338" spans="1:26" x14ac:dyDescent="0.25">
      <c r="A338" s="7" t="s">
        <v>385</v>
      </c>
      <c r="B338" t="s">
        <v>62</v>
      </c>
      <c r="C338" t="s">
        <v>26</v>
      </c>
      <c r="D338" s="7" t="s">
        <v>49</v>
      </c>
      <c r="F338" s="8">
        <v>44240</v>
      </c>
      <c r="G338" s="8">
        <v>44294</v>
      </c>
      <c r="H338" s="9">
        <v>1</v>
      </c>
      <c r="I338" s="9" t="e">
        <f>VLOOKUP(WorkOrders2[[#This Row],[Techs]],[1]!tblRates[#All],2,FALSE)</f>
        <v>#REF!</v>
      </c>
      <c r="J338" s="10"/>
      <c r="K338" s="10"/>
      <c r="L338" s="11">
        <v>1</v>
      </c>
      <c r="M338" s="12">
        <v>19.196999999999999</v>
      </c>
      <c r="N338" s="12">
        <f>IF(WorkOrders2[[#This Row],[WtyParts]]="yes", 0,WorkOrders2[[#This Row],[PartsCost]])</f>
        <v>19.196999999999999</v>
      </c>
      <c r="O338" t="s">
        <v>28</v>
      </c>
      <c r="P338" s="13">
        <f t="shared" si="40"/>
        <v>54</v>
      </c>
      <c r="Q338" s="14">
        <f t="shared" si="41"/>
        <v>80</v>
      </c>
      <c r="R338" s="15">
        <f t="shared" si="42"/>
        <v>80</v>
      </c>
      <c r="S338" s="15">
        <f t="shared" si="43"/>
        <v>80</v>
      </c>
      <c r="T338" s="15">
        <f t="shared" si="44"/>
        <v>19.196999999999999</v>
      </c>
      <c r="U338" s="15">
        <f t="shared" si="45"/>
        <v>99.197000000000003</v>
      </c>
      <c r="V338" s="15">
        <f t="shared" si="46"/>
        <v>99.197000000000003</v>
      </c>
      <c r="W338" s="14" t="str">
        <f t="shared" si="47"/>
        <v>Sat</v>
      </c>
      <c r="X338" s="14" t="str">
        <f t="shared" si="47"/>
        <v>Thu</v>
      </c>
      <c r="Y338" s="19">
        <f>WorkOrders2[[#This Row],[LbrHrs]]*WorkOrders2[[#This Row],[Techs]]</f>
        <v>1</v>
      </c>
      <c r="Z338" s="19">
        <f>WorkOrders2[[#This Row],[PartsCost]]+WorkOrders2[[#This Row],[LbrCost]]</f>
        <v>99.197000000000003</v>
      </c>
    </row>
    <row r="339" spans="1:26" x14ac:dyDescent="0.25">
      <c r="A339" s="7" t="s">
        <v>386</v>
      </c>
      <c r="B339" t="s">
        <v>25</v>
      </c>
      <c r="C339" t="s">
        <v>195</v>
      </c>
      <c r="D339" s="7" t="s">
        <v>162</v>
      </c>
      <c r="F339" s="8">
        <v>44242</v>
      </c>
      <c r="G339" s="8">
        <v>44245</v>
      </c>
      <c r="H339" s="9">
        <v>2</v>
      </c>
      <c r="I339" s="9" t="e">
        <f>VLOOKUP(WorkOrders2[[#This Row],[Techs]],[1]!tblRates[#All],2,FALSE)</f>
        <v>#REF!</v>
      </c>
      <c r="J339" s="10"/>
      <c r="K339" s="10"/>
      <c r="L339" s="11">
        <v>1</v>
      </c>
      <c r="M339" s="12">
        <v>157.86000000000001</v>
      </c>
      <c r="N339" s="12">
        <f>IF(WorkOrders2[[#This Row],[WtyParts]]="yes", 0,WorkOrders2[[#This Row],[PartsCost]])</f>
        <v>157.86000000000001</v>
      </c>
      <c r="O339" t="s">
        <v>28</v>
      </c>
      <c r="P339" s="13">
        <f t="shared" si="40"/>
        <v>3</v>
      </c>
      <c r="Q339" s="14">
        <f t="shared" si="41"/>
        <v>140</v>
      </c>
      <c r="R339" s="15">
        <f t="shared" si="42"/>
        <v>140</v>
      </c>
      <c r="S339" s="15">
        <f t="shared" si="43"/>
        <v>140</v>
      </c>
      <c r="T339" s="15">
        <f t="shared" si="44"/>
        <v>157.86000000000001</v>
      </c>
      <c r="U339" s="15">
        <f t="shared" si="45"/>
        <v>297.86</v>
      </c>
      <c r="V339" s="15">
        <f t="shared" si="46"/>
        <v>297.86</v>
      </c>
      <c r="W339" s="14" t="str">
        <f t="shared" si="47"/>
        <v>Mon</v>
      </c>
      <c r="X339" s="14" t="str">
        <f t="shared" si="47"/>
        <v>Thu</v>
      </c>
      <c r="Y339" s="19">
        <f>WorkOrders2[[#This Row],[LbrHrs]]*WorkOrders2[[#This Row],[Techs]]</f>
        <v>2</v>
      </c>
      <c r="Z339" s="19">
        <f>WorkOrders2[[#This Row],[PartsCost]]+WorkOrders2[[#This Row],[LbrCost]]</f>
        <v>297.86</v>
      </c>
    </row>
    <row r="340" spans="1:26" x14ac:dyDescent="0.25">
      <c r="A340" s="7" t="s">
        <v>387</v>
      </c>
      <c r="B340" t="s">
        <v>25</v>
      </c>
      <c r="C340" t="s">
        <v>195</v>
      </c>
      <c r="D340" s="7" t="s">
        <v>27</v>
      </c>
      <c r="F340" s="8">
        <v>44242</v>
      </c>
      <c r="G340" s="8">
        <v>44251</v>
      </c>
      <c r="H340" s="9">
        <v>2</v>
      </c>
      <c r="I340" s="9" t="e">
        <f>VLOOKUP(WorkOrders2[[#This Row],[Techs]],[1]!tblRates[#All],2,FALSE)</f>
        <v>#REF!</v>
      </c>
      <c r="J340" s="10"/>
      <c r="K340" s="10"/>
      <c r="L340" s="11">
        <v>0.25</v>
      </c>
      <c r="M340" s="12">
        <v>160.39080000000001</v>
      </c>
      <c r="N340" s="12">
        <f>IF(WorkOrders2[[#This Row],[WtyParts]]="yes", 0,WorkOrders2[[#This Row],[PartsCost]])</f>
        <v>160.39080000000001</v>
      </c>
      <c r="O340" t="s">
        <v>28</v>
      </c>
      <c r="P340" s="13">
        <f t="shared" si="40"/>
        <v>9</v>
      </c>
      <c r="Q340" s="14">
        <f t="shared" si="41"/>
        <v>140</v>
      </c>
      <c r="R340" s="15">
        <f t="shared" si="42"/>
        <v>35</v>
      </c>
      <c r="S340" s="15">
        <f t="shared" si="43"/>
        <v>35</v>
      </c>
      <c r="T340" s="15">
        <f t="shared" si="44"/>
        <v>160.39080000000001</v>
      </c>
      <c r="U340" s="15">
        <f t="shared" si="45"/>
        <v>195.39080000000001</v>
      </c>
      <c r="V340" s="15">
        <f t="shared" si="46"/>
        <v>195.39080000000001</v>
      </c>
      <c r="W340" s="14" t="str">
        <f t="shared" si="47"/>
        <v>Mon</v>
      </c>
      <c r="X340" s="14" t="str">
        <f t="shared" si="47"/>
        <v>Wed</v>
      </c>
      <c r="Y340" s="19">
        <f>WorkOrders2[[#This Row],[LbrHrs]]*WorkOrders2[[#This Row],[Techs]]</f>
        <v>0.5</v>
      </c>
      <c r="Z340" s="19">
        <f>WorkOrders2[[#This Row],[PartsCost]]+WorkOrders2[[#This Row],[LbrCost]]</f>
        <v>195.39080000000001</v>
      </c>
    </row>
    <row r="341" spans="1:26" x14ac:dyDescent="0.25">
      <c r="A341" s="7" t="s">
        <v>388</v>
      </c>
      <c r="B341" t="s">
        <v>25</v>
      </c>
      <c r="C341" t="s">
        <v>195</v>
      </c>
      <c r="D341" s="7" t="s">
        <v>27</v>
      </c>
      <c r="F341" s="8">
        <v>44242</v>
      </c>
      <c r="G341" s="8">
        <v>44252</v>
      </c>
      <c r="H341" s="9">
        <v>2</v>
      </c>
      <c r="I341" s="9" t="e">
        <f>VLOOKUP(WorkOrders2[[#This Row],[Techs]],[1]!tblRates[#All],2,FALSE)</f>
        <v>#REF!</v>
      </c>
      <c r="J341" s="10"/>
      <c r="K341" s="10"/>
      <c r="L341" s="11">
        <v>0.25</v>
      </c>
      <c r="M341" s="12">
        <v>46.845300000000002</v>
      </c>
      <c r="N341" s="12">
        <f>IF(WorkOrders2[[#This Row],[WtyParts]]="yes", 0,WorkOrders2[[#This Row],[PartsCost]])</f>
        <v>46.845300000000002</v>
      </c>
      <c r="O341" t="s">
        <v>28</v>
      </c>
      <c r="P341" s="13">
        <f t="shared" si="40"/>
        <v>10</v>
      </c>
      <c r="Q341" s="14">
        <f t="shared" si="41"/>
        <v>140</v>
      </c>
      <c r="R341" s="15">
        <f t="shared" si="42"/>
        <v>35</v>
      </c>
      <c r="S341" s="15">
        <f t="shared" si="43"/>
        <v>35</v>
      </c>
      <c r="T341" s="15">
        <f t="shared" si="44"/>
        <v>46.845300000000002</v>
      </c>
      <c r="U341" s="15">
        <f t="shared" si="45"/>
        <v>81.845300000000009</v>
      </c>
      <c r="V341" s="15">
        <f t="shared" si="46"/>
        <v>81.845300000000009</v>
      </c>
      <c r="W341" s="14" t="str">
        <f t="shared" si="47"/>
        <v>Mon</v>
      </c>
      <c r="X341" s="14" t="str">
        <f t="shared" si="47"/>
        <v>Thu</v>
      </c>
      <c r="Y341" s="19">
        <f>WorkOrders2[[#This Row],[LbrHrs]]*WorkOrders2[[#This Row],[Techs]]</f>
        <v>0.5</v>
      </c>
      <c r="Z341" s="19">
        <f>WorkOrders2[[#This Row],[PartsCost]]+WorkOrders2[[#This Row],[LbrCost]]</f>
        <v>81.845300000000009</v>
      </c>
    </row>
    <row r="342" spans="1:26" x14ac:dyDescent="0.25">
      <c r="A342" s="7" t="s">
        <v>389</v>
      </c>
      <c r="B342" t="s">
        <v>74</v>
      </c>
      <c r="C342" t="s">
        <v>40</v>
      </c>
      <c r="D342" s="7" t="s">
        <v>32</v>
      </c>
      <c r="E342" t="s">
        <v>41</v>
      </c>
      <c r="F342" s="8">
        <v>44242</v>
      </c>
      <c r="G342" s="8">
        <v>44256</v>
      </c>
      <c r="H342" s="9">
        <v>2</v>
      </c>
      <c r="I342" s="9" t="e">
        <f>VLOOKUP(WorkOrders2[[#This Row],[Techs]],[1]!tblRates[#All],2,FALSE)</f>
        <v>#REF!</v>
      </c>
      <c r="J342" s="10"/>
      <c r="K342" s="10"/>
      <c r="L342" s="11">
        <v>1.25</v>
      </c>
      <c r="M342" s="12">
        <v>952.06380000000001</v>
      </c>
      <c r="N342" s="12">
        <f>IF(WorkOrders2[[#This Row],[WtyParts]]="yes", 0,WorkOrders2[[#This Row],[PartsCost]])</f>
        <v>952.06380000000001</v>
      </c>
      <c r="O342" t="s">
        <v>47</v>
      </c>
      <c r="P342" s="13">
        <f t="shared" si="40"/>
        <v>14</v>
      </c>
      <c r="Q342" s="14">
        <f t="shared" si="41"/>
        <v>140</v>
      </c>
      <c r="R342" s="15">
        <f t="shared" si="42"/>
        <v>175</v>
      </c>
      <c r="S342" s="15">
        <f t="shared" si="43"/>
        <v>175</v>
      </c>
      <c r="T342" s="15">
        <f t="shared" si="44"/>
        <v>952.06380000000001</v>
      </c>
      <c r="U342" s="15">
        <f t="shared" si="45"/>
        <v>1127.0637999999999</v>
      </c>
      <c r="V342" s="15">
        <f t="shared" si="46"/>
        <v>1127.0637999999999</v>
      </c>
      <c r="W342" s="14" t="str">
        <f t="shared" si="47"/>
        <v>Mon</v>
      </c>
      <c r="X342" s="14" t="str">
        <f t="shared" si="47"/>
        <v>Mon</v>
      </c>
      <c r="Y342" s="19">
        <f>WorkOrders2[[#This Row],[LbrHrs]]*WorkOrders2[[#This Row],[Techs]]</f>
        <v>2.5</v>
      </c>
      <c r="Z342" s="19">
        <f>WorkOrders2[[#This Row],[PartsCost]]+WorkOrders2[[#This Row],[LbrCost]]</f>
        <v>1127.0637999999999</v>
      </c>
    </row>
    <row r="343" spans="1:26" x14ac:dyDescent="0.25">
      <c r="A343" s="7" t="s">
        <v>390</v>
      </c>
      <c r="B343" t="s">
        <v>51</v>
      </c>
      <c r="C343" t="s">
        <v>26</v>
      </c>
      <c r="D343" s="7" t="s">
        <v>35</v>
      </c>
      <c r="F343" s="8">
        <v>44243</v>
      </c>
      <c r="G343" s="8">
        <v>44258</v>
      </c>
      <c r="H343" s="9">
        <v>1</v>
      </c>
      <c r="I343" s="9" t="e">
        <f>VLOOKUP(WorkOrders2[[#This Row],[Techs]],[1]!tblRates[#All],2,FALSE)</f>
        <v>#REF!</v>
      </c>
      <c r="J343" s="10"/>
      <c r="K343" s="10"/>
      <c r="L343" s="11">
        <v>0.25</v>
      </c>
      <c r="M343" s="12">
        <v>17.420000000000002</v>
      </c>
      <c r="N343" s="12">
        <f>IF(WorkOrders2[[#This Row],[WtyParts]]="yes", 0,WorkOrders2[[#This Row],[PartsCost]])</f>
        <v>17.420000000000002</v>
      </c>
      <c r="O343" t="s">
        <v>28</v>
      </c>
      <c r="P343" s="13">
        <f t="shared" si="40"/>
        <v>15</v>
      </c>
      <c r="Q343" s="14">
        <f t="shared" si="41"/>
        <v>80</v>
      </c>
      <c r="R343" s="15">
        <f t="shared" si="42"/>
        <v>20</v>
      </c>
      <c r="S343" s="15">
        <f t="shared" si="43"/>
        <v>20</v>
      </c>
      <c r="T343" s="15">
        <f t="shared" si="44"/>
        <v>17.420000000000002</v>
      </c>
      <c r="U343" s="15">
        <f t="shared" si="45"/>
        <v>37.42</v>
      </c>
      <c r="V343" s="15">
        <f t="shared" si="46"/>
        <v>37.42</v>
      </c>
      <c r="W343" s="14" t="str">
        <f t="shared" si="47"/>
        <v>Tue</v>
      </c>
      <c r="X343" s="14" t="str">
        <f t="shared" si="47"/>
        <v>Wed</v>
      </c>
      <c r="Y343" s="19">
        <f>WorkOrders2[[#This Row],[LbrHrs]]*WorkOrders2[[#This Row],[Techs]]</f>
        <v>0.25</v>
      </c>
      <c r="Z343" s="19">
        <f>WorkOrders2[[#This Row],[PartsCost]]+WorkOrders2[[#This Row],[LbrCost]]</f>
        <v>37.42</v>
      </c>
    </row>
    <row r="344" spans="1:26" x14ac:dyDescent="0.25">
      <c r="A344" s="7" t="s">
        <v>391</v>
      </c>
      <c r="B344" t="s">
        <v>39</v>
      </c>
      <c r="C344" t="s">
        <v>40</v>
      </c>
      <c r="D344" s="7" t="s">
        <v>32</v>
      </c>
      <c r="F344" s="8">
        <v>44243</v>
      </c>
      <c r="G344" s="8">
        <v>44263</v>
      </c>
      <c r="H344" s="9">
        <v>2</v>
      </c>
      <c r="I344" s="9" t="e">
        <f>VLOOKUP(WorkOrders2[[#This Row],[Techs]],[1]!tblRates[#All],2,FALSE)</f>
        <v>#REF!</v>
      </c>
      <c r="J344" s="10"/>
      <c r="K344" s="10"/>
      <c r="L344" s="11">
        <v>0.5</v>
      </c>
      <c r="M344" s="12">
        <v>202</v>
      </c>
      <c r="N344" s="12">
        <f>IF(WorkOrders2[[#This Row],[WtyParts]]="yes", 0,WorkOrders2[[#This Row],[PartsCost]])</f>
        <v>202</v>
      </c>
      <c r="O344" t="s">
        <v>47</v>
      </c>
      <c r="P344" s="13">
        <f t="shared" si="40"/>
        <v>20</v>
      </c>
      <c r="Q344" s="14">
        <f t="shared" si="41"/>
        <v>140</v>
      </c>
      <c r="R344" s="15">
        <f t="shared" si="42"/>
        <v>70</v>
      </c>
      <c r="S344" s="15">
        <f t="shared" si="43"/>
        <v>70</v>
      </c>
      <c r="T344" s="15">
        <f t="shared" si="44"/>
        <v>202</v>
      </c>
      <c r="U344" s="15">
        <f t="shared" si="45"/>
        <v>272</v>
      </c>
      <c r="V344" s="15">
        <f t="shared" si="46"/>
        <v>272</v>
      </c>
      <c r="W344" s="14" t="str">
        <f t="shared" si="47"/>
        <v>Tue</v>
      </c>
      <c r="X344" s="14" t="str">
        <f t="shared" si="47"/>
        <v>Mon</v>
      </c>
      <c r="Y344" s="19">
        <f>WorkOrders2[[#This Row],[LbrHrs]]*WorkOrders2[[#This Row],[Techs]]</f>
        <v>1</v>
      </c>
      <c r="Z344" s="19">
        <f>WorkOrders2[[#This Row],[PartsCost]]+WorkOrders2[[#This Row],[LbrCost]]</f>
        <v>272</v>
      </c>
    </row>
    <row r="345" spans="1:26" x14ac:dyDescent="0.25">
      <c r="A345" s="7" t="s">
        <v>392</v>
      </c>
      <c r="B345" t="s">
        <v>62</v>
      </c>
      <c r="C345" t="s">
        <v>46</v>
      </c>
      <c r="D345" s="7" t="s">
        <v>27</v>
      </c>
      <c r="F345" s="8">
        <v>44244</v>
      </c>
      <c r="G345" s="8">
        <v>44249</v>
      </c>
      <c r="H345" s="9">
        <v>1</v>
      </c>
      <c r="I345" s="9" t="e">
        <f>VLOOKUP(WorkOrders2[[#This Row],[Techs]],[1]!tblRates[#All],2,FALSE)</f>
        <v>#REF!</v>
      </c>
      <c r="J345" s="10"/>
      <c r="K345" s="10"/>
      <c r="L345" s="11">
        <v>0.75</v>
      </c>
      <c r="M345" s="12">
        <v>137.13</v>
      </c>
      <c r="N345" s="12">
        <f>IF(WorkOrders2[[#This Row],[WtyParts]]="yes", 0,WorkOrders2[[#This Row],[PartsCost]])</f>
        <v>137.13</v>
      </c>
      <c r="O345" t="s">
        <v>28</v>
      </c>
      <c r="P345" s="13">
        <f t="shared" si="40"/>
        <v>5</v>
      </c>
      <c r="Q345" s="14">
        <f t="shared" si="41"/>
        <v>80</v>
      </c>
      <c r="R345" s="15">
        <f t="shared" si="42"/>
        <v>60</v>
      </c>
      <c r="S345" s="15">
        <f t="shared" si="43"/>
        <v>60</v>
      </c>
      <c r="T345" s="15">
        <f t="shared" si="44"/>
        <v>137.13</v>
      </c>
      <c r="U345" s="15">
        <f t="shared" si="45"/>
        <v>197.13</v>
      </c>
      <c r="V345" s="15">
        <f t="shared" si="46"/>
        <v>197.13</v>
      </c>
      <c r="W345" s="14" t="str">
        <f t="shared" si="47"/>
        <v>Wed</v>
      </c>
      <c r="X345" s="14" t="str">
        <f t="shared" si="47"/>
        <v>Mon</v>
      </c>
      <c r="Y345" s="19">
        <f>WorkOrders2[[#This Row],[LbrHrs]]*WorkOrders2[[#This Row],[Techs]]</f>
        <v>0.75</v>
      </c>
      <c r="Z345" s="19">
        <f>WorkOrders2[[#This Row],[PartsCost]]+WorkOrders2[[#This Row],[LbrCost]]</f>
        <v>197.13</v>
      </c>
    </row>
    <row r="346" spans="1:26" x14ac:dyDescent="0.25">
      <c r="A346" s="7" t="s">
        <v>393</v>
      </c>
      <c r="B346" t="s">
        <v>51</v>
      </c>
      <c r="C346" t="s">
        <v>26</v>
      </c>
      <c r="D346" s="7" t="s">
        <v>27</v>
      </c>
      <c r="F346" s="8">
        <v>44244</v>
      </c>
      <c r="G346" s="8">
        <v>44256</v>
      </c>
      <c r="H346" s="9">
        <v>1</v>
      </c>
      <c r="I346" s="9" t="e">
        <f>VLOOKUP(WorkOrders2[[#This Row],[Techs]],[1]!tblRates[#All],2,FALSE)</f>
        <v>#REF!</v>
      </c>
      <c r="J346" s="10"/>
      <c r="K346" s="10"/>
      <c r="L346" s="11">
        <v>0.5</v>
      </c>
      <c r="M346" s="12">
        <v>180</v>
      </c>
      <c r="N346" s="12">
        <f>IF(WorkOrders2[[#This Row],[WtyParts]]="yes", 0,WorkOrders2[[#This Row],[PartsCost]])</f>
        <v>180</v>
      </c>
      <c r="O346" t="s">
        <v>47</v>
      </c>
      <c r="P346" s="13">
        <f t="shared" si="40"/>
        <v>12</v>
      </c>
      <c r="Q346" s="14">
        <f t="shared" si="41"/>
        <v>80</v>
      </c>
      <c r="R346" s="15">
        <f t="shared" si="42"/>
        <v>40</v>
      </c>
      <c r="S346" s="15">
        <f t="shared" si="43"/>
        <v>40</v>
      </c>
      <c r="T346" s="15">
        <f t="shared" si="44"/>
        <v>180</v>
      </c>
      <c r="U346" s="15">
        <f t="shared" si="45"/>
        <v>220</v>
      </c>
      <c r="V346" s="15">
        <f t="shared" si="46"/>
        <v>220</v>
      </c>
      <c r="W346" s="14" t="str">
        <f t="shared" si="47"/>
        <v>Wed</v>
      </c>
      <c r="X346" s="14" t="str">
        <f t="shared" si="47"/>
        <v>Mon</v>
      </c>
      <c r="Y346" s="19">
        <f>WorkOrders2[[#This Row],[LbrHrs]]*WorkOrders2[[#This Row],[Techs]]</f>
        <v>0.5</v>
      </c>
      <c r="Z346" s="19">
        <f>WorkOrders2[[#This Row],[PartsCost]]+WorkOrders2[[#This Row],[LbrCost]]</f>
        <v>220</v>
      </c>
    </row>
    <row r="347" spans="1:26" x14ac:dyDescent="0.25">
      <c r="A347" s="7" t="s">
        <v>394</v>
      </c>
      <c r="B347" t="s">
        <v>34</v>
      </c>
      <c r="C347" t="s">
        <v>26</v>
      </c>
      <c r="D347" s="7" t="s">
        <v>27</v>
      </c>
      <c r="F347" s="8">
        <v>44244</v>
      </c>
      <c r="G347" s="8">
        <v>44256</v>
      </c>
      <c r="H347" s="9">
        <v>1</v>
      </c>
      <c r="I347" s="9" t="e">
        <f>VLOOKUP(WorkOrders2[[#This Row],[Techs]],[1]!tblRates[#All],2,FALSE)</f>
        <v>#REF!</v>
      </c>
      <c r="J347" s="10"/>
      <c r="K347" s="10"/>
      <c r="L347" s="11">
        <v>0.25</v>
      </c>
      <c r="M347" s="12">
        <v>255.3433</v>
      </c>
      <c r="N347" s="12">
        <f>IF(WorkOrders2[[#This Row],[WtyParts]]="yes", 0,WorkOrders2[[#This Row],[PartsCost]])</f>
        <v>255.3433</v>
      </c>
      <c r="O347" t="s">
        <v>47</v>
      </c>
      <c r="P347" s="13">
        <f t="shared" si="40"/>
        <v>12</v>
      </c>
      <c r="Q347" s="14">
        <f t="shared" si="41"/>
        <v>80</v>
      </c>
      <c r="R347" s="15">
        <f t="shared" si="42"/>
        <v>20</v>
      </c>
      <c r="S347" s="15">
        <f t="shared" si="43"/>
        <v>20</v>
      </c>
      <c r="T347" s="15">
        <f t="shared" si="44"/>
        <v>255.3433</v>
      </c>
      <c r="U347" s="15">
        <f t="shared" si="45"/>
        <v>275.3433</v>
      </c>
      <c r="V347" s="15">
        <f t="shared" si="46"/>
        <v>275.3433</v>
      </c>
      <c r="W347" s="14" t="str">
        <f t="shared" si="47"/>
        <v>Wed</v>
      </c>
      <c r="X347" s="14" t="str">
        <f t="shared" si="47"/>
        <v>Mon</v>
      </c>
      <c r="Y347" s="19">
        <f>WorkOrders2[[#This Row],[LbrHrs]]*WorkOrders2[[#This Row],[Techs]]</f>
        <v>0.25</v>
      </c>
      <c r="Z347" s="19">
        <f>WorkOrders2[[#This Row],[PartsCost]]+WorkOrders2[[#This Row],[LbrCost]]</f>
        <v>275.3433</v>
      </c>
    </row>
    <row r="348" spans="1:26" x14ac:dyDescent="0.25">
      <c r="A348" s="7" t="s">
        <v>395</v>
      </c>
      <c r="B348" t="s">
        <v>39</v>
      </c>
      <c r="C348" t="s">
        <v>26</v>
      </c>
      <c r="D348" s="7" t="s">
        <v>35</v>
      </c>
      <c r="F348" s="8">
        <v>44244</v>
      </c>
      <c r="G348" s="8">
        <v>44257</v>
      </c>
      <c r="H348" s="9">
        <v>1</v>
      </c>
      <c r="I348" s="9" t="e">
        <f>VLOOKUP(WorkOrders2[[#This Row],[Techs]],[1]!tblRates[#All],2,FALSE)</f>
        <v>#REF!</v>
      </c>
      <c r="J348" s="10"/>
      <c r="K348" s="10"/>
      <c r="L348" s="11">
        <v>0.25</v>
      </c>
      <c r="M348" s="12">
        <v>48.372999999999998</v>
      </c>
      <c r="N348" s="12">
        <f>IF(WorkOrders2[[#This Row],[WtyParts]]="yes", 0,WorkOrders2[[#This Row],[PartsCost]])</f>
        <v>48.372999999999998</v>
      </c>
      <c r="O348" t="s">
        <v>36</v>
      </c>
      <c r="P348" s="13">
        <f t="shared" si="40"/>
        <v>13</v>
      </c>
      <c r="Q348" s="14">
        <f t="shared" si="41"/>
        <v>80</v>
      </c>
      <c r="R348" s="15">
        <f t="shared" si="42"/>
        <v>20</v>
      </c>
      <c r="S348" s="15">
        <f t="shared" si="43"/>
        <v>20</v>
      </c>
      <c r="T348" s="15">
        <f t="shared" si="44"/>
        <v>48.372999999999998</v>
      </c>
      <c r="U348" s="15">
        <f t="shared" si="45"/>
        <v>68.37299999999999</v>
      </c>
      <c r="V348" s="15">
        <f t="shared" si="46"/>
        <v>68.37299999999999</v>
      </c>
      <c r="W348" s="14" t="str">
        <f t="shared" si="47"/>
        <v>Wed</v>
      </c>
      <c r="X348" s="14" t="str">
        <f t="shared" si="47"/>
        <v>Tue</v>
      </c>
      <c r="Y348" s="19">
        <f>WorkOrders2[[#This Row],[LbrHrs]]*WorkOrders2[[#This Row],[Techs]]</f>
        <v>0.25</v>
      </c>
      <c r="Z348" s="19">
        <f>WorkOrders2[[#This Row],[PartsCost]]+WorkOrders2[[#This Row],[LbrCost]]</f>
        <v>68.37299999999999</v>
      </c>
    </row>
    <row r="349" spans="1:26" x14ac:dyDescent="0.25">
      <c r="A349" s="7" t="s">
        <v>396</v>
      </c>
      <c r="B349" t="s">
        <v>25</v>
      </c>
      <c r="C349" t="s">
        <v>195</v>
      </c>
      <c r="D349" s="7" t="s">
        <v>35</v>
      </c>
      <c r="F349" s="8">
        <v>44244</v>
      </c>
      <c r="G349" s="8">
        <v>44263</v>
      </c>
      <c r="H349" s="9">
        <v>1</v>
      </c>
      <c r="I349" s="9" t="e">
        <f>VLOOKUP(WorkOrders2[[#This Row],[Techs]],[1]!tblRates[#All],2,FALSE)</f>
        <v>#REF!</v>
      </c>
      <c r="J349" s="10"/>
      <c r="K349" s="10"/>
      <c r="L349" s="11">
        <v>0.25</v>
      </c>
      <c r="M349" s="12">
        <v>40.200000000000003</v>
      </c>
      <c r="N349" s="12">
        <f>IF(WorkOrders2[[#This Row],[WtyParts]]="yes", 0,WorkOrders2[[#This Row],[PartsCost]])</f>
        <v>40.200000000000003</v>
      </c>
      <c r="O349" t="s">
        <v>28</v>
      </c>
      <c r="P349" s="13">
        <f t="shared" si="40"/>
        <v>19</v>
      </c>
      <c r="Q349" s="14">
        <f t="shared" si="41"/>
        <v>80</v>
      </c>
      <c r="R349" s="15">
        <f t="shared" si="42"/>
        <v>20</v>
      </c>
      <c r="S349" s="15">
        <f t="shared" si="43"/>
        <v>20</v>
      </c>
      <c r="T349" s="15">
        <f t="shared" si="44"/>
        <v>40.200000000000003</v>
      </c>
      <c r="U349" s="15">
        <f t="shared" si="45"/>
        <v>60.2</v>
      </c>
      <c r="V349" s="15">
        <f t="shared" si="46"/>
        <v>60.2</v>
      </c>
      <c r="W349" s="14" t="str">
        <f t="shared" si="47"/>
        <v>Wed</v>
      </c>
      <c r="X349" s="14" t="str">
        <f t="shared" si="47"/>
        <v>Mon</v>
      </c>
      <c r="Y349" s="19">
        <f>WorkOrders2[[#This Row],[LbrHrs]]*WorkOrders2[[#This Row],[Techs]]</f>
        <v>0.25</v>
      </c>
      <c r="Z349" s="19">
        <f>WorkOrders2[[#This Row],[PartsCost]]+WorkOrders2[[#This Row],[LbrCost]]</f>
        <v>60.2</v>
      </c>
    </row>
    <row r="350" spans="1:26" x14ac:dyDescent="0.25">
      <c r="A350" s="7" t="s">
        <v>397</v>
      </c>
      <c r="B350" t="s">
        <v>34</v>
      </c>
      <c r="C350" t="s">
        <v>40</v>
      </c>
      <c r="D350" s="7" t="s">
        <v>35</v>
      </c>
      <c r="F350" s="8">
        <v>44245</v>
      </c>
      <c r="G350" s="8">
        <v>44261</v>
      </c>
      <c r="H350" s="9">
        <v>1</v>
      </c>
      <c r="I350" s="9" t="e">
        <f>VLOOKUP(WorkOrders2[[#This Row],[Techs]],[1]!tblRates[#All],2,FALSE)</f>
        <v>#REF!</v>
      </c>
      <c r="J350" s="10"/>
      <c r="K350" s="10"/>
      <c r="L350" s="11">
        <v>0.25</v>
      </c>
      <c r="M350" s="12">
        <v>61.4985</v>
      </c>
      <c r="N350" s="12">
        <f>IF(WorkOrders2[[#This Row],[WtyParts]]="yes", 0,WorkOrders2[[#This Row],[PartsCost]])</f>
        <v>61.4985</v>
      </c>
      <c r="O350" t="s">
        <v>28</v>
      </c>
      <c r="P350" s="13">
        <f t="shared" si="40"/>
        <v>16</v>
      </c>
      <c r="Q350" s="14">
        <f t="shared" si="41"/>
        <v>80</v>
      </c>
      <c r="R350" s="15">
        <f t="shared" si="42"/>
        <v>20</v>
      </c>
      <c r="S350" s="15">
        <f t="shared" si="43"/>
        <v>20</v>
      </c>
      <c r="T350" s="15">
        <f t="shared" si="44"/>
        <v>61.4985</v>
      </c>
      <c r="U350" s="15">
        <f t="shared" si="45"/>
        <v>81.498500000000007</v>
      </c>
      <c r="V350" s="15">
        <f t="shared" si="46"/>
        <v>81.498500000000007</v>
      </c>
      <c r="W350" s="14" t="str">
        <f t="shared" si="47"/>
        <v>Thu</v>
      </c>
      <c r="X350" s="14" t="str">
        <f t="shared" si="47"/>
        <v>Sat</v>
      </c>
      <c r="Y350" s="19">
        <f>WorkOrders2[[#This Row],[LbrHrs]]*WorkOrders2[[#This Row],[Techs]]</f>
        <v>0.25</v>
      </c>
      <c r="Z350" s="19">
        <f>WorkOrders2[[#This Row],[PartsCost]]+WorkOrders2[[#This Row],[LbrCost]]</f>
        <v>81.498500000000007</v>
      </c>
    </row>
    <row r="351" spans="1:26" x14ac:dyDescent="0.25">
      <c r="A351" s="7" t="s">
        <v>398</v>
      </c>
      <c r="B351" t="s">
        <v>39</v>
      </c>
      <c r="C351" t="s">
        <v>26</v>
      </c>
      <c r="D351" s="7" t="s">
        <v>32</v>
      </c>
      <c r="F351" s="8">
        <v>44245</v>
      </c>
      <c r="G351" s="8">
        <v>44257</v>
      </c>
      <c r="H351" s="9">
        <v>1</v>
      </c>
      <c r="I351" s="9" t="e">
        <f>VLOOKUP(WorkOrders2[[#This Row],[Techs]],[1]!tblRates[#All],2,FALSE)</f>
        <v>#REF!</v>
      </c>
      <c r="J351" s="10"/>
      <c r="K351" s="10"/>
      <c r="L351" s="11">
        <v>0.5</v>
      </c>
      <c r="M351" s="12">
        <v>42.66</v>
      </c>
      <c r="N351" s="12">
        <f>IF(WorkOrders2[[#This Row],[WtyParts]]="yes", 0,WorkOrders2[[#This Row],[PartsCost]])</f>
        <v>42.66</v>
      </c>
      <c r="O351" t="s">
        <v>28</v>
      </c>
      <c r="P351" s="13">
        <f t="shared" si="40"/>
        <v>12</v>
      </c>
      <c r="Q351" s="14">
        <f t="shared" si="41"/>
        <v>80</v>
      </c>
      <c r="R351" s="15">
        <f t="shared" si="42"/>
        <v>40</v>
      </c>
      <c r="S351" s="15">
        <f t="shared" si="43"/>
        <v>40</v>
      </c>
      <c r="T351" s="15">
        <f t="shared" si="44"/>
        <v>42.66</v>
      </c>
      <c r="U351" s="15">
        <f t="shared" si="45"/>
        <v>82.66</v>
      </c>
      <c r="V351" s="15">
        <f t="shared" si="46"/>
        <v>82.66</v>
      </c>
      <c r="W351" s="14" t="str">
        <f t="shared" si="47"/>
        <v>Thu</v>
      </c>
      <c r="X351" s="14" t="str">
        <f t="shared" si="47"/>
        <v>Tue</v>
      </c>
      <c r="Y351" s="19">
        <f>WorkOrders2[[#This Row],[LbrHrs]]*WorkOrders2[[#This Row],[Techs]]</f>
        <v>0.5</v>
      </c>
      <c r="Z351" s="19">
        <f>WorkOrders2[[#This Row],[PartsCost]]+WorkOrders2[[#This Row],[LbrCost]]</f>
        <v>82.66</v>
      </c>
    </row>
    <row r="352" spans="1:26" x14ac:dyDescent="0.25">
      <c r="A352" s="7" t="s">
        <v>399</v>
      </c>
      <c r="B352" t="s">
        <v>25</v>
      </c>
      <c r="C352" t="s">
        <v>195</v>
      </c>
      <c r="D352" s="7" t="s">
        <v>32</v>
      </c>
      <c r="F352" s="8">
        <v>44245</v>
      </c>
      <c r="G352" s="8">
        <v>44265</v>
      </c>
      <c r="H352" s="9">
        <v>1</v>
      </c>
      <c r="I352" s="9" t="e">
        <f>VLOOKUP(WorkOrders2[[#This Row],[Techs]],[1]!tblRates[#All],2,FALSE)</f>
        <v>#REF!</v>
      </c>
      <c r="J352" s="10"/>
      <c r="K352" s="10"/>
      <c r="L352" s="11">
        <v>0.5</v>
      </c>
      <c r="M352" s="12">
        <v>16.420000000000002</v>
      </c>
      <c r="N352" s="12">
        <f>IF(WorkOrders2[[#This Row],[WtyParts]]="yes", 0,WorkOrders2[[#This Row],[PartsCost]])</f>
        <v>16.420000000000002</v>
      </c>
      <c r="O352" t="s">
        <v>400</v>
      </c>
      <c r="P352" s="13">
        <f t="shared" si="40"/>
        <v>20</v>
      </c>
      <c r="Q352" s="14">
        <f t="shared" si="41"/>
        <v>80</v>
      </c>
      <c r="R352" s="15">
        <f t="shared" si="42"/>
        <v>40</v>
      </c>
      <c r="S352" s="15">
        <f t="shared" si="43"/>
        <v>40</v>
      </c>
      <c r="T352" s="15">
        <f t="shared" si="44"/>
        <v>16.420000000000002</v>
      </c>
      <c r="U352" s="15">
        <f t="shared" si="45"/>
        <v>56.42</v>
      </c>
      <c r="V352" s="15">
        <f t="shared" si="46"/>
        <v>56.42</v>
      </c>
      <c r="W352" s="14" t="str">
        <f t="shared" si="47"/>
        <v>Thu</v>
      </c>
      <c r="X352" s="14" t="str">
        <f t="shared" si="47"/>
        <v>Wed</v>
      </c>
      <c r="Y352" s="19">
        <f>WorkOrders2[[#This Row],[LbrHrs]]*WorkOrders2[[#This Row],[Techs]]</f>
        <v>0.5</v>
      </c>
      <c r="Z352" s="19">
        <f>WorkOrders2[[#This Row],[PartsCost]]+WorkOrders2[[#This Row],[LbrCost]]</f>
        <v>56.42</v>
      </c>
    </row>
    <row r="353" spans="1:26" x14ac:dyDescent="0.25">
      <c r="A353" s="7" t="s">
        <v>401</v>
      </c>
      <c r="B353" t="s">
        <v>62</v>
      </c>
      <c r="C353" t="s">
        <v>46</v>
      </c>
      <c r="D353" s="7" t="s">
        <v>27</v>
      </c>
      <c r="F353" s="8">
        <v>44246</v>
      </c>
      <c r="G353" s="8">
        <v>44264</v>
      </c>
      <c r="H353" s="9">
        <v>2</v>
      </c>
      <c r="I353" s="9" t="e">
        <f>VLOOKUP(WorkOrders2[[#This Row],[Techs]],[1]!tblRates[#All],2,FALSE)</f>
        <v>#REF!</v>
      </c>
      <c r="J353" s="10"/>
      <c r="K353" s="10"/>
      <c r="L353" s="11">
        <v>0.5</v>
      </c>
      <c r="M353" s="12">
        <v>31.807600000000001</v>
      </c>
      <c r="N353" s="12">
        <f>IF(WorkOrders2[[#This Row],[WtyParts]]="yes", 0,WorkOrders2[[#This Row],[PartsCost]])</f>
        <v>31.807600000000001</v>
      </c>
      <c r="O353" t="s">
        <v>28</v>
      </c>
      <c r="P353" s="13">
        <f t="shared" si="40"/>
        <v>18</v>
      </c>
      <c r="Q353" s="14">
        <f t="shared" si="41"/>
        <v>140</v>
      </c>
      <c r="R353" s="15">
        <f t="shared" si="42"/>
        <v>70</v>
      </c>
      <c r="S353" s="15">
        <f t="shared" si="43"/>
        <v>70</v>
      </c>
      <c r="T353" s="15">
        <f t="shared" si="44"/>
        <v>31.807600000000001</v>
      </c>
      <c r="U353" s="15">
        <f t="shared" si="45"/>
        <v>101.80760000000001</v>
      </c>
      <c r="V353" s="15">
        <f t="shared" si="46"/>
        <v>101.80760000000001</v>
      </c>
      <c r="W353" s="14" t="str">
        <f t="shared" si="47"/>
        <v>Fri</v>
      </c>
      <c r="X353" s="14" t="str">
        <f t="shared" si="47"/>
        <v>Tue</v>
      </c>
      <c r="Y353" s="19">
        <f>WorkOrders2[[#This Row],[LbrHrs]]*WorkOrders2[[#This Row],[Techs]]</f>
        <v>1</v>
      </c>
      <c r="Z353" s="19">
        <f>WorkOrders2[[#This Row],[PartsCost]]+WorkOrders2[[#This Row],[LbrCost]]</f>
        <v>101.80760000000001</v>
      </c>
    </row>
    <row r="354" spans="1:26" x14ac:dyDescent="0.25">
      <c r="A354" s="7" t="s">
        <v>402</v>
      </c>
      <c r="B354" t="s">
        <v>25</v>
      </c>
      <c r="C354" t="s">
        <v>195</v>
      </c>
      <c r="D354" s="7" t="s">
        <v>27</v>
      </c>
      <c r="F354" s="8">
        <v>44249</v>
      </c>
      <c r="G354" s="8">
        <v>44284</v>
      </c>
      <c r="H354" s="9">
        <v>2</v>
      </c>
      <c r="I354" s="9" t="e">
        <f>VLOOKUP(WorkOrders2[[#This Row],[Techs]],[1]!tblRates[#All],2,FALSE)</f>
        <v>#REF!</v>
      </c>
      <c r="J354" s="10"/>
      <c r="K354" s="10"/>
      <c r="L354" s="11">
        <v>0.5</v>
      </c>
      <c r="M354" s="12">
        <v>239.96940000000001</v>
      </c>
      <c r="N354" s="12">
        <f>IF(WorkOrders2[[#This Row],[WtyParts]]="yes", 0,WorkOrders2[[#This Row],[PartsCost]])</f>
        <v>239.96940000000001</v>
      </c>
      <c r="O354" t="s">
        <v>28</v>
      </c>
      <c r="P354" s="13">
        <f t="shared" si="40"/>
        <v>35</v>
      </c>
      <c r="Q354" s="14">
        <f t="shared" si="41"/>
        <v>140</v>
      </c>
      <c r="R354" s="15">
        <f t="shared" si="42"/>
        <v>70</v>
      </c>
      <c r="S354" s="15">
        <f t="shared" si="43"/>
        <v>70</v>
      </c>
      <c r="T354" s="15">
        <f t="shared" si="44"/>
        <v>239.96940000000001</v>
      </c>
      <c r="U354" s="15">
        <f t="shared" si="45"/>
        <v>309.96940000000001</v>
      </c>
      <c r="V354" s="15">
        <f t="shared" si="46"/>
        <v>309.96940000000001</v>
      </c>
      <c r="W354" s="14" t="str">
        <f t="shared" si="47"/>
        <v>Mon</v>
      </c>
      <c r="X354" s="14" t="str">
        <f t="shared" si="47"/>
        <v>Mon</v>
      </c>
      <c r="Y354" s="19">
        <f>WorkOrders2[[#This Row],[LbrHrs]]*WorkOrders2[[#This Row],[Techs]]</f>
        <v>1</v>
      </c>
      <c r="Z354" s="19">
        <f>WorkOrders2[[#This Row],[PartsCost]]+WorkOrders2[[#This Row],[LbrCost]]</f>
        <v>309.96940000000001</v>
      </c>
    </row>
    <row r="355" spans="1:26" x14ac:dyDescent="0.25">
      <c r="A355" s="7" t="s">
        <v>403</v>
      </c>
      <c r="B355" t="s">
        <v>34</v>
      </c>
      <c r="C355" t="s">
        <v>46</v>
      </c>
      <c r="D355" s="7" t="s">
        <v>49</v>
      </c>
      <c r="F355" s="8">
        <v>44250</v>
      </c>
      <c r="G355" s="8">
        <v>44257</v>
      </c>
      <c r="H355" s="9">
        <v>1</v>
      </c>
      <c r="I355" s="9" t="e">
        <f>VLOOKUP(WorkOrders2[[#This Row],[Techs]],[1]!tblRates[#All],2,FALSE)</f>
        <v>#REF!</v>
      </c>
      <c r="J355" s="10"/>
      <c r="K355" s="10"/>
      <c r="L355" s="11">
        <v>1</v>
      </c>
      <c r="M355" s="12">
        <v>90</v>
      </c>
      <c r="N355" s="12">
        <f>IF(WorkOrders2[[#This Row],[WtyParts]]="yes", 0,WorkOrders2[[#This Row],[PartsCost]])</f>
        <v>90</v>
      </c>
      <c r="O355" t="s">
        <v>47</v>
      </c>
      <c r="P355" s="13">
        <f t="shared" si="40"/>
        <v>7</v>
      </c>
      <c r="Q355" s="14">
        <f t="shared" si="41"/>
        <v>80</v>
      </c>
      <c r="R355" s="15">
        <f t="shared" si="42"/>
        <v>80</v>
      </c>
      <c r="S355" s="15">
        <f t="shared" si="43"/>
        <v>80</v>
      </c>
      <c r="T355" s="15">
        <f t="shared" si="44"/>
        <v>90</v>
      </c>
      <c r="U355" s="15">
        <f t="shared" si="45"/>
        <v>170</v>
      </c>
      <c r="V355" s="15">
        <f t="shared" si="46"/>
        <v>170</v>
      </c>
      <c r="W355" s="14" t="str">
        <f t="shared" si="47"/>
        <v>Tue</v>
      </c>
      <c r="X355" s="14" t="str">
        <f t="shared" si="47"/>
        <v>Tue</v>
      </c>
      <c r="Y355" s="19">
        <f>WorkOrders2[[#This Row],[LbrHrs]]*WorkOrders2[[#This Row],[Techs]]</f>
        <v>1</v>
      </c>
      <c r="Z355" s="19">
        <f>WorkOrders2[[#This Row],[PartsCost]]+WorkOrders2[[#This Row],[LbrCost]]</f>
        <v>170</v>
      </c>
    </row>
    <row r="356" spans="1:26" x14ac:dyDescent="0.25">
      <c r="A356" s="7" t="s">
        <v>404</v>
      </c>
      <c r="B356" t="s">
        <v>30</v>
      </c>
      <c r="C356" t="s">
        <v>31</v>
      </c>
      <c r="D356" s="7" t="s">
        <v>35</v>
      </c>
      <c r="F356" s="8">
        <v>44250</v>
      </c>
      <c r="G356" s="8">
        <v>44271</v>
      </c>
      <c r="H356" s="9">
        <v>1</v>
      </c>
      <c r="I356" s="9" t="e">
        <f>VLOOKUP(WorkOrders2[[#This Row],[Techs]],[1]!tblRates[#All],2,FALSE)</f>
        <v>#REF!</v>
      </c>
      <c r="J356" s="10"/>
      <c r="K356" s="10"/>
      <c r="L356" s="11">
        <v>0.25</v>
      </c>
      <c r="M356" s="12">
        <v>16.25</v>
      </c>
      <c r="N356" s="12">
        <f>IF(WorkOrders2[[#This Row],[WtyParts]]="yes", 0,WorkOrders2[[#This Row],[PartsCost]])</f>
        <v>16.25</v>
      </c>
      <c r="O356" t="s">
        <v>28</v>
      </c>
      <c r="P356" s="13">
        <f t="shared" si="40"/>
        <v>21</v>
      </c>
      <c r="Q356" s="14">
        <f t="shared" si="41"/>
        <v>80</v>
      </c>
      <c r="R356" s="15">
        <f t="shared" si="42"/>
        <v>20</v>
      </c>
      <c r="S356" s="15">
        <f t="shared" si="43"/>
        <v>20</v>
      </c>
      <c r="T356" s="15">
        <f t="shared" si="44"/>
        <v>16.25</v>
      </c>
      <c r="U356" s="15">
        <f t="shared" si="45"/>
        <v>36.25</v>
      </c>
      <c r="V356" s="15">
        <f t="shared" si="46"/>
        <v>36.25</v>
      </c>
      <c r="W356" s="14" t="str">
        <f t="shared" si="47"/>
        <v>Tue</v>
      </c>
      <c r="X356" s="14" t="str">
        <f t="shared" si="47"/>
        <v>Tue</v>
      </c>
      <c r="Y356" s="19">
        <f>WorkOrders2[[#This Row],[LbrHrs]]*WorkOrders2[[#This Row],[Techs]]</f>
        <v>0.25</v>
      </c>
      <c r="Z356" s="19">
        <f>WorkOrders2[[#This Row],[PartsCost]]+WorkOrders2[[#This Row],[LbrCost]]</f>
        <v>36.25</v>
      </c>
    </row>
    <row r="357" spans="1:26" x14ac:dyDescent="0.25">
      <c r="A357" s="7" t="s">
        <v>405</v>
      </c>
      <c r="B357" t="s">
        <v>34</v>
      </c>
      <c r="C357" t="s">
        <v>40</v>
      </c>
      <c r="D357" s="7" t="s">
        <v>27</v>
      </c>
      <c r="F357" s="8">
        <v>44250</v>
      </c>
      <c r="G357" s="8">
        <v>44287</v>
      </c>
      <c r="H357" s="9">
        <v>2</v>
      </c>
      <c r="I357" s="9" t="e">
        <f>VLOOKUP(WorkOrders2[[#This Row],[Techs]],[1]!tblRates[#All],2,FALSE)</f>
        <v>#REF!</v>
      </c>
      <c r="J357" s="10"/>
      <c r="K357" s="10"/>
      <c r="L357" s="11">
        <v>0.25</v>
      </c>
      <c r="M357" s="12">
        <v>269.40269999999998</v>
      </c>
      <c r="N357" s="12">
        <f>IF(WorkOrders2[[#This Row],[WtyParts]]="yes", 0,WorkOrders2[[#This Row],[PartsCost]])</f>
        <v>269.40269999999998</v>
      </c>
      <c r="O357" t="s">
        <v>47</v>
      </c>
      <c r="P357" s="13">
        <f t="shared" si="40"/>
        <v>37</v>
      </c>
      <c r="Q357" s="14">
        <f t="shared" si="41"/>
        <v>140</v>
      </c>
      <c r="R357" s="15">
        <f t="shared" si="42"/>
        <v>35</v>
      </c>
      <c r="S357" s="15">
        <f t="shared" si="43"/>
        <v>35</v>
      </c>
      <c r="T357" s="15">
        <f t="shared" si="44"/>
        <v>269.40269999999998</v>
      </c>
      <c r="U357" s="15">
        <f t="shared" si="45"/>
        <v>304.40269999999998</v>
      </c>
      <c r="V357" s="15">
        <f t="shared" si="46"/>
        <v>304.40269999999998</v>
      </c>
      <c r="W357" s="14" t="str">
        <f t="shared" si="47"/>
        <v>Tue</v>
      </c>
      <c r="X357" s="14" t="str">
        <f t="shared" si="47"/>
        <v>Thu</v>
      </c>
      <c r="Y357" s="19">
        <f>WorkOrders2[[#This Row],[LbrHrs]]*WorkOrders2[[#This Row],[Techs]]</f>
        <v>0.5</v>
      </c>
      <c r="Z357" s="19">
        <f>WorkOrders2[[#This Row],[PartsCost]]+WorkOrders2[[#This Row],[LbrCost]]</f>
        <v>304.40269999999998</v>
      </c>
    </row>
    <row r="358" spans="1:26" x14ac:dyDescent="0.25">
      <c r="A358" s="7" t="s">
        <v>406</v>
      </c>
      <c r="B358" t="s">
        <v>30</v>
      </c>
      <c r="C358" t="s">
        <v>31</v>
      </c>
      <c r="D358" s="7" t="s">
        <v>35</v>
      </c>
      <c r="F358" s="8">
        <v>44251</v>
      </c>
      <c r="G358" s="8">
        <v>44270</v>
      </c>
      <c r="H358" s="9">
        <v>1</v>
      </c>
      <c r="I358" s="9" t="e">
        <f>VLOOKUP(WorkOrders2[[#This Row],[Techs]],[1]!tblRates[#All],2,FALSE)</f>
        <v>#REF!</v>
      </c>
      <c r="J358" s="10"/>
      <c r="K358" s="10"/>
      <c r="L358" s="11">
        <v>0.25</v>
      </c>
      <c r="M358" s="12">
        <v>33.497100000000003</v>
      </c>
      <c r="N358" s="12">
        <f>IF(WorkOrders2[[#This Row],[WtyParts]]="yes", 0,WorkOrders2[[#This Row],[PartsCost]])</f>
        <v>33.497100000000003</v>
      </c>
      <c r="O358" t="s">
        <v>28</v>
      </c>
      <c r="P358" s="13">
        <f t="shared" si="40"/>
        <v>19</v>
      </c>
      <c r="Q358" s="14">
        <f t="shared" si="41"/>
        <v>80</v>
      </c>
      <c r="R358" s="15">
        <f t="shared" si="42"/>
        <v>20</v>
      </c>
      <c r="S358" s="15">
        <f t="shared" si="43"/>
        <v>20</v>
      </c>
      <c r="T358" s="15">
        <f t="shared" si="44"/>
        <v>33.497100000000003</v>
      </c>
      <c r="U358" s="15">
        <f t="shared" si="45"/>
        <v>53.497100000000003</v>
      </c>
      <c r="V358" s="15">
        <f t="shared" si="46"/>
        <v>53.497100000000003</v>
      </c>
      <c r="W358" s="14" t="str">
        <f t="shared" si="47"/>
        <v>Wed</v>
      </c>
      <c r="X358" s="14" t="str">
        <f t="shared" si="47"/>
        <v>Mon</v>
      </c>
      <c r="Y358" s="19">
        <f>WorkOrders2[[#This Row],[LbrHrs]]*WorkOrders2[[#This Row],[Techs]]</f>
        <v>0.25</v>
      </c>
      <c r="Z358" s="19">
        <f>WorkOrders2[[#This Row],[PartsCost]]+WorkOrders2[[#This Row],[LbrCost]]</f>
        <v>53.497100000000003</v>
      </c>
    </row>
    <row r="359" spans="1:26" x14ac:dyDescent="0.25">
      <c r="A359" s="7" t="s">
        <v>407</v>
      </c>
      <c r="B359" t="s">
        <v>34</v>
      </c>
      <c r="C359" t="s">
        <v>46</v>
      </c>
      <c r="D359" s="7" t="s">
        <v>27</v>
      </c>
      <c r="F359" s="8">
        <v>44252</v>
      </c>
      <c r="G359" s="8">
        <v>44263</v>
      </c>
      <c r="H359" s="9">
        <v>1</v>
      </c>
      <c r="I359" s="9" t="e">
        <f>VLOOKUP(WorkOrders2[[#This Row],[Techs]],[1]!tblRates[#All],2,FALSE)</f>
        <v>#REF!</v>
      </c>
      <c r="J359" s="10"/>
      <c r="K359" s="10"/>
      <c r="L359" s="11">
        <v>0.25</v>
      </c>
      <c r="M359" s="12">
        <v>305.46260000000001</v>
      </c>
      <c r="N359" s="12">
        <f>IF(WorkOrders2[[#This Row],[WtyParts]]="yes", 0,WorkOrders2[[#This Row],[PartsCost]])</f>
        <v>305.46260000000001</v>
      </c>
      <c r="O359" t="s">
        <v>28</v>
      </c>
      <c r="P359" s="13">
        <f t="shared" si="40"/>
        <v>11</v>
      </c>
      <c r="Q359" s="14">
        <f t="shared" si="41"/>
        <v>80</v>
      </c>
      <c r="R359" s="15">
        <f t="shared" si="42"/>
        <v>20</v>
      </c>
      <c r="S359" s="15">
        <f t="shared" si="43"/>
        <v>20</v>
      </c>
      <c r="T359" s="15">
        <f t="shared" si="44"/>
        <v>305.46260000000001</v>
      </c>
      <c r="U359" s="15">
        <f t="shared" si="45"/>
        <v>325.46260000000001</v>
      </c>
      <c r="V359" s="15">
        <f t="shared" si="46"/>
        <v>325.46260000000001</v>
      </c>
      <c r="W359" s="14" t="str">
        <f t="shared" si="47"/>
        <v>Thu</v>
      </c>
      <c r="X359" s="14" t="str">
        <f t="shared" si="47"/>
        <v>Mon</v>
      </c>
      <c r="Y359" s="19">
        <f>WorkOrders2[[#This Row],[LbrHrs]]*WorkOrders2[[#This Row],[Techs]]</f>
        <v>0.25</v>
      </c>
      <c r="Z359" s="19">
        <f>WorkOrders2[[#This Row],[PartsCost]]+WorkOrders2[[#This Row],[LbrCost]]</f>
        <v>325.46260000000001</v>
      </c>
    </row>
    <row r="360" spans="1:26" x14ac:dyDescent="0.25">
      <c r="A360" s="7" t="s">
        <v>408</v>
      </c>
      <c r="B360" t="s">
        <v>30</v>
      </c>
      <c r="C360" t="s">
        <v>31</v>
      </c>
      <c r="D360" s="7" t="s">
        <v>32</v>
      </c>
      <c r="F360" s="8">
        <v>44252</v>
      </c>
      <c r="G360" s="8">
        <v>44270</v>
      </c>
      <c r="H360" s="9">
        <v>1</v>
      </c>
      <c r="I360" s="9" t="e">
        <f>VLOOKUP(WorkOrders2[[#This Row],[Techs]],[1]!tblRates[#All],2,FALSE)</f>
        <v>#REF!</v>
      </c>
      <c r="J360" s="10"/>
      <c r="K360" s="10"/>
      <c r="L360" s="11">
        <v>0.75</v>
      </c>
      <c r="M360" s="12">
        <v>50.672400000000003</v>
      </c>
      <c r="N360" s="12">
        <f>IF(WorkOrders2[[#This Row],[WtyParts]]="yes", 0,WorkOrders2[[#This Row],[PartsCost]])</f>
        <v>50.672400000000003</v>
      </c>
      <c r="O360" t="s">
        <v>36</v>
      </c>
      <c r="P360" s="13">
        <f t="shared" si="40"/>
        <v>18</v>
      </c>
      <c r="Q360" s="14">
        <f t="shared" si="41"/>
        <v>80</v>
      </c>
      <c r="R360" s="15">
        <f t="shared" si="42"/>
        <v>60</v>
      </c>
      <c r="S360" s="15">
        <f t="shared" si="43"/>
        <v>60</v>
      </c>
      <c r="T360" s="15">
        <f t="shared" si="44"/>
        <v>50.672400000000003</v>
      </c>
      <c r="U360" s="15">
        <f t="shared" si="45"/>
        <v>110.67240000000001</v>
      </c>
      <c r="V360" s="15">
        <f t="shared" si="46"/>
        <v>110.67240000000001</v>
      </c>
      <c r="W360" s="14" t="str">
        <f t="shared" si="47"/>
        <v>Thu</v>
      </c>
      <c r="X360" s="14" t="str">
        <f t="shared" si="47"/>
        <v>Mon</v>
      </c>
      <c r="Y360" s="19">
        <f>WorkOrders2[[#This Row],[LbrHrs]]*WorkOrders2[[#This Row],[Techs]]</f>
        <v>0.75</v>
      </c>
      <c r="Z360" s="19">
        <f>WorkOrders2[[#This Row],[PartsCost]]+WorkOrders2[[#This Row],[LbrCost]]</f>
        <v>110.67240000000001</v>
      </c>
    </row>
    <row r="361" spans="1:26" x14ac:dyDescent="0.25">
      <c r="A361" s="7" t="s">
        <v>409</v>
      </c>
      <c r="B361" t="s">
        <v>30</v>
      </c>
      <c r="C361" t="s">
        <v>31</v>
      </c>
      <c r="D361" s="7" t="s">
        <v>32</v>
      </c>
      <c r="F361" s="8">
        <v>44252</v>
      </c>
      <c r="G361" s="8">
        <v>44271</v>
      </c>
      <c r="H361" s="9">
        <v>1</v>
      </c>
      <c r="I361" s="9" t="e">
        <f>VLOOKUP(WorkOrders2[[#This Row],[Techs]],[1]!tblRates[#All],2,FALSE)</f>
        <v>#REF!</v>
      </c>
      <c r="J361" s="10"/>
      <c r="K361" s="10"/>
      <c r="L361" s="11">
        <v>0.5</v>
      </c>
      <c r="M361" s="12">
        <v>45.63</v>
      </c>
      <c r="N361" s="12">
        <f>IF(WorkOrders2[[#This Row],[WtyParts]]="yes", 0,WorkOrders2[[#This Row],[PartsCost]])</f>
        <v>45.63</v>
      </c>
      <c r="O361" t="s">
        <v>36</v>
      </c>
      <c r="P361" s="13">
        <f t="shared" si="40"/>
        <v>19</v>
      </c>
      <c r="Q361" s="14">
        <f t="shared" si="41"/>
        <v>80</v>
      </c>
      <c r="R361" s="15">
        <f t="shared" si="42"/>
        <v>40</v>
      </c>
      <c r="S361" s="15">
        <f t="shared" si="43"/>
        <v>40</v>
      </c>
      <c r="T361" s="15">
        <f t="shared" si="44"/>
        <v>45.63</v>
      </c>
      <c r="U361" s="15">
        <f t="shared" si="45"/>
        <v>85.63</v>
      </c>
      <c r="V361" s="15">
        <f t="shared" si="46"/>
        <v>85.63</v>
      </c>
      <c r="W361" s="14" t="str">
        <f t="shared" si="47"/>
        <v>Thu</v>
      </c>
      <c r="X361" s="14" t="str">
        <f t="shared" si="47"/>
        <v>Tue</v>
      </c>
      <c r="Y361" s="19">
        <f>WorkOrders2[[#This Row],[LbrHrs]]*WorkOrders2[[#This Row],[Techs]]</f>
        <v>0.5</v>
      </c>
      <c r="Z361" s="19">
        <f>WorkOrders2[[#This Row],[PartsCost]]+WorkOrders2[[#This Row],[LbrCost]]</f>
        <v>85.63</v>
      </c>
    </row>
    <row r="362" spans="1:26" x14ac:dyDescent="0.25">
      <c r="A362" s="7" t="s">
        <v>410</v>
      </c>
      <c r="B362" t="s">
        <v>51</v>
      </c>
      <c r="C362" t="s">
        <v>26</v>
      </c>
      <c r="D362" s="7" t="s">
        <v>32</v>
      </c>
      <c r="F362" s="8">
        <v>44252</v>
      </c>
      <c r="G362" s="8">
        <v>44279</v>
      </c>
      <c r="H362" s="9">
        <v>1</v>
      </c>
      <c r="I362" s="9" t="e">
        <f>VLOOKUP(WorkOrders2[[#This Row],[Techs]],[1]!tblRates[#All],2,FALSE)</f>
        <v>#REF!</v>
      </c>
      <c r="J362" s="10"/>
      <c r="K362" s="10"/>
      <c r="L362" s="11">
        <v>1</v>
      </c>
      <c r="M362" s="12">
        <v>42.66</v>
      </c>
      <c r="N362" s="12">
        <f>IF(WorkOrders2[[#This Row],[WtyParts]]="yes", 0,WorkOrders2[[#This Row],[PartsCost]])</f>
        <v>42.66</v>
      </c>
      <c r="O362" t="s">
        <v>47</v>
      </c>
      <c r="P362" s="13">
        <f t="shared" si="40"/>
        <v>27</v>
      </c>
      <c r="Q362" s="14">
        <f t="shared" si="41"/>
        <v>80</v>
      </c>
      <c r="R362" s="15">
        <f t="shared" si="42"/>
        <v>80</v>
      </c>
      <c r="S362" s="15">
        <f t="shared" si="43"/>
        <v>80</v>
      </c>
      <c r="T362" s="15">
        <f t="shared" si="44"/>
        <v>42.66</v>
      </c>
      <c r="U362" s="15">
        <f t="shared" si="45"/>
        <v>122.66</v>
      </c>
      <c r="V362" s="15">
        <f t="shared" si="46"/>
        <v>122.66</v>
      </c>
      <c r="W362" s="14" t="str">
        <f t="shared" si="47"/>
        <v>Thu</v>
      </c>
      <c r="X362" s="14" t="str">
        <f t="shared" si="47"/>
        <v>Wed</v>
      </c>
      <c r="Y362" s="19">
        <f>WorkOrders2[[#This Row],[LbrHrs]]*WorkOrders2[[#This Row],[Techs]]</f>
        <v>1</v>
      </c>
      <c r="Z362" s="19">
        <f>WorkOrders2[[#This Row],[PartsCost]]+WorkOrders2[[#This Row],[LbrCost]]</f>
        <v>122.66</v>
      </c>
    </row>
    <row r="363" spans="1:26" x14ac:dyDescent="0.25">
      <c r="A363" s="7" t="s">
        <v>411</v>
      </c>
      <c r="B363" t="s">
        <v>34</v>
      </c>
      <c r="C363" t="s">
        <v>46</v>
      </c>
      <c r="D363" s="7" t="s">
        <v>27</v>
      </c>
      <c r="F363" s="8">
        <v>44252</v>
      </c>
      <c r="G363" s="8">
        <v>44293</v>
      </c>
      <c r="H363" s="9">
        <v>1</v>
      </c>
      <c r="I363" s="9" t="e">
        <f>VLOOKUP(WorkOrders2[[#This Row],[Techs]],[1]!tblRates[#All],2,FALSE)</f>
        <v>#REF!</v>
      </c>
      <c r="J363" s="10"/>
      <c r="K363" s="10"/>
      <c r="L363" s="11">
        <v>0.25</v>
      </c>
      <c r="M363" s="12">
        <v>38.698399999999999</v>
      </c>
      <c r="N363" s="12">
        <f>IF(WorkOrders2[[#This Row],[WtyParts]]="yes", 0,WorkOrders2[[#This Row],[PartsCost]])</f>
        <v>38.698399999999999</v>
      </c>
      <c r="O363" t="s">
        <v>36</v>
      </c>
      <c r="P363" s="13">
        <f t="shared" si="40"/>
        <v>41</v>
      </c>
      <c r="Q363" s="14">
        <f t="shared" si="41"/>
        <v>80</v>
      </c>
      <c r="R363" s="15">
        <f t="shared" si="42"/>
        <v>20</v>
      </c>
      <c r="S363" s="15">
        <f t="shared" si="43"/>
        <v>20</v>
      </c>
      <c r="T363" s="15">
        <f t="shared" si="44"/>
        <v>38.698399999999999</v>
      </c>
      <c r="U363" s="15">
        <f t="shared" si="45"/>
        <v>58.698399999999999</v>
      </c>
      <c r="V363" s="15">
        <f t="shared" si="46"/>
        <v>58.698399999999999</v>
      </c>
      <c r="W363" s="14" t="str">
        <f t="shared" si="47"/>
        <v>Thu</v>
      </c>
      <c r="X363" s="14" t="str">
        <f t="shared" si="47"/>
        <v>Wed</v>
      </c>
      <c r="Y363" s="19">
        <f>WorkOrders2[[#This Row],[LbrHrs]]*WorkOrders2[[#This Row],[Techs]]</f>
        <v>0.25</v>
      </c>
      <c r="Z363" s="19">
        <f>WorkOrders2[[#This Row],[PartsCost]]+WorkOrders2[[#This Row],[LbrCost]]</f>
        <v>58.698399999999999</v>
      </c>
    </row>
    <row r="364" spans="1:26" x14ac:dyDescent="0.25">
      <c r="A364" s="7" t="s">
        <v>412</v>
      </c>
      <c r="B364" t="s">
        <v>34</v>
      </c>
      <c r="C364" t="s">
        <v>40</v>
      </c>
      <c r="D364" s="7" t="s">
        <v>27</v>
      </c>
      <c r="F364" s="8">
        <v>44256</v>
      </c>
      <c r="G364" s="8">
        <v>44270</v>
      </c>
      <c r="H364" s="9">
        <v>1</v>
      </c>
      <c r="I364" s="9" t="e">
        <f>VLOOKUP(WorkOrders2[[#This Row],[Techs]],[1]!tblRates[#All],2,FALSE)</f>
        <v>#REF!</v>
      </c>
      <c r="J364" s="10"/>
      <c r="K364" s="10"/>
      <c r="L364" s="11">
        <v>0.25</v>
      </c>
      <c r="M364" s="12">
        <v>164.22120000000001</v>
      </c>
      <c r="N364" s="12">
        <f>IF(WorkOrders2[[#This Row],[WtyParts]]="yes", 0,WorkOrders2[[#This Row],[PartsCost]])</f>
        <v>164.22120000000001</v>
      </c>
      <c r="O364" t="s">
        <v>28</v>
      </c>
      <c r="P364" s="13">
        <f t="shared" si="40"/>
        <v>14</v>
      </c>
      <c r="Q364" s="14">
        <f t="shared" si="41"/>
        <v>80</v>
      </c>
      <c r="R364" s="15">
        <f t="shared" si="42"/>
        <v>20</v>
      </c>
      <c r="S364" s="15">
        <f t="shared" si="43"/>
        <v>20</v>
      </c>
      <c r="T364" s="15">
        <f t="shared" si="44"/>
        <v>164.22120000000001</v>
      </c>
      <c r="U364" s="15">
        <f t="shared" si="45"/>
        <v>184.22120000000001</v>
      </c>
      <c r="V364" s="15">
        <f t="shared" si="46"/>
        <v>184.22120000000001</v>
      </c>
      <c r="W364" s="14" t="str">
        <f t="shared" si="47"/>
        <v>Mon</v>
      </c>
      <c r="X364" s="14" t="str">
        <f t="shared" si="47"/>
        <v>Mon</v>
      </c>
      <c r="Y364" s="19">
        <f>WorkOrders2[[#This Row],[LbrHrs]]*WorkOrders2[[#This Row],[Techs]]</f>
        <v>0.25</v>
      </c>
      <c r="Z364" s="19">
        <f>WorkOrders2[[#This Row],[PartsCost]]+WorkOrders2[[#This Row],[LbrCost]]</f>
        <v>184.22120000000001</v>
      </c>
    </row>
    <row r="365" spans="1:26" x14ac:dyDescent="0.25">
      <c r="A365" s="7" t="s">
        <v>413</v>
      </c>
      <c r="B365" t="s">
        <v>51</v>
      </c>
      <c r="C365" t="s">
        <v>26</v>
      </c>
      <c r="D365" s="7" t="s">
        <v>32</v>
      </c>
      <c r="F365" s="8">
        <v>44256</v>
      </c>
      <c r="G365" s="8">
        <v>44270</v>
      </c>
      <c r="H365" s="9">
        <v>2</v>
      </c>
      <c r="I365" s="9" t="e">
        <f>VLOOKUP(WorkOrders2[[#This Row],[Techs]],[1]!tblRates[#All],2,FALSE)</f>
        <v>#REF!</v>
      </c>
      <c r="J365" s="10"/>
      <c r="K365" s="10"/>
      <c r="L365" s="11">
        <v>0.5</v>
      </c>
      <c r="M365" s="12">
        <v>24.38</v>
      </c>
      <c r="N365" s="12">
        <f>IF(WorkOrders2[[#This Row],[WtyParts]]="yes", 0,WorkOrders2[[#This Row],[PartsCost]])</f>
        <v>24.38</v>
      </c>
      <c r="O365" t="s">
        <v>28</v>
      </c>
      <c r="P365" s="13">
        <f t="shared" si="40"/>
        <v>14</v>
      </c>
      <c r="Q365" s="14">
        <f t="shared" si="41"/>
        <v>140</v>
      </c>
      <c r="R365" s="15">
        <f t="shared" si="42"/>
        <v>70</v>
      </c>
      <c r="S365" s="15">
        <f t="shared" si="43"/>
        <v>70</v>
      </c>
      <c r="T365" s="15">
        <f t="shared" si="44"/>
        <v>24.38</v>
      </c>
      <c r="U365" s="15">
        <f t="shared" si="45"/>
        <v>94.38</v>
      </c>
      <c r="V365" s="15">
        <f t="shared" si="46"/>
        <v>94.38</v>
      </c>
      <c r="W365" s="14" t="str">
        <f t="shared" si="47"/>
        <v>Mon</v>
      </c>
      <c r="X365" s="14" t="str">
        <f t="shared" si="47"/>
        <v>Mon</v>
      </c>
      <c r="Y365" s="19">
        <f>WorkOrders2[[#This Row],[LbrHrs]]*WorkOrders2[[#This Row],[Techs]]</f>
        <v>1</v>
      </c>
      <c r="Z365" s="19">
        <f>WorkOrders2[[#This Row],[PartsCost]]+WorkOrders2[[#This Row],[LbrCost]]</f>
        <v>94.38</v>
      </c>
    </row>
    <row r="366" spans="1:26" x14ac:dyDescent="0.25">
      <c r="A366" s="7" t="s">
        <v>414</v>
      </c>
      <c r="B366" t="s">
        <v>30</v>
      </c>
      <c r="C366" t="s">
        <v>31</v>
      </c>
      <c r="D366" s="7" t="s">
        <v>27</v>
      </c>
      <c r="F366" s="8">
        <v>44256</v>
      </c>
      <c r="G366" s="8">
        <v>44279</v>
      </c>
      <c r="H366" s="9">
        <v>1</v>
      </c>
      <c r="I366" s="9" t="e">
        <f>VLOOKUP(WorkOrders2[[#This Row],[Techs]],[1]!tblRates[#All],2,FALSE)</f>
        <v>#REF!</v>
      </c>
      <c r="J366" s="10"/>
      <c r="K366" s="10"/>
      <c r="L366" s="11">
        <v>0.25</v>
      </c>
      <c r="M366" s="12">
        <v>267.94040000000001</v>
      </c>
      <c r="N366" s="12">
        <f>IF(WorkOrders2[[#This Row],[WtyParts]]="yes", 0,WorkOrders2[[#This Row],[PartsCost]])</f>
        <v>267.94040000000001</v>
      </c>
      <c r="O366" t="s">
        <v>36</v>
      </c>
      <c r="P366" s="13">
        <f t="shared" si="40"/>
        <v>23</v>
      </c>
      <c r="Q366" s="14">
        <f t="shared" si="41"/>
        <v>80</v>
      </c>
      <c r="R366" s="15">
        <f t="shared" si="42"/>
        <v>20</v>
      </c>
      <c r="S366" s="15">
        <f t="shared" si="43"/>
        <v>20</v>
      </c>
      <c r="T366" s="15">
        <f t="shared" si="44"/>
        <v>267.94040000000001</v>
      </c>
      <c r="U366" s="15">
        <f t="shared" si="45"/>
        <v>287.94040000000001</v>
      </c>
      <c r="V366" s="15">
        <f t="shared" si="46"/>
        <v>287.94040000000001</v>
      </c>
      <c r="W366" s="14" t="str">
        <f t="shared" si="47"/>
        <v>Mon</v>
      </c>
      <c r="X366" s="14" t="str">
        <f t="shared" si="47"/>
        <v>Wed</v>
      </c>
      <c r="Y366" s="19">
        <f>WorkOrders2[[#This Row],[LbrHrs]]*WorkOrders2[[#This Row],[Techs]]</f>
        <v>0.25</v>
      </c>
      <c r="Z366" s="19">
        <f>WorkOrders2[[#This Row],[PartsCost]]+WorkOrders2[[#This Row],[LbrCost]]</f>
        <v>287.94040000000001</v>
      </c>
    </row>
    <row r="367" spans="1:26" x14ac:dyDescent="0.25">
      <c r="A367" s="7" t="s">
        <v>415</v>
      </c>
      <c r="B367" t="s">
        <v>194</v>
      </c>
      <c r="C367" t="s">
        <v>195</v>
      </c>
      <c r="D367" s="7" t="s">
        <v>27</v>
      </c>
      <c r="F367" s="8">
        <v>44256</v>
      </c>
      <c r="G367" s="8">
        <v>44299</v>
      </c>
      <c r="H367" s="9">
        <v>2</v>
      </c>
      <c r="I367" s="9" t="e">
        <f>VLOOKUP(WorkOrders2[[#This Row],[Techs]],[1]!tblRates[#All],2,FALSE)</f>
        <v>#REF!</v>
      </c>
      <c r="J367" s="10"/>
      <c r="K367" s="10"/>
      <c r="L367" s="11">
        <v>0.5</v>
      </c>
      <c r="M367" s="12">
        <v>175.8682</v>
      </c>
      <c r="N367" s="12">
        <f>IF(WorkOrders2[[#This Row],[WtyParts]]="yes", 0,WorkOrders2[[#This Row],[PartsCost]])</f>
        <v>175.8682</v>
      </c>
      <c r="O367" t="s">
        <v>28</v>
      </c>
      <c r="P367" s="13">
        <f t="shared" si="40"/>
        <v>43</v>
      </c>
      <c r="Q367" s="14">
        <f t="shared" si="41"/>
        <v>140</v>
      </c>
      <c r="R367" s="15">
        <f t="shared" si="42"/>
        <v>70</v>
      </c>
      <c r="S367" s="15">
        <f t="shared" si="43"/>
        <v>70</v>
      </c>
      <c r="T367" s="15">
        <f t="shared" si="44"/>
        <v>175.8682</v>
      </c>
      <c r="U367" s="15">
        <f t="shared" si="45"/>
        <v>245.8682</v>
      </c>
      <c r="V367" s="15">
        <f t="shared" si="46"/>
        <v>245.8682</v>
      </c>
      <c r="W367" s="14" t="str">
        <f t="shared" si="47"/>
        <v>Mon</v>
      </c>
      <c r="X367" s="14" t="str">
        <f t="shared" si="47"/>
        <v>Tue</v>
      </c>
      <c r="Y367" s="19">
        <f>WorkOrders2[[#This Row],[LbrHrs]]*WorkOrders2[[#This Row],[Techs]]</f>
        <v>1</v>
      </c>
      <c r="Z367" s="19">
        <f>WorkOrders2[[#This Row],[PartsCost]]+WorkOrders2[[#This Row],[LbrCost]]</f>
        <v>245.8682</v>
      </c>
    </row>
    <row r="368" spans="1:26" x14ac:dyDescent="0.25">
      <c r="A368" s="7" t="s">
        <v>416</v>
      </c>
      <c r="B368" t="s">
        <v>34</v>
      </c>
      <c r="C368" t="s">
        <v>40</v>
      </c>
      <c r="D368" s="7" t="s">
        <v>35</v>
      </c>
      <c r="F368" s="8">
        <v>44256</v>
      </c>
      <c r="G368" s="8">
        <v>44306</v>
      </c>
      <c r="H368" s="9">
        <v>1</v>
      </c>
      <c r="I368" s="9" t="e">
        <f>VLOOKUP(WorkOrders2[[#This Row],[Techs]],[1]!tblRates[#All],2,FALSE)</f>
        <v>#REF!</v>
      </c>
      <c r="J368" s="10" t="s">
        <v>41</v>
      </c>
      <c r="K368" s="10" t="s">
        <v>41</v>
      </c>
      <c r="L368" s="11">
        <v>0.25</v>
      </c>
      <c r="M368" s="12">
        <v>81.12</v>
      </c>
      <c r="N368" s="12">
        <f>IF(WorkOrders2[[#This Row],[WtyParts]]="yes", 0,WorkOrders2[[#This Row],[PartsCost]])</f>
        <v>0</v>
      </c>
      <c r="O368" t="s">
        <v>381</v>
      </c>
      <c r="P368" s="13">
        <f t="shared" si="40"/>
        <v>50</v>
      </c>
      <c r="Q368" s="14">
        <f t="shared" si="41"/>
        <v>80</v>
      </c>
      <c r="R368" s="15">
        <f t="shared" si="42"/>
        <v>20</v>
      </c>
      <c r="S368" s="15">
        <f t="shared" si="43"/>
        <v>0</v>
      </c>
      <c r="T368" s="15">
        <f t="shared" si="44"/>
        <v>0</v>
      </c>
      <c r="U368" s="15">
        <f t="shared" si="45"/>
        <v>101.12</v>
      </c>
      <c r="V368" s="15">
        <f t="shared" si="46"/>
        <v>0</v>
      </c>
      <c r="W368" s="14" t="str">
        <f t="shared" si="47"/>
        <v>Mon</v>
      </c>
      <c r="X368" s="14" t="str">
        <f t="shared" si="47"/>
        <v>Tue</v>
      </c>
      <c r="Y368" s="19">
        <f>WorkOrders2[[#This Row],[LbrHrs]]*WorkOrders2[[#This Row],[Techs]]</f>
        <v>0.25</v>
      </c>
      <c r="Z368" s="19">
        <f>WorkOrders2[[#This Row],[PartsCost]]+WorkOrders2[[#This Row],[LbrCost]]</f>
        <v>101.12</v>
      </c>
    </row>
    <row r="369" spans="1:26" x14ac:dyDescent="0.25">
      <c r="A369" s="7" t="s">
        <v>417</v>
      </c>
      <c r="B369" t="s">
        <v>25</v>
      </c>
      <c r="C369" t="s">
        <v>195</v>
      </c>
      <c r="D369" s="7" t="s">
        <v>27</v>
      </c>
      <c r="F369" s="8">
        <v>44256</v>
      </c>
      <c r="G369" s="8">
        <v>44315</v>
      </c>
      <c r="H369" s="9">
        <v>2</v>
      </c>
      <c r="I369" s="9" t="e">
        <f>VLOOKUP(WorkOrders2[[#This Row],[Techs]],[1]!tblRates[#All],2,FALSE)</f>
        <v>#REF!</v>
      </c>
      <c r="J369" s="10" t="s">
        <v>41</v>
      </c>
      <c r="K369" s="10" t="s">
        <v>41</v>
      </c>
      <c r="L369" s="11">
        <v>1</v>
      </c>
      <c r="M369" s="12">
        <v>9.98</v>
      </c>
      <c r="N369" s="12">
        <f>IF(WorkOrders2[[#This Row],[WtyParts]]="yes", 0,WorkOrders2[[#This Row],[PartsCost]])</f>
        <v>0</v>
      </c>
      <c r="O369" t="s">
        <v>381</v>
      </c>
      <c r="P369" s="13">
        <f t="shared" si="40"/>
        <v>59</v>
      </c>
      <c r="Q369" s="14">
        <f t="shared" si="41"/>
        <v>140</v>
      </c>
      <c r="R369" s="15">
        <f t="shared" si="42"/>
        <v>140</v>
      </c>
      <c r="S369" s="15">
        <f t="shared" si="43"/>
        <v>0</v>
      </c>
      <c r="T369" s="15">
        <f t="shared" si="44"/>
        <v>0</v>
      </c>
      <c r="U369" s="15">
        <f t="shared" si="45"/>
        <v>149.97999999999999</v>
      </c>
      <c r="V369" s="15">
        <f t="shared" si="46"/>
        <v>0</v>
      </c>
      <c r="W369" s="14" t="str">
        <f t="shared" si="47"/>
        <v>Mon</v>
      </c>
      <c r="X369" s="14" t="str">
        <f t="shared" si="47"/>
        <v>Thu</v>
      </c>
      <c r="Y369" s="19">
        <f>WorkOrders2[[#This Row],[LbrHrs]]*WorkOrders2[[#This Row],[Techs]]</f>
        <v>2</v>
      </c>
      <c r="Z369" s="19">
        <f>WorkOrders2[[#This Row],[PartsCost]]+WorkOrders2[[#This Row],[LbrCost]]</f>
        <v>149.97999999999999</v>
      </c>
    </row>
    <row r="370" spans="1:26" x14ac:dyDescent="0.25">
      <c r="A370" s="7" t="s">
        <v>418</v>
      </c>
      <c r="B370" t="s">
        <v>39</v>
      </c>
      <c r="C370" t="s">
        <v>26</v>
      </c>
      <c r="D370" s="7" t="s">
        <v>27</v>
      </c>
      <c r="F370" s="8">
        <v>44257</v>
      </c>
      <c r="G370" s="8">
        <v>44264</v>
      </c>
      <c r="H370" s="9">
        <v>1</v>
      </c>
      <c r="I370" s="9" t="e">
        <f>VLOOKUP(WorkOrders2[[#This Row],[Techs]],[1]!tblRates[#All],2,FALSE)</f>
        <v>#REF!</v>
      </c>
      <c r="J370" s="10"/>
      <c r="K370" s="10"/>
      <c r="L370" s="11">
        <v>1.25</v>
      </c>
      <c r="M370" s="12">
        <v>340.70060000000001</v>
      </c>
      <c r="N370" s="12">
        <f>IF(WorkOrders2[[#This Row],[WtyParts]]="yes", 0,WorkOrders2[[#This Row],[PartsCost]])</f>
        <v>340.70060000000001</v>
      </c>
      <c r="O370" t="s">
        <v>28</v>
      </c>
      <c r="P370" s="13">
        <f t="shared" si="40"/>
        <v>7</v>
      </c>
      <c r="Q370" s="14">
        <f t="shared" si="41"/>
        <v>80</v>
      </c>
      <c r="R370" s="15">
        <f t="shared" si="42"/>
        <v>100</v>
      </c>
      <c r="S370" s="15">
        <f t="shared" si="43"/>
        <v>100</v>
      </c>
      <c r="T370" s="15">
        <f t="shared" si="44"/>
        <v>340.70060000000001</v>
      </c>
      <c r="U370" s="15">
        <f t="shared" si="45"/>
        <v>440.70060000000001</v>
      </c>
      <c r="V370" s="15">
        <f t="shared" si="46"/>
        <v>440.70060000000001</v>
      </c>
      <c r="W370" s="14" t="str">
        <f t="shared" si="47"/>
        <v>Tue</v>
      </c>
      <c r="X370" s="14" t="str">
        <f t="shared" si="47"/>
        <v>Tue</v>
      </c>
      <c r="Y370" s="19">
        <f>WorkOrders2[[#This Row],[LbrHrs]]*WorkOrders2[[#This Row],[Techs]]</f>
        <v>1.25</v>
      </c>
      <c r="Z370" s="19">
        <f>WorkOrders2[[#This Row],[PartsCost]]+WorkOrders2[[#This Row],[LbrCost]]</f>
        <v>440.70060000000001</v>
      </c>
    </row>
    <row r="371" spans="1:26" x14ac:dyDescent="0.25">
      <c r="A371" s="7" t="s">
        <v>419</v>
      </c>
      <c r="B371" t="s">
        <v>39</v>
      </c>
      <c r="C371" t="s">
        <v>26</v>
      </c>
      <c r="D371" s="7" t="s">
        <v>32</v>
      </c>
      <c r="E371" t="s">
        <v>41</v>
      </c>
      <c r="F371" s="8">
        <v>44257</v>
      </c>
      <c r="G371" s="8">
        <v>44265</v>
      </c>
      <c r="H371" s="9">
        <v>1</v>
      </c>
      <c r="I371" s="9" t="e">
        <f>VLOOKUP(WorkOrders2[[#This Row],[Techs]],[1]!tblRates[#All],2,FALSE)</f>
        <v>#REF!</v>
      </c>
      <c r="J371" s="10"/>
      <c r="K371" s="10"/>
      <c r="L371" s="11">
        <v>0.75</v>
      </c>
      <c r="M371" s="12">
        <v>22.84</v>
      </c>
      <c r="N371" s="12">
        <f>IF(WorkOrders2[[#This Row],[WtyParts]]="yes", 0,WorkOrders2[[#This Row],[PartsCost]])</f>
        <v>22.84</v>
      </c>
      <c r="O371" t="s">
        <v>36</v>
      </c>
      <c r="P371" s="13">
        <f t="shared" si="40"/>
        <v>8</v>
      </c>
      <c r="Q371" s="14">
        <f t="shared" si="41"/>
        <v>80</v>
      </c>
      <c r="R371" s="15">
        <f t="shared" si="42"/>
        <v>60</v>
      </c>
      <c r="S371" s="15">
        <f t="shared" si="43"/>
        <v>60</v>
      </c>
      <c r="T371" s="15">
        <f t="shared" si="44"/>
        <v>22.84</v>
      </c>
      <c r="U371" s="15">
        <f t="shared" si="45"/>
        <v>82.84</v>
      </c>
      <c r="V371" s="15">
        <f t="shared" si="46"/>
        <v>82.84</v>
      </c>
      <c r="W371" s="14" t="str">
        <f t="shared" si="47"/>
        <v>Tue</v>
      </c>
      <c r="X371" s="14" t="str">
        <f t="shared" si="47"/>
        <v>Wed</v>
      </c>
      <c r="Y371" s="19">
        <f>WorkOrders2[[#This Row],[LbrHrs]]*WorkOrders2[[#This Row],[Techs]]</f>
        <v>0.75</v>
      </c>
      <c r="Z371" s="19">
        <f>WorkOrders2[[#This Row],[PartsCost]]+WorkOrders2[[#This Row],[LbrCost]]</f>
        <v>82.84</v>
      </c>
    </row>
    <row r="372" spans="1:26" x14ac:dyDescent="0.25">
      <c r="A372" s="7" t="s">
        <v>420</v>
      </c>
      <c r="B372" t="s">
        <v>30</v>
      </c>
      <c r="C372" t="s">
        <v>31</v>
      </c>
      <c r="D372" s="7" t="s">
        <v>32</v>
      </c>
      <c r="F372" s="8">
        <v>44257</v>
      </c>
      <c r="G372" s="8">
        <v>44266</v>
      </c>
      <c r="H372" s="9">
        <v>1</v>
      </c>
      <c r="I372" s="9" t="e">
        <f>VLOOKUP(WorkOrders2[[#This Row],[Techs]],[1]!tblRates[#All],2,FALSE)</f>
        <v>#REF!</v>
      </c>
      <c r="J372" s="10"/>
      <c r="K372" s="10"/>
      <c r="L372" s="11">
        <v>0.5</v>
      </c>
      <c r="M372" s="12">
        <v>3.5750000000000002</v>
      </c>
      <c r="N372" s="12">
        <f>IF(WorkOrders2[[#This Row],[WtyParts]]="yes", 0,WorkOrders2[[#This Row],[PartsCost]])</f>
        <v>3.5750000000000002</v>
      </c>
      <c r="O372" t="s">
        <v>28</v>
      </c>
      <c r="P372" s="13">
        <f t="shared" si="40"/>
        <v>9</v>
      </c>
      <c r="Q372" s="14">
        <f t="shared" si="41"/>
        <v>80</v>
      </c>
      <c r="R372" s="15">
        <f t="shared" si="42"/>
        <v>40</v>
      </c>
      <c r="S372" s="15">
        <f t="shared" si="43"/>
        <v>40</v>
      </c>
      <c r="T372" s="15">
        <f t="shared" si="44"/>
        <v>3.5750000000000002</v>
      </c>
      <c r="U372" s="15">
        <f t="shared" si="45"/>
        <v>43.575000000000003</v>
      </c>
      <c r="V372" s="15">
        <f t="shared" si="46"/>
        <v>43.575000000000003</v>
      </c>
      <c r="W372" s="14" t="str">
        <f t="shared" si="47"/>
        <v>Tue</v>
      </c>
      <c r="X372" s="14" t="str">
        <f t="shared" si="47"/>
        <v>Thu</v>
      </c>
      <c r="Y372" s="19">
        <f>WorkOrders2[[#This Row],[LbrHrs]]*WorkOrders2[[#This Row],[Techs]]</f>
        <v>0.5</v>
      </c>
      <c r="Z372" s="19">
        <f>WorkOrders2[[#This Row],[PartsCost]]+WorkOrders2[[#This Row],[LbrCost]]</f>
        <v>43.575000000000003</v>
      </c>
    </row>
    <row r="373" spans="1:26" x14ac:dyDescent="0.25">
      <c r="A373" s="7" t="s">
        <v>421</v>
      </c>
      <c r="B373" t="s">
        <v>30</v>
      </c>
      <c r="C373" t="s">
        <v>31</v>
      </c>
      <c r="D373" s="7" t="s">
        <v>27</v>
      </c>
      <c r="F373" s="8">
        <v>44257</v>
      </c>
      <c r="G373" s="8">
        <v>44266</v>
      </c>
      <c r="H373" s="9">
        <v>1</v>
      </c>
      <c r="I373" s="9" t="e">
        <f>VLOOKUP(WorkOrders2[[#This Row],[Techs]],[1]!tblRates[#All],2,FALSE)</f>
        <v>#REF!</v>
      </c>
      <c r="J373" s="10"/>
      <c r="K373" s="10"/>
      <c r="L373" s="11">
        <v>0.25</v>
      </c>
      <c r="M373" s="12">
        <v>16.25</v>
      </c>
      <c r="N373" s="12">
        <f>IF(WorkOrders2[[#This Row],[WtyParts]]="yes", 0,WorkOrders2[[#This Row],[PartsCost]])</f>
        <v>16.25</v>
      </c>
      <c r="O373" t="s">
        <v>28</v>
      </c>
      <c r="P373" s="13">
        <f t="shared" si="40"/>
        <v>9</v>
      </c>
      <c r="Q373" s="14">
        <f t="shared" si="41"/>
        <v>80</v>
      </c>
      <c r="R373" s="15">
        <f t="shared" si="42"/>
        <v>20</v>
      </c>
      <c r="S373" s="15">
        <f t="shared" si="43"/>
        <v>20</v>
      </c>
      <c r="T373" s="15">
        <f t="shared" si="44"/>
        <v>16.25</v>
      </c>
      <c r="U373" s="15">
        <f t="shared" si="45"/>
        <v>36.25</v>
      </c>
      <c r="V373" s="15">
        <f t="shared" si="46"/>
        <v>36.25</v>
      </c>
      <c r="W373" s="14" t="str">
        <f t="shared" si="47"/>
        <v>Tue</v>
      </c>
      <c r="X373" s="14" t="str">
        <f t="shared" si="47"/>
        <v>Thu</v>
      </c>
      <c r="Y373" s="19">
        <f>WorkOrders2[[#This Row],[LbrHrs]]*WorkOrders2[[#This Row],[Techs]]</f>
        <v>0.25</v>
      </c>
      <c r="Z373" s="19">
        <f>WorkOrders2[[#This Row],[PartsCost]]+WorkOrders2[[#This Row],[LbrCost]]</f>
        <v>36.25</v>
      </c>
    </row>
    <row r="374" spans="1:26" x14ac:dyDescent="0.25">
      <c r="A374" s="7" t="s">
        <v>422</v>
      </c>
      <c r="B374" t="s">
        <v>34</v>
      </c>
      <c r="C374" t="s">
        <v>46</v>
      </c>
      <c r="D374" s="7" t="s">
        <v>32</v>
      </c>
      <c r="F374" s="8">
        <v>44257</v>
      </c>
      <c r="G374" s="8">
        <v>44275</v>
      </c>
      <c r="H374" s="9">
        <v>1</v>
      </c>
      <c r="I374" s="9" t="e">
        <f>VLOOKUP(WorkOrders2[[#This Row],[Techs]],[1]!tblRates[#All],2,FALSE)</f>
        <v>#REF!</v>
      </c>
      <c r="J374" s="10"/>
      <c r="K374" s="10"/>
      <c r="L374" s="11">
        <v>0.75</v>
      </c>
      <c r="M374" s="12">
        <v>19.196999999999999</v>
      </c>
      <c r="N374" s="12">
        <f>IF(WorkOrders2[[#This Row],[WtyParts]]="yes", 0,WorkOrders2[[#This Row],[PartsCost]])</f>
        <v>19.196999999999999</v>
      </c>
      <c r="O374" t="s">
        <v>36</v>
      </c>
      <c r="P374" s="13">
        <f t="shared" si="40"/>
        <v>18</v>
      </c>
      <c r="Q374" s="14">
        <f t="shared" si="41"/>
        <v>80</v>
      </c>
      <c r="R374" s="15">
        <f t="shared" si="42"/>
        <v>60</v>
      </c>
      <c r="S374" s="15">
        <f t="shared" si="43"/>
        <v>60</v>
      </c>
      <c r="T374" s="15">
        <f t="shared" si="44"/>
        <v>19.196999999999999</v>
      </c>
      <c r="U374" s="15">
        <f t="shared" si="45"/>
        <v>79.197000000000003</v>
      </c>
      <c r="V374" s="15">
        <f t="shared" si="46"/>
        <v>79.197000000000003</v>
      </c>
      <c r="W374" s="14" t="str">
        <f t="shared" si="47"/>
        <v>Tue</v>
      </c>
      <c r="X374" s="14" t="str">
        <f t="shared" si="47"/>
        <v>Sat</v>
      </c>
      <c r="Y374" s="19">
        <f>WorkOrders2[[#This Row],[LbrHrs]]*WorkOrders2[[#This Row],[Techs]]</f>
        <v>0.75</v>
      </c>
      <c r="Z374" s="19">
        <f>WorkOrders2[[#This Row],[PartsCost]]+WorkOrders2[[#This Row],[LbrCost]]</f>
        <v>79.197000000000003</v>
      </c>
    </row>
    <row r="375" spans="1:26" x14ac:dyDescent="0.25">
      <c r="A375" s="7" t="s">
        <v>423</v>
      </c>
      <c r="B375" t="s">
        <v>62</v>
      </c>
      <c r="C375" t="s">
        <v>40</v>
      </c>
      <c r="D375" s="7" t="s">
        <v>35</v>
      </c>
      <c r="F375" s="8">
        <v>44257</v>
      </c>
      <c r="G375" s="8">
        <v>44271</v>
      </c>
      <c r="H375" s="9">
        <v>1</v>
      </c>
      <c r="I375" s="9" t="e">
        <f>VLOOKUP(WorkOrders2[[#This Row],[Techs]],[1]!tblRates[#All],2,FALSE)</f>
        <v>#REF!</v>
      </c>
      <c r="J375" s="10"/>
      <c r="K375" s="10"/>
      <c r="L375" s="11">
        <v>0.25</v>
      </c>
      <c r="M375" s="12">
        <v>73.508899999999997</v>
      </c>
      <c r="N375" s="12">
        <f>IF(WorkOrders2[[#This Row],[WtyParts]]="yes", 0,WorkOrders2[[#This Row],[PartsCost]])</f>
        <v>73.508899999999997</v>
      </c>
      <c r="O375" t="s">
        <v>36</v>
      </c>
      <c r="P375" s="13">
        <f t="shared" si="40"/>
        <v>14</v>
      </c>
      <c r="Q375" s="14">
        <f t="shared" si="41"/>
        <v>80</v>
      </c>
      <c r="R375" s="15">
        <f t="shared" si="42"/>
        <v>20</v>
      </c>
      <c r="S375" s="15">
        <f t="shared" si="43"/>
        <v>20</v>
      </c>
      <c r="T375" s="15">
        <f t="shared" si="44"/>
        <v>73.508899999999997</v>
      </c>
      <c r="U375" s="15">
        <f t="shared" si="45"/>
        <v>93.508899999999997</v>
      </c>
      <c r="V375" s="15">
        <f t="shared" si="46"/>
        <v>93.508899999999997</v>
      </c>
      <c r="W375" s="14" t="str">
        <f t="shared" si="47"/>
        <v>Tue</v>
      </c>
      <c r="X375" s="14" t="str">
        <f t="shared" si="47"/>
        <v>Tue</v>
      </c>
      <c r="Y375" s="19">
        <f>WorkOrders2[[#This Row],[LbrHrs]]*WorkOrders2[[#This Row],[Techs]]</f>
        <v>0.25</v>
      </c>
      <c r="Z375" s="19">
        <f>WorkOrders2[[#This Row],[PartsCost]]+WorkOrders2[[#This Row],[LbrCost]]</f>
        <v>93.508899999999997</v>
      </c>
    </row>
    <row r="376" spans="1:26" x14ac:dyDescent="0.25">
      <c r="A376" s="7" t="s">
        <v>424</v>
      </c>
      <c r="B376" t="s">
        <v>34</v>
      </c>
      <c r="C376" t="s">
        <v>46</v>
      </c>
      <c r="D376" s="7" t="s">
        <v>27</v>
      </c>
      <c r="F376" s="8">
        <v>44257</v>
      </c>
      <c r="G376" s="8">
        <v>44278</v>
      </c>
      <c r="H376" s="9">
        <v>1</v>
      </c>
      <c r="I376" s="9" t="e">
        <f>VLOOKUP(WorkOrders2[[#This Row],[Techs]],[1]!tblRates[#All],2,FALSE)</f>
        <v>#REF!</v>
      </c>
      <c r="J376" s="10"/>
      <c r="K376" s="10"/>
      <c r="L376" s="11">
        <v>0.25</v>
      </c>
      <c r="M376" s="12">
        <v>144</v>
      </c>
      <c r="N376" s="12">
        <f>IF(WorkOrders2[[#This Row],[WtyParts]]="yes", 0,WorkOrders2[[#This Row],[PartsCost]])</f>
        <v>144</v>
      </c>
      <c r="O376" t="s">
        <v>36</v>
      </c>
      <c r="P376" s="13">
        <f t="shared" si="40"/>
        <v>21</v>
      </c>
      <c r="Q376" s="14">
        <f t="shared" si="41"/>
        <v>80</v>
      </c>
      <c r="R376" s="15">
        <f t="shared" si="42"/>
        <v>20</v>
      </c>
      <c r="S376" s="15">
        <f t="shared" si="43"/>
        <v>20</v>
      </c>
      <c r="T376" s="15">
        <f t="shared" si="44"/>
        <v>144</v>
      </c>
      <c r="U376" s="15">
        <f t="shared" si="45"/>
        <v>164</v>
      </c>
      <c r="V376" s="15">
        <f t="shared" si="46"/>
        <v>164</v>
      </c>
      <c r="W376" s="14" t="str">
        <f t="shared" si="47"/>
        <v>Tue</v>
      </c>
      <c r="X376" s="14" t="str">
        <f t="shared" si="47"/>
        <v>Tue</v>
      </c>
      <c r="Y376" s="19">
        <f>WorkOrders2[[#This Row],[LbrHrs]]*WorkOrders2[[#This Row],[Techs]]</f>
        <v>0.25</v>
      </c>
      <c r="Z376" s="19">
        <f>WorkOrders2[[#This Row],[PartsCost]]+WorkOrders2[[#This Row],[LbrCost]]</f>
        <v>164</v>
      </c>
    </row>
    <row r="377" spans="1:26" x14ac:dyDescent="0.25">
      <c r="A377" s="7" t="s">
        <v>425</v>
      </c>
      <c r="B377" t="s">
        <v>62</v>
      </c>
      <c r="C377" t="s">
        <v>46</v>
      </c>
      <c r="D377" s="7" t="s">
        <v>162</v>
      </c>
      <c r="F377" s="8">
        <v>44257</v>
      </c>
      <c r="G377" s="8">
        <v>44278</v>
      </c>
      <c r="H377" s="9">
        <v>1</v>
      </c>
      <c r="I377" s="9" t="e">
        <f>VLOOKUP(WorkOrders2[[#This Row],[Techs]],[1]!tblRates[#All],2,FALSE)</f>
        <v>#REF!</v>
      </c>
      <c r="J377" s="10"/>
      <c r="K377" s="10" t="s">
        <v>41</v>
      </c>
      <c r="L377" s="11">
        <v>2</v>
      </c>
      <c r="M377" s="12">
        <v>94.71</v>
      </c>
      <c r="N377" s="12">
        <f>IF(WorkOrders2[[#This Row],[WtyParts]]="yes", 0,WorkOrders2[[#This Row],[PartsCost]])</f>
        <v>0</v>
      </c>
      <c r="O377" t="s">
        <v>47</v>
      </c>
      <c r="P377" s="13">
        <f t="shared" si="40"/>
        <v>21</v>
      </c>
      <c r="Q377" s="14">
        <f t="shared" si="41"/>
        <v>80</v>
      </c>
      <c r="R377" s="15">
        <f t="shared" si="42"/>
        <v>160</v>
      </c>
      <c r="S377" s="15">
        <f t="shared" si="43"/>
        <v>160</v>
      </c>
      <c r="T377" s="15">
        <f t="shared" si="44"/>
        <v>0</v>
      </c>
      <c r="U377" s="15">
        <f t="shared" si="45"/>
        <v>254.70999999999998</v>
      </c>
      <c r="V377" s="15">
        <f t="shared" si="46"/>
        <v>160</v>
      </c>
      <c r="W377" s="14" t="str">
        <f t="shared" si="47"/>
        <v>Tue</v>
      </c>
      <c r="X377" s="14" t="str">
        <f t="shared" si="47"/>
        <v>Tue</v>
      </c>
      <c r="Y377" s="19">
        <f>WorkOrders2[[#This Row],[LbrHrs]]*WorkOrders2[[#This Row],[Techs]]</f>
        <v>2</v>
      </c>
      <c r="Z377" s="19">
        <f>WorkOrders2[[#This Row],[PartsCost]]+WorkOrders2[[#This Row],[LbrCost]]</f>
        <v>254.70999999999998</v>
      </c>
    </row>
    <row r="378" spans="1:26" x14ac:dyDescent="0.25">
      <c r="A378" s="7" t="s">
        <v>426</v>
      </c>
      <c r="B378" t="s">
        <v>34</v>
      </c>
      <c r="C378" t="s">
        <v>46</v>
      </c>
      <c r="D378" s="7" t="s">
        <v>27</v>
      </c>
      <c r="E378" t="s">
        <v>41</v>
      </c>
      <c r="F378" s="8">
        <v>44258</v>
      </c>
      <c r="G378" s="8">
        <v>44264</v>
      </c>
      <c r="H378" s="9">
        <v>2</v>
      </c>
      <c r="I378" s="9" t="e">
        <f>VLOOKUP(WorkOrders2[[#This Row],[Techs]],[1]!tblRates[#All],2,FALSE)</f>
        <v>#REF!</v>
      </c>
      <c r="J378" s="10"/>
      <c r="K378" s="10"/>
      <c r="L378" s="11">
        <v>0.25</v>
      </c>
      <c r="M378" s="12">
        <v>41.153799999999997</v>
      </c>
      <c r="N378" s="12">
        <f>IF(WorkOrders2[[#This Row],[WtyParts]]="yes", 0,WorkOrders2[[#This Row],[PartsCost]])</f>
        <v>41.153799999999997</v>
      </c>
      <c r="O378" t="s">
        <v>47</v>
      </c>
      <c r="P378" s="13">
        <f t="shared" si="40"/>
        <v>6</v>
      </c>
      <c r="Q378" s="14">
        <f t="shared" si="41"/>
        <v>140</v>
      </c>
      <c r="R378" s="15">
        <f t="shared" si="42"/>
        <v>35</v>
      </c>
      <c r="S378" s="15">
        <f t="shared" si="43"/>
        <v>35</v>
      </c>
      <c r="T378" s="15">
        <f t="shared" si="44"/>
        <v>41.153799999999997</v>
      </c>
      <c r="U378" s="15">
        <f t="shared" si="45"/>
        <v>76.15379999999999</v>
      </c>
      <c r="V378" s="15">
        <f t="shared" si="46"/>
        <v>76.15379999999999</v>
      </c>
      <c r="W378" s="14" t="str">
        <f t="shared" si="47"/>
        <v>Wed</v>
      </c>
      <c r="X378" s="14" t="str">
        <f t="shared" si="47"/>
        <v>Tue</v>
      </c>
      <c r="Y378" s="19">
        <f>WorkOrders2[[#This Row],[LbrHrs]]*WorkOrders2[[#This Row],[Techs]]</f>
        <v>0.5</v>
      </c>
      <c r="Z378" s="19">
        <f>WorkOrders2[[#This Row],[PartsCost]]+WorkOrders2[[#This Row],[LbrCost]]</f>
        <v>76.15379999999999</v>
      </c>
    </row>
    <row r="379" spans="1:26" x14ac:dyDescent="0.25">
      <c r="A379" s="7" t="s">
        <v>427</v>
      </c>
      <c r="B379" t="s">
        <v>194</v>
      </c>
      <c r="C379" t="s">
        <v>195</v>
      </c>
      <c r="D379" s="7" t="s">
        <v>32</v>
      </c>
      <c r="F379" s="8">
        <v>44258</v>
      </c>
      <c r="G379" s="8">
        <v>44292</v>
      </c>
      <c r="H379" s="9">
        <v>2</v>
      </c>
      <c r="I379" s="9" t="e">
        <f>VLOOKUP(WorkOrders2[[#This Row],[Techs]],[1]!tblRates[#All],2,FALSE)</f>
        <v>#REF!</v>
      </c>
      <c r="J379" s="10"/>
      <c r="K379" s="10"/>
      <c r="L379" s="11">
        <v>0.5</v>
      </c>
      <c r="M379" s="12">
        <v>76.9499</v>
      </c>
      <c r="N379" s="12">
        <f>IF(WorkOrders2[[#This Row],[WtyParts]]="yes", 0,WorkOrders2[[#This Row],[PartsCost]])</f>
        <v>76.9499</v>
      </c>
      <c r="O379" t="s">
        <v>47</v>
      </c>
      <c r="P379" s="13">
        <f t="shared" si="40"/>
        <v>34</v>
      </c>
      <c r="Q379" s="14">
        <f t="shared" si="41"/>
        <v>140</v>
      </c>
      <c r="R379" s="15">
        <f t="shared" si="42"/>
        <v>70</v>
      </c>
      <c r="S379" s="15">
        <f t="shared" si="43"/>
        <v>70</v>
      </c>
      <c r="T379" s="15">
        <f t="shared" si="44"/>
        <v>76.9499</v>
      </c>
      <c r="U379" s="15">
        <f t="shared" si="45"/>
        <v>146.94990000000001</v>
      </c>
      <c r="V379" s="15">
        <f t="shared" si="46"/>
        <v>146.94990000000001</v>
      </c>
      <c r="W379" s="14" t="str">
        <f t="shared" si="47"/>
        <v>Wed</v>
      </c>
      <c r="X379" s="14" t="str">
        <f t="shared" si="47"/>
        <v>Tue</v>
      </c>
      <c r="Y379" s="19">
        <f>WorkOrders2[[#This Row],[LbrHrs]]*WorkOrders2[[#This Row],[Techs]]</f>
        <v>1</v>
      </c>
      <c r="Z379" s="19">
        <f>WorkOrders2[[#This Row],[PartsCost]]+WorkOrders2[[#This Row],[LbrCost]]</f>
        <v>146.94990000000001</v>
      </c>
    </row>
    <row r="380" spans="1:26" x14ac:dyDescent="0.25">
      <c r="A380" s="7" t="s">
        <v>428</v>
      </c>
      <c r="B380" t="s">
        <v>51</v>
      </c>
      <c r="C380" t="s">
        <v>26</v>
      </c>
      <c r="D380" s="7" t="s">
        <v>27</v>
      </c>
      <c r="F380" s="8">
        <v>44258</v>
      </c>
      <c r="G380" s="8">
        <v>44312</v>
      </c>
      <c r="H380" s="9">
        <v>1</v>
      </c>
      <c r="I380" s="9" t="e">
        <f>VLOOKUP(WorkOrders2[[#This Row],[Techs]],[1]!tblRates[#All],2,FALSE)</f>
        <v>#REF!</v>
      </c>
      <c r="J380" s="10"/>
      <c r="K380" s="10"/>
      <c r="L380" s="11">
        <v>0.5</v>
      </c>
      <c r="M380" s="12">
        <v>25.24</v>
      </c>
      <c r="N380" s="12">
        <f>IF(WorkOrders2[[#This Row],[WtyParts]]="yes", 0,WorkOrders2[[#This Row],[PartsCost]])</f>
        <v>25.24</v>
      </c>
      <c r="O380" t="s">
        <v>36</v>
      </c>
      <c r="P380" s="13">
        <f t="shared" si="40"/>
        <v>54</v>
      </c>
      <c r="Q380" s="14">
        <f t="shared" si="41"/>
        <v>80</v>
      </c>
      <c r="R380" s="15">
        <f t="shared" si="42"/>
        <v>40</v>
      </c>
      <c r="S380" s="15">
        <f t="shared" si="43"/>
        <v>40</v>
      </c>
      <c r="T380" s="15">
        <f t="shared" si="44"/>
        <v>25.24</v>
      </c>
      <c r="U380" s="15">
        <f t="shared" si="45"/>
        <v>65.239999999999995</v>
      </c>
      <c r="V380" s="15">
        <f t="shared" si="46"/>
        <v>65.239999999999995</v>
      </c>
      <c r="W380" s="14" t="str">
        <f t="shared" si="47"/>
        <v>Wed</v>
      </c>
      <c r="X380" s="14" t="str">
        <f t="shared" si="47"/>
        <v>Mon</v>
      </c>
      <c r="Y380" s="19">
        <f>WorkOrders2[[#This Row],[LbrHrs]]*WorkOrders2[[#This Row],[Techs]]</f>
        <v>0.5</v>
      </c>
      <c r="Z380" s="19">
        <f>WorkOrders2[[#This Row],[PartsCost]]+WorkOrders2[[#This Row],[LbrCost]]</f>
        <v>65.239999999999995</v>
      </c>
    </row>
    <row r="381" spans="1:26" x14ac:dyDescent="0.25">
      <c r="A381" s="7" t="s">
        <v>429</v>
      </c>
      <c r="B381" t="s">
        <v>39</v>
      </c>
      <c r="C381" t="s">
        <v>46</v>
      </c>
      <c r="D381" s="7" t="s">
        <v>27</v>
      </c>
      <c r="E381" t="s">
        <v>41</v>
      </c>
      <c r="F381" s="8">
        <v>44258</v>
      </c>
      <c r="G381" s="8">
        <v>44329</v>
      </c>
      <c r="H381" s="9">
        <v>2</v>
      </c>
      <c r="I381" s="9" t="e">
        <f>VLOOKUP(WorkOrders2[[#This Row],[Techs]],[1]!tblRates[#All],2,FALSE)</f>
        <v>#REF!</v>
      </c>
      <c r="J381" s="10"/>
      <c r="K381" s="10"/>
      <c r="L381" s="11">
        <v>0.75</v>
      </c>
      <c r="M381" s="12">
        <v>572.62689999999998</v>
      </c>
      <c r="N381" s="12">
        <f>IF(WorkOrders2[[#This Row],[WtyParts]]="yes", 0,WorkOrders2[[#This Row],[PartsCost]])</f>
        <v>572.62689999999998</v>
      </c>
      <c r="O381" t="s">
        <v>47</v>
      </c>
      <c r="P381" s="13">
        <f t="shared" si="40"/>
        <v>71</v>
      </c>
      <c r="Q381" s="14">
        <f t="shared" si="41"/>
        <v>140</v>
      </c>
      <c r="R381" s="15">
        <f t="shared" si="42"/>
        <v>105</v>
      </c>
      <c r="S381" s="15">
        <f t="shared" si="43"/>
        <v>105</v>
      </c>
      <c r="T381" s="15">
        <f t="shared" si="44"/>
        <v>572.62689999999998</v>
      </c>
      <c r="U381" s="15">
        <f t="shared" si="45"/>
        <v>677.62689999999998</v>
      </c>
      <c r="V381" s="15">
        <f t="shared" si="46"/>
        <v>677.62689999999998</v>
      </c>
      <c r="W381" s="14" t="str">
        <f t="shared" si="47"/>
        <v>Wed</v>
      </c>
      <c r="X381" s="14" t="str">
        <f t="shared" si="47"/>
        <v>Thu</v>
      </c>
      <c r="Y381" s="19">
        <f>WorkOrders2[[#This Row],[LbrHrs]]*WorkOrders2[[#This Row],[Techs]]</f>
        <v>1.5</v>
      </c>
      <c r="Z381" s="19">
        <f>WorkOrders2[[#This Row],[PartsCost]]+WorkOrders2[[#This Row],[LbrCost]]</f>
        <v>677.62689999999998</v>
      </c>
    </row>
    <row r="382" spans="1:26" x14ac:dyDescent="0.25">
      <c r="A382" s="7" t="s">
        <v>430</v>
      </c>
      <c r="B382" t="s">
        <v>30</v>
      </c>
      <c r="C382" t="s">
        <v>46</v>
      </c>
      <c r="D382" s="7" t="s">
        <v>32</v>
      </c>
      <c r="F382" s="8">
        <v>44258</v>
      </c>
      <c r="G382" s="8">
        <v>44389</v>
      </c>
      <c r="H382" s="9">
        <v>2</v>
      </c>
      <c r="I382" s="9" t="e">
        <f>VLOOKUP(WorkOrders2[[#This Row],[Techs]],[1]!tblRates[#All],2,FALSE)</f>
        <v>#REF!</v>
      </c>
      <c r="J382" s="10"/>
      <c r="K382" s="10"/>
      <c r="L382" s="11">
        <v>1.25</v>
      </c>
      <c r="M382" s="12">
        <v>361.90370000000001</v>
      </c>
      <c r="N382" s="12">
        <f>IF(WorkOrders2[[#This Row],[WtyParts]]="yes", 0,WorkOrders2[[#This Row],[PartsCost]])</f>
        <v>361.90370000000001</v>
      </c>
      <c r="O382" t="s">
        <v>28</v>
      </c>
      <c r="P382" s="13">
        <f t="shared" si="40"/>
        <v>131</v>
      </c>
      <c r="Q382" s="14">
        <f t="shared" si="41"/>
        <v>140</v>
      </c>
      <c r="R382" s="15">
        <f t="shared" si="42"/>
        <v>175</v>
      </c>
      <c r="S382" s="15">
        <f t="shared" si="43"/>
        <v>175</v>
      </c>
      <c r="T382" s="15">
        <f t="shared" si="44"/>
        <v>361.90370000000001</v>
      </c>
      <c r="U382" s="15">
        <f t="shared" si="45"/>
        <v>536.90370000000007</v>
      </c>
      <c r="V382" s="15">
        <f t="shared" si="46"/>
        <v>536.90370000000007</v>
      </c>
      <c r="W382" s="14" t="str">
        <f t="shared" si="47"/>
        <v>Wed</v>
      </c>
      <c r="X382" s="14" t="str">
        <f t="shared" si="47"/>
        <v>Mon</v>
      </c>
      <c r="Y382" s="19">
        <f>WorkOrders2[[#This Row],[LbrHrs]]*WorkOrders2[[#This Row],[Techs]]</f>
        <v>2.5</v>
      </c>
      <c r="Z382" s="19">
        <f>WorkOrders2[[#This Row],[PartsCost]]+WorkOrders2[[#This Row],[LbrCost]]</f>
        <v>536.90370000000007</v>
      </c>
    </row>
    <row r="383" spans="1:26" x14ac:dyDescent="0.25">
      <c r="A383" s="7" t="s">
        <v>431</v>
      </c>
      <c r="B383" t="s">
        <v>39</v>
      </c>
      <c r="C383" t="s">
        <v>40</v>
      </c>
      <c r="D383" s="7" t="s">
        <v>27</v>
      </c>
      <c r="F383" s="8">
        <v>44259</v>
      </c>
      <c r="G383" s="8">
        <v>44263</v>
      </c>
      <c r="H383" s="9">
        <v>1</v>
      </c>
      <c r="I383" s="9" t="e">
        <f>VLOOKUP(WorkOrders2[[#This Row],[Techs]],[1]!tblRates[#All],2,FALSE)</f>
        <v>#REF!</v>
      </c>
      <c r="J383" s="10"/>
      <c r="K383" s="10"/>
      <c r="L383" s="11">
        <v>0.25</v>
      </c>
      <c r="M383" s="12">
        <v>110.2272</v>
      </c>
      <c r="N383" s="12">
        <f>IF(WorkOrders2[[#This Row],[WtyParts]]="yes", 0,WorkOrders2[[#This Row],[PartsCost]])</f>
        <v>110.2272</v>
      </c>
      <c r="O383" t="s">
        <v>28</v>
      </c>
      <c r="P383" s="13">
        <f t="shared" si="40"/>
        <v>4</v>
      </c>
      <c r="Q383" s="14">
        <f t="shared" si="41"/>
        <v>80</v>
      </c>
      <c r="R383" s="15">
        <f t="shared" si="42"/>
        <v>20</v>
      </c>
      <c r="S383" s="15">
        <f t="shared" si="43"/>
        <v>20</v>
      </c>
      <c r="T383" s="15">
        <f t="shared" si="44"/>
        <v>110.2272</v>
      </c>
      <c r="U383" s="15">
        <f t="shared" si="45"/>
        <v>130.22719999999998</v>
      </c>
      <c r="V383" s="15">
        <f t="shared" si="46"/>
        <v>130.22719999999998</v>
      </c>
      <c r="W383" s="14" t="str">
        <f t="shared" si="47"/>
        <v>Thu</v>
      </c>
      <c r="X383" s="14" t="str">
        <f t="shared" si="47"/>
        <v>Mon</v>
      </c>
      <c r="Y383" s="19">
        <f>WorkOrders2[[#This Row],[LbrHrs]]*WorkOrders2[[#This Row],[Techs]]</f>
        <v>0.25</v>
      </c>
      <c r="Z383" s="19">
        <f>WorkOrders2[[#This Row],[PartsCost]]+WorkOrders2[[#This Row],[LbrCost]]</f>
        <v>130.22719999999998</v>
      </c>
    </row>
    <row r="384" spans="1:26" x14ac:dyDescent="0.25">
      <c r="A384" s="7" t="s">
        <v>432</v>
      </c>
      <c r="B384" t="s">
        <v>30</v>
      </c>
      <c r="C384" t="s">
        <v>31</v>
      </c>
      <c r="D384" s="7" t="s">
        <v>27</v>
      </c>
      <c r="F384" s="8">
        <v>44259</v>
      </c>
      <c r="G384" s="8">
        <v>44270</v>
      </c>
      <c r="H384" s="9">
        <v>1</v>
      </c>
      <c r="I384" s="9" t="e">
        <f>VLOOKUP(WorkOrders2[[#This Row],[Techs]],[1]!tblRates[#All],2,FALSE)</f>
        <v>#REF!</v>
      </c>
      <c r="J384" s="10"/>
      <c r="K384" s="10"/>
      <c r="L384" s="11">
        <v>0.25</v>
      </c>
      <c r="M384" s="12">
        <v>33.910499999999999</v>
      </c>
      <c r="N384" s="12">
        <f>IF(WorkOrders2[[#This Row],[WtyParts]]="yes", 0,WorkOrders2[[#This Row],[PartsCost]])</f>
        <v>33.910499999999999</v>
      </c>
      <c r="O384" t="s">
        <v>28</v>
      </c>
      <c r="P384" s="13">
        <f t="shared" si="40"/>
        <v>11</v>
      </c>
      <c r="Q384" s="14">
        <f t="shared" si="41"/>
        <v>80</v>
      </c>
      <c r="R384" s="15">
        <f t="shared" si="42"/>
        <v>20</v>
      </c>
      <c r="S384" s="15">
        <f t="shared" si="43"/>
        <v>20</v>
      </c>
      <c r="T384" s="15">
        <f t="shared" si="44"/>
        <v>33.910499999999999</v>
      </c>
      <c r="U384" s="15">
        <f t="shared" si="45"/>
        <v>53.910499999999999</v>
      </c>
      <c r="V384" s="15">
        <f t="shared" si="46"/>
        <v>53.910499999999999</v>
      </c>
      <c r="W384" s="14" t="str">
        <f t="shared" si="47"/>
        <v>Thu</v>
      </c>
      <c r="X384" s="14" t="str">
        <f t="shared" si="47"/>
        <v>Mon</v>
      </c>
      <c r="Y384" s="19">
        <f>WorkOrders2[[#This Row],[LbrHrs]]*WorkOrders2[[#This Row],[Techs]]</f>
        <v>0.25</v>
      </c>
      <c r="Z384" s="19">
        <f>WorkOrders2[[#This Row],[PartsCost]]+WorkOrders2[[#This Row],[LbrCost]]</f>
        <v>53.910499999999999</v>
      </c>
    </row>
    <row r="385" spans="1:26" x14ac:dyDescent="0.25">
      <c r="A385" s="7" t="s">
        <v>433</v>
      </c>
      <c r="B385" t="s">
        <v>25</v>
      </c>
      <c r="C385" t="s">
        <v>195</v>
      </c>
      <c r="D385" s="7" t="s">
        <v>27</v>
      </c>
      <c r="F385" s="8">
        <v>44259</v>
      </c>
      <c r="G385" s="8">
        <v>44279</v>
      </c>
      <c r="H385" s="9">
        <v>2</v>
      </c>
      <c r="I385" s="9" t="e">
        <f>VLOOKUP(WorkOrders2[[#This Row],[Techs]],[1]!tblRates[#All],2,FALSE)</f>
        <v>#REF!</v>
      </c>
      <c r="J385" s="10"/>
      <c r="K385" s="10"/>
      <c r="L385" s="11">
        <v>0.25</v>
      </c>
      <c r="M385" s="12">
        <v>19</v>
      </c>
      <c r="N385" s="12">
        <f>IF(WorkOrders2[[#This Row],[WtyParts]]="yes", 0,WorkOrders2[[#This Row],[PartsCost]])</f>
        <v>19</v>
      </c>
      <c r="O385" t="s">
        <v>28</v>
      </c>
      <c r="P385" s="13">
        <f t="shared" si="40"/>
        <v>20</v>
      </c>
      <c r="Q385" s="14">
        <f t="shared" si="41"/>
        <v>140</v>
      </c>
      <c r="R385" s="15">
        <f t="shared" si="42"/>
        <v>35</v>
      </c>
      <c r="S385" s="15">
        <f t="shared" si="43"/>
        <v>35</v>
      </c>
      <c r="T385" s="15">
        <f t="shared" si="44"/>
        <v>19</v>
      </c>
      <c r="U385" s="15">
        <f t="shared" si="45"/>
        <v>54</v>
      </c>
      <c r="V385" s="15">
        <f t="shared" si="46"/>
        <v>54</v>
      </c>
      <c r="W385" s="14" t="str">
        <f t="shared" si="47"/>
        <v>Thu</v>
      </c>
      <c r="X385" s="14" t="str">
        <f t="shared" si="47"/>
        <v>Wed</v>
      </c>
      <c r="Y385" s="19">
        <f>WorkOrders2[[#This Row],[LbrHrs]]*WorkOrders2[[#This Row],[Techs]]</f>
        <v>0.5</v>
      </c>
      <c r="Z385" s="19">
        <f>WorkOrders2[[#This Row],[PartsCost]]+WorkOrders2[[#This Row],[LbrCost]]</f>
        <v>54</v>
      </c>
    </row>
    <row r="386" spans="1:26" x14ac:dyDescent="0.25">
      <c r="A386" s="7" t="s">
        <v>434</v>
      </c>
      <c r="B386" t="s">
        <v>51</v>
      </c>
      <c r="C386" t="s">
        <v>26</v>
      </c>
      <c r="D386" s="7" t="s">
        <v>162</v>
      </c>
      <c r="F386" s="8">
        <v>44259</v>
      </c>
      <c r="G386" s="8">
        <v>44279</v>
      </c>
      <c r="H386" s="9">
        <v>1</v>
      </c>
      <c r="I386" s="9" t="e">
        <f>VLOOKUP(WorkOrders2[[#This Row],[Techs]],[1]!tblRates[#All],2,FALSE)</f>
        <v>#REF!</v>
      </c>
      <c r="J386" s="10"/>
      <c r="K386" s="10"/>
      <c r="L386" s="11">
        <v>1.25</v>
      </c>
      <c r="M386" s="12">
        <v>294.77999999999997</v>
      </c>
      <c r="N386" s="12">
        <f>IF(WorkOrders2[[#This Row],[WtyParts]]="yes", 0,WorkOrders2[[#This Row],[PartsCost]])</f>
        <v>294.77999999999997</v>
      </c>
      <c r="O386" t="s">
        <v>36</v>
      </c>
      <c r="P386" s="13">
        <f t="shared" ref="P386:P449" si="48">IF(G386="","",G386-F386)</f>
        <v>20</v>
      </c>
      <c r="Q386" s="14">
        <f t="shared" ref="Q386:Q449" si="49">INDEX(TechRate,MATCH(H386,TechNum,0))</f>
        <v>80</v>
      </c>
      <c r="R386" s="15">
        <f t="shared" ref="R386:R449" si="50">Q386*L386</f>
        <v>100</v>
      </c>
      <c r="S386" s="15">
        <f t="shared" ref="S386:S449" si="51">IF(J386="Yes",0,R386)</f>
        <v>100</v>
      </c>
      <c r="T386" s="15">
        <f t="shared" ref="T386:T449" si="52">IF(K386="Yes",0,M386)</f>
        <v>294.77999999999997</v>
      </c>
      <c r="U386" s="15">
        <f t="shared" ref="U386:U449" si="53">SUM(M386,R386)</f>
        <v>394.78</v>
      </c>
      <c r="V386" s="15">
        <f t="shared" ref="V386:V449" si="54">SUM(S386,T386)</f>
        <v>394.78</v>
      </c>
      <c r="W386" s="14" t="str">
        <f t="shared" ref="W386:X449" si="55">TEXT(F386,"ddd")</f>
        <v>Thu</v>
      </c>
      <c r="X386" s="14" t="str">
        <f t="shared" si="55"/>
        <v>Wed</v>
      </c>
      <c r="Y386" s="19">
        <f>WorkOrders2[[#This Row],[LbrHrs]]*WorkOrders2[[#This Row],[Techs]]</f>
        <v>1.25</v>
      </c>
      <c r="Z386" s="19">
        <f>WorkOrders2[[#This Row],[PartsCost]]+WorkOrders2[[#This Row],[LbrCost]]</f>
        <v>394.78</v>
      </c>
    </row>
    <row r="387" spans="1:26" x14ac:dyDescent="0.25">
      <c r="A387" s="7" t="s">
        <v>435</v>
      </c>
      <c r="B387" t="s">
        <v>194</v>
      </c>
      <c r="C387" t="s">
        <v>195</v>
      </c>
      <c r="D387" s="7" t="s">
        <v>27</v>
      </c>
      <c r="F387" s="8">
        <v>44259</v>
      </c>
      <c r="G387" s="8">
        <v>44312</v>
      </c>
      <c r="H387" s="9">
        <v>2</v>
      </c>
      <c r="I387" s="9" t="e">
        <f>VLOOKUP(WorkOrders2[[#This Row],[Techs]],[1]!tblRates[#All],2,FALSE)</f>
        <v>#REF!</v>
      </c>
      <c r="J387" s="10"/>
      <c r="K387" s="10"/>
      <c r="L387" s="11">
        <v>0.25</v>
      </c>
      <c r="M387" s="12">
        <v>83.231700000000004</v>
      </c>
      <c r="N387" s="12">
        <f>IF(WorkOrders2[[#This Row],[WtyParts]]="yes", 0,WorkOrders2[[#This Row],[PartsCost]])</f>
        <v>83.231700000000004</v>
      </c>
      <c r="O387" t="s">
        <v>28</v>
      </c>
      <c r="P387" s="13">
        <f t="shared" si="48"/>
        <v>53</v>
      </c>
      <c r="Q387" s="14">
        <f t="shared" si="49"/>
        <v>140</v>
      </c>
      <c r="R387" s="15">
        <f t="shared" si="50"/>
        <v>35</v>
      </c>
      <c r="S387" s="15">
        <f t="shared" si="51"/>
        <v>35</v>
      </c>
      <c r="T387" s="15">
        <f t="shared" si="52"/>
        <v>83.231700000000004</v>
      </c>
      <c r="U387" s="15">
        <f t="shared" si="53"/>
        <v>118.2317</v>
      </c>
      <c r="V387" s="15">
        <f t="shared" si="54"/>
        <v>118.2317</v>
      </c>
      <c r="W387" s="14" t="str">
        <f t="shared" si="55"/>
        <v>Thu</v>
      </c>
      <c r="X387" s="14" t="str">
        <f t="shared" si="55"/>
        <v>Mon</v>
      </c>
      <c r="Y387" s="19">
        <f>WorkOrders2[[#This Row],[LbrHrs]]*WorkOrders2[[#This Row],[Techs]]</f>
        <v>0.5</v>
      </c>
      <c r="Z387" s="19">
        <f>WorkOrders2[[#This Row],[PartsCost]]+WorkOrders2[[#This Row],[LbrCost]]</f>
        <v>118.2317</v>
      </c>
    </row>
    <row r="388" spans="1:26" x14ac:dyDescent="0.25">
      <c r="A388" s="7" t="s">
        <v>436</v>
      </c>
      <c r="B388" t="s">
        <v>30</v>
      </c>
      <c r="C388" t="s">
        <v>31</v>
      </c>
      <c r="D388" s="7" t="s">
        <v>27</v>
      </c>
      <c r="F388" s="8">
        <v>44263</v>
      </c>
      <c r="G388" s="8">
        <v>44271</v>
      </c>
      <c r="H388" s="9">
        <v>1</v>
      </c>
      <c r="I388" s="9" t="e">
        <f>VLOOKUP(WorkOrders2[[#This Row],[Techs]],[1]!tblRates[#All],2,FALSE)</f>
        <v>#REF!</v>
      </c>
      <c r="J388" s="10"/>
      <c r="K388" s="10"/>
      <c r="L388" s="11">
        <v>0.75</v>
      </c>
      <c r="M388" s="12">
        <v>103.0842</v>
      </c>
      <c r="N388" s="12">
        <f>IF(WorkOrders2[[#This Row],[WtyParts]]="yes", 0,WorkOrders2[[#This Row],[PartsCost]])</f>
        <v>103.0842</v>
      </c>
      <c r="O388" t="s">
        <v>28</v>
      </c>
      <c r="P388" s="13">
        <f t="shared" si="48"/>
        <v>8</v>
      </c>
      <c r="Q388" s="14">
        <f t="shared" si="49"/>
        <v>80</v>
      </c>
      <c r="R388" s="15">
        <f t="shared" si="50"/>
        <v>60</v>
      </c>
      <c r="S388" s="15">
        <f t="shared" si="51"/>
        <v>60</v>
      </c>
      <c r="T388" s="15">
        <f t="shared" si="52"/>
        <v>103.0842</v>
      </c>
      <c r="U388" s="15">
        <f t="shared" si="53"/>
        <v>163.08420000000001</v>
      </c>
      <c r="V388" s="15">
        <f t="shared" si="54"/>
        <v>163.08420000000001</v>
      </c>
      <c r="W388" s="14" t="str">
        <f t="shared" si="55"/>
        <v>Mon</v>
      </c>
      <c r="X388" s="14" t="str">
        <f t="shared" si="55"/>
        <v>Tue</v>
      </c>
      <c r="Y388" s="19">
        <f>WorkOrders2[[#This Row],[LbrHrs]]*WorkOrders2[[#This Row],[Techs]]</f>
        <v>0.75</v>
      </c>
      <c r="Z388" s="19">
        <f>WorkOrders2[[#This Row],[PartsCost]]+WorkOrders2[[#This Row],[LbrCost]]</f>
        <v>163.08420000000001</v>
      </c>
    </row>
    <row r="389" spans="1:26" x14ac:dyDescent="0.25">
      <c r="A389" s="7" t="s">
        <v>437</v>
      </c>
      <c r="B389" t="s">
        <v>34</v>
      </c>
      <c r="C389" t="s">
        <v>40</v>
      </c>
      <c r="D389" s="7" t="s">
        <v>32</v>
      </c>
      <c r="F389" s="8">
        <v>44263</v>
      </c>
      <c r="G389" s="8">
        <v>44271</v>
      </c>
      <c r="H389" s="9">
        <v>2</v>
      </c>
      <c r="I389" s="9" t="e">
        <f>VLOOKUP(WorkOrders2[[#This Row],[Techs]],[1]!tblRates[#All],2,FALSE)</f>
        <v>#REF!</v>
      </c>
      <c r="J389" s="10"/>
      <c r="K389" s="10"/>
      <c r="L389" s="11">
        <v>0.5</v>
      </c>
      <c r="M389" s="12">
        <v>144.30529999999999</v>
      </c>
      <c r="N389" s="12">
        <f>IF(WorkOrders2[[#This Row],[WtyParts]]="yes", 0,WorkOrders2[[#This Row],[PartsCost]])</f>
        <v>144.30529999999999</v>
      </c>
      <c r="O389" t="s">
        <v>47</v>
      </c>
      <c r="P389" s="13">
        <f t="shared" si="48"/>
        <v>8</v>
      </c>
      <c r="Q389" s="14">
        <f t="shared" si="49"/>
        <v>140</v>
      </c>
      <c r="R389" s="15">
        <f t="shared" si="50"/>
        <v>70</v>
      </c>
      <c r="S389" s="15">
        <f t="shared" si="51"/>
        <v>70</v>
      </c>
      <c r="T389" s="15">
        <f t="shared" si="52"/>
        <v>144.30529999999999</v>
      </c>
      <c r="U389" s="15">
        <f t="shared" si="53"/>
        <v>214.30529999999999</v>
      </c>
      <c r="V389" s="15">
        <f t="shared" si="54"/>
        <v>214.30529999999999</v>
      </c>
      <c r="W389" s="14" t="str">
        <f t="shared" si="55"/>
        <v>Mon</v>
      </c>
      <c r="X389" s="14" t="str">
        <f t="shared" si="55"/>
        <v>Tue</v>
      </c>
      <c r="Y389" s="19">
        <f>WorkOrders2[[#This Row],[LbrHrs]]*WorkOrders2[[#This Row],[Techs]]</f>
        <v>1</v>
      </c>
      <c r="Z389" s="19">
        <f>WorkOrders2[[#This Row],[PartsCost]]+WorkOrders2[[#This Row],[LbrCost]]</f>
        <v>214.30529999999999</v>
      </c>
    </row>
    <row r="390" spans="1:26" x14ac:dyDescent="0.25">
      <c r="A390" s="7" t="s">
        <v>438</v>
      </c>
      <c r="B390" t="s">
        <v>25</v>
      </c>
      <c r="C390" t="s">
        <v>195</v>
      </c>
      <c r="D390" s="7" t="s">
        <v>27</v>
      </c>
      <c r="F390" s="8">
        <v>44263</v>
      </c>
      <c r="G390" s="8">
        <v>44280</v>
      </c>
      <c r="H390" s="9">
        <v>2</v>
      </c>
      <c r="I390" s="9" t="e">
        <f>VLOOKUP(WorkOrders2[[#This Row],[Techs]],[1]!tblRates[#All],2,FALSE)</f>
        <v>#REF!</v>
      </c>
      <c r="J390" s="10"/>
      <c r="K390" s="10"/>
      <c r="L390" s="11">
        <v>0.25</v>
      </c>
      <c r="M390" s="12">
        <v>39</v>
      </c>
      <c r="N390" s="12">
        <f>IF(WorkOrders2[[#This Row],[WtyParts]]="yes", 0,WorkOrders2[[#This Row],[PartsCost]])</f>
        <v>39</v>
      </c>
      <c r="O390" t="s">
        <v>28</v>
      </c>
      <c r="P390" s="13">
        <f t="shared" si="48"/>
        <v>17</v>
      </c>
      <c r="Q390" s="14">
        <f t="shared" si="49"/>
        <v>140</v>
      </c>
      <c r="R390" s="15">
        <f t="shared" si="50"/>
        <v>35</v>
      </c>
      <c r="S390" s="15">
        <f t="shared" si="51"/>
        <v>35</v>
      </c>
      <c r="T390" s="15">
        <f t="shared" si="52"/>
        <v>39</v>
      </c>
      <c r="U390" s="15">
        <f t="shared" si="53"/>
        <v>74</v>
      </c>
      <c r="V390" s="15">
        <f t="shared" si="54"/>
        <v>74</v>
      </c>
      <c r="W390" s="14" t="str">
        <f t="shared" si="55"/>
        <v>Mon</v>
      </c>
      <c r="X390" s="14" t="str">
        <f t="shared" si="55"/>
        <v>Thu</v>
      </c>
      <c r="Y390" s="19">
        <f>WorkOrders2[[#This Row],[LbrHrs]]*WorkOrders2[[#This Row],[Techs]]</f>
        <v>0.5</v>
      </c>
      <c r="Z390" s="19">
        <f>WorkOrders2[[#This Row],[PartsCost]]+WorkOrders2[[#This Row],[LbrCost]]</f>
        <v>74</v>
      </c>
    </row>
    <row r="391" spans="1:26" x14ac:dyDescent="0.25">
      <c r="A391" s="7" t="s">
        <v>439</v>
      </c>
      <c r="B391" t="s">
        <v>34</v>
      </c>
      <c r="C391" t="s">
        <v>46</v>
      </c>
      <c r="D391" s="7" t="s">
        <v>162</v>
      </c>
      <c r="F391" s="8">
        <v>44263</v>
      </c>
      <c r="G391" s="8">
        <v>44282</v>
      </c>
      <c r="H391" s="9">
        <v>2</v>
      </c>
      <c r="I391" s="9" t="e">
        <f>VLOOKUP(WorkOrders2[[#This Row],[Techs]],[1]!tblRates[#All],2,FALSE)</f>
        <v>#REF!</v>
      </c>
      <c r="J391" s="10"/>
      <c r="K391" s="10"/>
      <c r="L391" s="11">
        <v>2.5</v>
      </c>
      <c r="M391" s="12">
        <v>224</v>
      </c>
      <c r="N391" s="12">
        <f>IF(WorkOrders2[[#This Row],[WtyParts]]="yes", 0,WorkOrders2[[#This Row],[PartsCost]])</f>
        <v>224</v>
      </c>
      <c r="O391" t="s">
        <v>47</v>
      </c>
      <c r="P391" s="13">
        <f t="shared" si="48"/>
        <v>19</v>
      </c>
      <c r="Q391" s="14">
        <f t="shared" si="49"/>
        <v>140</v>
      </c>
      <c r="R391" s="15">
        <f t="shared" si="50"/>
        <v>350</v>
      </c>
      <c r="S391" s="15">
        <f t="shared" si="51"/>
        <v>350</v>
      </c>
      <c r="T391" s="15">
        <f t="shared" si="52"/>
        <v>224</v>
      </c>
      <c r="U391" s="15">
        <f t="shared" si="53"/>
        <v>574</v>
      </c>
      <c r="V391" s="15">
        <f t="shared" si="54"/>
        <v>574</v>
      </c>
      <c r="W391" s="14" t="str">
        <f t="shared" si="55"/>
        <v>Mon</v>
      </c>
      <c r="X391" s="14" t="str">
        <f t="shared" si="55"/>
        <v>Sat</v>
      </c>
      <c r="Y391" s="19">
        <f>WorkOrders2[[#This Row],[LbrHrs]]*WorkOrders2[[#This Row],[Techs]]</f>
        <v>5</v>
      </c>
      <c r="Z391" s="19">
        <f>WorkOrders2[[#This Row],[PartsCost]]+WorkOrders2[[#This Row],[LbrCost]]</f>
        <v>574</v>
      </c>
    </row>
    <row r="392" spans="1:26" x14ac:dyDescent="0.25">
      <c r="A392" s="7" t="s">
        <v>440</v>
      </c>
      <c r="B392" t="s">
        <v>30</v>
      </c>
      <c r="C392" t="s">
        <v>31</v>
      </c>
      <c r="D392" s="7" t="s">
        <v>27</v>
      </c>
      <c r="F392" s="8">
        <v>44263</v>
      </c>
      <c r="G392" s="8">
        <v>44359</v>
      </c>
      <c r="H392" s="9">
        <v>1</v>
      </c>
      <c r="I392" s="9" t="e">
        <f>VLOOKUP(WorkOrders2[[#This Row],[Techs]],[1]!tblRates[#All],2,FALSE)</f>
        <v>#REF!</v>
      </c>
      <c r="J392" s="10"/>
      <c r="K392" s="10"/>
      <c r="L392" s="11">
        <v>0.5</v>
      </c>
      <c r="M392" s="12">
        <v>475.54</v>
      </c>
      <c r="N392" s="12">
        <f>IF(WorkOrders2[[#This Row],[WtyParts]]="yes", 0,WorkOrders2[[#This Row],[PartsCost]])</f>
        <v>475.54</v>
      </c>
      <c r="O392" t="s">
        <v>28</v>
      </c>
      <c r="P392" s="13">
        <f t="shared" si="48"/>
        <v>96</v>
      </c>
      <c r="Q392" s="14">
        <f t="shared" si="49"/>
        <v>80</v>
      </c>
      <c r="R392" s="15">
        <f t="shared" si="50"/>
        <v>40</v>
      </c>
      <c r="S392" s="15">
        <f t="shared" si="51"/>
        <v>40</v>
      </c>
      <c r="T392" s="15">
        <f t="shared" si="52"/>
        <v>475.54</v>
      </c>
      <c r="U392" s="15">
        <f t="shared" si="53"/>
        <v>515.54</v>
      </c>
      <c r="V392" s="15">
        <f t="shared" si="54"/>
        <v>515.54</v>
      </c>
      <c r="W392" s="14" t="str">
        <f t="shared" si="55"/>
        <v>Mon</v>
      </c>
      <c r="X392" s="14" t="str">
        <f t="shared" si="55"/>
        <v>Sat</v>
      </c>
      <c r="Y392" s="19">
        <f>WorkOrders2[[#This Row],[LbrHrs]]*WorkOrders2[[#This Row],[Techs]]</f>
        <v>0.5</v>
      </c>
      <c r="Z392" s="19">
        <f>WorkOrders2[[#This Row],[PartsCost]]+WorkOrders2[[#This Row],[LbrCost]]</f>
        <v>515.54</v>
      </c>
    </row>
    <row r="393" spans="1:26" x14ac:dyDescent="0.25">
      <c r="A393" s="7" t="s">
        <v>441</v>
      </c>
      <c r="B393" t="s">
        <v>34</v>
      </c>
      <c r="C393" t="s">
        <v>26</v>
      </c>
      <c r="D393" s="7" t="s">
        <v>27</v>
      </c>
      <c r="F393" s="8">
        <v>44264</v>
      </c>
      <c r="G393" s="8">
        <v>44271</v>
      </c>
      <c r="H393" s="9">
        <v>1</v>
      </c>
      <c r="I393" s="9" t="e">
        <f>VLOOKUP(WorkOrders2[[#This Row],[Techs]],[1]!tblRates[#All],2,FALSE)</f>
        <v>#REF!</v>
      </c>
      <c r="J393" s="10"/>
      <c r="K393" s="10"/>
      <c r="L393" s="11">
        <v>1</v>
      </c>
      <c r="M393" s="12">
        <v>46.036799999999999</v>
      </c>
      <c r="N393" s="12">
        <f>IF(WorkOrders2[[#This Row],[WtyParts]]="yes", 0,WorkOrders2[[#This Row],[PartsCost]])</f>
        <v>46.036799999999999</v>
      </c>
      <c r="O393" t="s">
        <v>47</v>
      </c>
      <c r="P393" s="13">
        <f t="shared" si="48"/>
        <v>7</v>
      </c>
      <c r="Q393" s="14">
        <f t="shared" si="49"/>
        <v>80</v>
      </c>
      <c r="R393" s="15">
        <f t="shared" si="50"/>
        <v>80</v>
      </c>
      <c r="S393" s="15">
        <f t="shared" si="51"/>
        <v>80</v>
      </c>
      <c r="T393" s="15">
        <f t="shared" si="52"/>
        <v>46.036799999999999</v>
      </c>
      <c r="U393" s="15">
        <f t="shared" si="53"/>
        <v>126.0368</v>
      </c>
      <c r="V393" s="15">
        <f t="shared" si="54"/>
        <v>126.0368</v>
      </c>
      <c r="W393" s="14" t="str">
        <f t="shared" si="55"/>
        <v>Tue</v>
      </c>
      <c r="X393" s="14" t="str">
        <f t="shared" si="55"/>
        <v>Tue</v>
      </c>
      <c r="Y393" s="19">
        <f>WorkOrders2[[#This Row],[LbrHrs]]*WorkOrders2[[#This Row],[Techs]]</f>
        <v>1</v>
      </c>
      <c r="Z393" s="19">
        <f>WorkOrders2[[#This Row],[PartsCost]]+WorkOrders2[[#This Row],[LbrCost]]</f>
        <v>126.0368</v>
      </c>
    </row>
    <row r="394" spans="1:26" x14ac:dyDescent="0.25">
      <c r="A394" s="7" t="s">
        <v>442</v>
      </c>
      <c r="B394" t="s">
        <v>30</v>
      </c>
      <c r="C394" t="s">
        <v>31</v>
      </c>
      <c r="D394" s="7" t="s">
        <v>27</v>
      </c>
      <c r="F394" s="8">
        <v>44264</v>
      </c>
      <c r="G394" s="8">
        <v>44271</v>
      </c>
      <c r="H394" s="9">
        <v>1</v>
      </c>
      <c r="I394" s="9" t="e">
        <f>VLOOKUP(WorkOrders2[[#This Row],[Techs]],[1]!tblRates[#All],2,FALSE)</f>
        <v>#REF!</v>
      </c>
      <c r="J394" s="10"/>
      <c r="K394" s="10"/>
      <c r="L394" s="11">
        <v>0.75</v>
      </c>
      <c r="M394" s="12">
        <v>294.5514</v>
      </c>
      <c r="N394" s="12">
        <f>IF(WorkOrders2[[#This Row],[WtyParts]]="yes", 0,WorkOrders2[[#This Row],[PartsCost]])</f>
        <v>294.5514</v>
      </c>
      <c r="O394" t="s">
        <v>28</v>
      </c>
      <c r="P394" s="13">
        <f t="shared" si="48"/>
        <v>7</v>
      </c>
      <c r="Q394" s="14">
        <f t="shared" si="49"/>
        <v>80</v>
      </c>
      <c r="R394" s="15">
        <f t="shared" si="50"/>
        <v>60</v>
      </c>
      <c r="S394" s="15">
        <f t="shared" si="51"/>
        <v>60</v>
      </c>
      <c r="T394" s="15">
        <f t="shared" si="52"/>
        <v>294.5514</v>
      </c>
      <c r="U394" s="15">
        <f t="shared" si="53"/>
        <v>354.5514</v>
      </c>
      <c r="V394" s="15">
        <f t="shared" si="54"/>
        <v>354.5514</v>
      </c>
      <c r="W394" s="14" t="str">
        <f t="shared" si="55"/>
        <v>Tue</v>
      </c>
      <c r="X394" s="14" t="str">
        <f t="shared" si="55"/>
        <v>Tue</v>
      </c>
      <c r="Y394" s="19">
        <f>WorkOrders2[[#This Row],[LbrHrs]]*WorkOrders2[[#This Row],[Techs]]</f>
        <v>0.75</v>
      </c>
      <c r="Z394" s="19">
        <f>WorkOrders2[[#This Row],[PartsCost]]+WorkOrders2[[#This Row],[LbrCost]]</f>
        <v>354.5514</v>
      </c>
    </row>
    <row r="395" spans="1:26" x14ac:dyDescent="0.25">
      <c r="A395" s="7" t="s">
        <v>443</v>
      </c>
      <c r="B395" t="s">
        <v>51</v>
      </c>
      <c r="C395" t="s">
        <v>26</v>
      </c>
      <c r="D395" s="7" t="s">
        <v>32</v>
      </c>
      <c r="F395" s="8">
        <v>44264</v>
      </c>
      <c r="G395" s="8">
        <v>44341</v>
      </c>
      <c r="H395" s="9">
        <v>2</v>
      </c>
      <c r="I395" s="9" t="e">
        <f>VLOOKUP(WorkOrders2[[#This Row],[Techs]],[1]!tblRates[#All],2,FALSE)</f>
        <v>#REF!</v>
      </c>
      <c r="J395" s="10"/>
      <c r="K395" s="10"/>
      <c r="L395" s="11">
        <v>1</v>
      </c>
      <c r="M395" s="12">
        <v>28.5</v>
      </c>
      <c r="N395" s="12">
        <f>IF(WorkOrders2[[#This Row],[WtyParts]]="yes", 0,WorkOrders2[[#This Row],[PartsCost]])</f>
        <v>28.5</v>
      </c>
      <c r="O395" t="s">
        <v>36</v>
      </c>
      <c r="P395" s="13">
        <f t="shared" si="48"/>
        <v>77</v>
      </c>
      <c r="Q395" s="14">
        <f t="shared" si="49"/>
        <v>140</v>
      </c>
      <c r="R395" s="15">
        <f t="shared" si="50"/>
        <v>140</v>
      </c>
      <c r="S395" s="15">
        <f t="shared" si="51"/>
        <v>140</v>
      </c>
      <c r="T395" s="15">
        <f t="shared" si="52"/>
        <v>28.5</v>
      </c>
      <c r="U395" s="15">
        <f t="shared" si="53"/>
        <v>168.5</v>
      </c>
      <c r="V395" s="15">
        <f t="shared" si="54"/>
        <v>168.5</v>
      </c>
      <c r="W395" s="14" t="str">
        <f t="shared" si="55"/>
        <v>Tue</v>
      </c>
      <c r="X395" s="14" t="str">
        <f t="shared" si="55"/>
        <v>Tue</v>
      </c>
      <c r="Y395" s="19">
        <f>WorkOrders2[[#This Row],[LbrHrs]]*WorkOrders2[[#This Row],[Techs]]</f>
        <v>2</v>
      </c>
      <c r="Z395" s="19">
        <f>WorkOrders2[[#This Row],[PartsCost]]+WorkOrders2[[#This Row],[LbrCost]]</f>
        <v>168.5</v>
      </c>
    </row>
    <row r="396" spans="1:26" x14ac:dyDescent="0.25">
      <c r="A396" s="7" t="s">
        <v>444</v>
      </c>
      <c r="B396" t="s">
        <v>194</v>
      </c>
      <c r="C396" t="s">
        <v>195</v>
      </c>
      <c r="D396" s="7" t="s">
        <v>162</v>
      </c>
      <c r="F396" s="8">
        <v>44265</v>
      </c>
      <c r="G396" s="8">
        <v>44267</v>
      </c>
      <c r="H396" s="9">
        <v>2</v>
      </c>
      <c r="I396" s="9" t="e">
        <f>VLOOKUP(WorkOrders2[[#This Row],[Techs]],[1]!tblRates[#All],2,FALSE)</f>
        <v>#REF!</v>
      </c>
      <c r="J396" s="10"/>
      <c r="K396" s="10"/>
      <c r="L396" s="11">
        <v>1.5</v>
      </c>
      <c r="M396" s="12">
        <v>50</v>
      </c>
      <c r="N396" s="12">
        <f>IF(WorkOrders2[[#This Row],[WtyParts]]="yes", 0,WorkOrders2[[#This Row],[PartsCost]])</f>
        <v>50</v>
      </c>
      <c r="O396" t="s">
        <v>28</v>
      </c>
      <c r="P396" s="13">
        <f t="shared" si="48"/>
        <v>2</v>
      </c>
      <c r="Q396" s="14">
        <f t="shared" si="49"/>
        <v>140</v>
      </c>
      <c r="R396" s="15">
        <f t="shared" si="50"/>
        <v>210</v>
      </c>
      <c r="S396" s="15">
        <f t="shared" si="51"/>
        <v>210</v>
      </c>
      <c r="T396" s="15">
        <f t="shared" si="52"/>
        <v>50</v>
      </c>
      <c r="U396" s="15">
        <f t="shared" si="53"/>
        <v>260</v>
      </c>
      <c r="V396" s="15">
        <f t="shared" si="54"/>
        <v>260</v>
      </c>
      <c r="W396" s="14" t="str">
        <f t="shared" si="55"/>
        <v>Wed</v>
      </c>
      <c r="X396" s="14" t="str">
        <f t="shared" si="55"/>
        <v>Fri</v>
      </c>
      <c r="Y396" s="19">
        <f>WorkOrders2[[#This Row],[LbrHrs]]*WorkOrders2[[#This Row],[Techs]]</f>
        <v>3</v>
      </c>
      <c r="Z396" s="19">
        <f>WorkOrders2[[#This Row],[PartsCost]]+WorkOrders2[[#This Row],[LbrCost]]</f>
        <v>260</v>
      </c>
    </row>
    <row r="397" spans="1:26" x14ac:dyDescent="0.25">
      <c r="A397" s="7" t="s">
        <v>445</v>
      </c>
      <c r="B397" t="s">
        <v>62</v>
      </c>
      <c r="C397" t="s">
        <v>26</v>
      </c>
      <c r="D397" s="7" t="s">
        <v>27</v>
      </c>
      <c r="F397" s="8">
        <v>44265</v>
      </c>
      <c r="G397" s="8">
        <v>44265</v>
      </c>
      <c r="H397" s="9">
        <v>1</v>
      </c>
      <c r="I397" s="9" t="e">
        <f>VLOOKUP(WorkOrders2[[#This Row],[Techs]],[1]!tblRates[#All],2,FALSE)</f>
        <v>#REF!</v>
      </c>
      <c r="J397" s="10"/>
      <c r="K397" s="10"/>
      <c r="L397" s="11">
        <v>0.5</v>
      </c>
      <c r="M397" s="12">
        <v>10</v>
      </c>
      <c r="N397" s="12">
        <f>IF(WorkOrders2[[#This Row],[WtyParts]]="yes", 0,WorkOrders2[[#This Row],[PartsCost]])</f>
        <v>10</v>
      </c>
      <c r="O397" t="s">
        <v>28</v>
      </c>
      <c r="P397" s="13">
        <f t="shared" si="48"/>
        <v>0</v>
      </c>
      <c r="Q397" s="14">
        <f t="shared" si="49"/>
        <v>80</v>
      </c>
      <c r="R397" s="15">
        <f t="shared" si="50"/>
        <v>40</v>
      </c>
      <c r="S397" s="15">
        <f t="shared" si="51"/>
        <v>40</v>
      </c>
      <c r="T397" s="15">
        <f t="shared" si="52"/>
        <v>10</v>
      </c>
      <c r="U397" s="15">
        <f t="shared" si="53"/>
        <v>50</v>
      </c>
      <c r="V397" s="15">
        <f t="shared" si="54"/>
        <v>50</v>
      </c>
      <c r="W397" s="14" t="str">
        <f t="shared" si="55"/>
        <v>Wed</v>
      </c>
      <c r="X397" s="14" t="str">
        <f t="shared" si="55"/>
        <v>Wed</v>
      </c>
      <c r="Y397" s="19">
        <f>WorkOrders2[[#This Row],[LbrHrs]]*WorkOrders2[[#This Row],[Techs]]</f>
        <v>0.5</v>
      </c>
      <c r="Z397" s="19">
        <f>WorkOrders2[[#This Row],[PartsCost]]+WorkOrders2[[#This Row],[LbrCost]]</f>
        <v>50</v>
      </c>
    </row>
    <row r="398" spans="1:26" x14ac:dyDescent="0.25">
      <c r="A398" s="7" t="s">
        <v>446</v>
      </c>
      <c r="B398" t="s">
        <v>25</v>
      </c>
      <c r="C398" t="s">
        <v>195</v>
      </c>
      <c r="D398" s="7" t="s">
        <v>162</v>
      </c>
      <c r="E398" t="s">
        <v>41</v>
      </c>
      <c r="F398" s="8">
        <v>44265</v>
      </c>
      <c r="G398" s="8">
        <v>44272</v>
      </c>
      <c r="H398" s="9">
        <v>2</v>
      </c>
      <c r="I398" s="9" t="e">
        <f>VLOOKUP(WorkOrders2[[#This Row],[Techs]],[1]!tblRates[#All],2,FALSE)</f>
        <v>#REF!</v>
      </c>
      <c r="J398" s="10"/>
      <c r="K398" s="10"/>
      <c r="L398" s="11">
        <v>1.5</v>
      </c>
      <c r="M398" s="12">
        <v>29.33</v>
      </c>
      <c r="N398" s="12">
        <f>IF(WorkOrders2[[#This Row],[WtyParts]]="yes", 0,WorkOrders2[[#This Row],[PartsCost]])</f>
        <v>29.33</v>
      </c>
      <c r="O398" t="s">
        <v>28</v>
      </c>
      <c r="P398" s="13">
        <f t="shared" si="48"/>
        <v>7</v>
      </c>
      <c r="Q398" s="14">
        <f t="shared" si="49"/>
        <v>140</v>
      </c>
      <c r="R398" s="15">
        <f t="shared" si="50"/>
        <v>210</v>
      </c>
      <c r="S398" s="15">
        <f t="shared" si="51"/>
        <v>210</v>
      </c>
      <c r="T398" s="15">
        <f t="shared" si="52"/>
        <v>29.33</v>
      </c>
      <c r="U398" s="15">
        <f t="shared" si="53"/>
        <v>239.32999999999998</v>
      </c>
      <c r="V398" s="15">
        <f t="shared" si="54"/>
        <v>239.32999999999998</v>
      </c>
      <c r="W398" s="14" t="str">
        <f t="shared" si="55"/>
        <v>Wed</v>
      </c>
      <c r="X398" s="14" t="str">
        <f t="shared" si="55"/>
        <v>Wed</v>
      </c>
      <c r="Y398" s="19">
        <f>WorkOrders2[[#This Row],[LbrHrs]]*WorkOrders2[[#This Row],[Techs]]</f>
        <v>3</v>
      </c>
      <c r="Z398" s="19">
        <f>WorkOrders2[[#This Row],[PartsCost]]+WorkOrders2[[#This Row],[LbrCost]]</f>
        <v>239.32999999999998</v>
      </c>
    </row>
    <row r="399" spans="1:26" x14ac:dyDescent="0.25">
      <c r="A399" s="7" t="s">
        <v>447</v>
      </c>
      <c r="B399" t="s">
        <v>30</v>
      </c>
      <c r="C399" t="s">
        <v>46</v>
      </c>
      <c r="D399" s="7" t="s">
        <v>27</v>
      </c>
      <c r="E399" t="s">
        <v>41</v>
      </c>
      <c r="F399" s="8">
        <v>44265</v>
      </c>
      <c r="G399" s="8">
        <v>44272</v>
      </c>
      <c r="H399" s="9">
        <v>1</v>
      </c>
      <c r="I399" s="9" t="e">
        <f>VLOOKUP(WorkOrders2[[#This Row],[Techs]],[1]!tblRates[#All],2,FALSE)</f>
        <v>#REF!</v>
      </c>
      <c r="J399" s="10"/>
      <c r="K399" s="10" t="s">
        <v>41</v>
      </c>
      <c r="L399" s="11">
        <v>0.25</v>
      </c>
      <c r="M399" s="12">
        <v>19.196999999999999</v>
      </c>
      <c r="N399" s="12">
        <f>IF(WorkOrders2[[#This Row],[WtyParts]]="yes", 0,WorkOrders2[[#This Row],[PartsCost]])</f>
        <v>0</v>
      </c>
      <c r="O399" t="s">
        <v>47</v>
      </c>
      <c r="P399" s="13">
        <f t="shared" si="48"/>
        <v>7</v>
      </c>
      <c r="Q399" s="14">
        <f t="shared" si="49"/>
        <v>80</v>
      </c>
      <c r="R399" s="15">
        <f t="shared" si="50"/>
        <v>20</v>
      </c>
      <c r="S399" s="15">
        <f t="shared" si="51"/>
        <v>20</v>
      </c>
      <c r="T399" s="15">
        <f t="shared" si="52"/>
        <v>0</v>
      </c>
      <c r="U399" s="15">
        <f t="shared" si="53"/>
        <v>39.197000000000003</v>
      </c>
      <c r="V399" s="15">
        <f t="shared" si="54"/>
        <v>20</v>
      </c>
      <c r="W399" s="14" t="str">
        <f t="shared" si="55"/>
        <v>Wed</v>
      </c>
      <c r="X399" s="14" t="str">
        <f t="shared" si="55"/>
        <v>Wed</v>
      </c>
      <c r="Y399" s="19">
        <f>WorkOrders2[[#This Row],[LbrHrs]]*WorkOrders2[[#This Row],[Techs]]</f>
        <v>0.25</v>
      </c>
      <c r="Z399" s="19">
        <f>WorkOrders2[[#This Row],[PartsCost]]+WorkOrders2[[#This Row],[LbrCost]]</f>
        <v>39.197000000000003</v>
      </c>
    </row>
    <row r="400" spans="1:26" x14ac:dyDescent="0.25">
      <c r="A400" s="7" t="s">
        <v>448</v>
      </c>
      <c r="B400" t="s">
        <v>51</v>
      </c>
      <c r="C400" t="s">
        <v>26</v>
      </c>
      <c r="D400" s="7" t="s">
        <v>32</v>
      </c>
      <c r="F400" s="8">
        <v>44265</v>
      </c>
      <c r="G400" s="8">
        <v>44272</v>
      </c>
      <c r="H400" s="9">
        <v>2</v>
      </c>
      <c r="I400" s="9" t="e">
        <f>VLOOKUP(WorkOrders2[[#This Row],[Techs]],[1]!tblRates[#All],2,FALSE)</f>
        <v>#REF!</v>
      </c>
      <c r="J400" s="10"/>
      <c r="K400" s="10"/>
      <c r="L400" s="11">
        <v>0.5</v>
      </c>
      <c r="M400" s="12">
        <v>24.186499999999999</v>
      </c>
      <c r="N400" s="12">
        <f>IF(WorkOrders2[[#This Row],[WtyParts]]="yes", 0,WorkOrders2[[#This Row],[PartsCost]])</f>
        <v>24.186499999999999</v>
      </c>
      <c r="O400" t="s">
        <v>47</v>
      </c>
      <c r="P400" s="13">
        <f t="shared" si="48"/>
        <v>7</v>
      </c>
      <c r="Q400" s="14">
        <f t="shared" si="49"/>
        <v>140</v>
      </c>
      <c r="R400" s="15">
        <f t="shared" si="50"/>
        <v>70</v>
      </c>
      <c r="S400" s="15">
        <f t="shared" si="51"/>
        <v>70</v>
      </c>
      <c r="T400" s="15">
        <f t="shared" si="52"/>
        <v>24.186499999999999</v>
      </c>
      <c r="U400" s="15">
        <f t="shared" si="53"/>
        <v>94.186499999999995</v>
      </c>
      <c r="V400" s="15">
        <f t="shared" si="54"/>
        <v>94.186499999999995</v>
      </c>
      <c r="W400" s="14" t="str">
        <f t="shared" si="55"/>
        <v>Wed</v>
      </c>
      <c r="X400" s="14" t="str">
        <f t="shared" si="55"/>
        <v>Wed</v>
      </c>
      <c r="Y400" s="19">
        <f>WorkOrders2[[#This Row],[LbrHrs]]*WorkOrders2[[#This Row],[Techs]]</f>
        <v>1</v>
      </c>
      <c r="Z400" s="19">
        <f>WorkOrders2[[#This Row],[PartsCost]]+WorkOrders2[[#This Row],[LbrCost]]</f>
        <v>94.186499999999995</v>
      </c>
    </row>
    <row r="401" spans="1:26" x14ac:dyDescent="0.25">
      <c r="A401" s="7" t="s">
        <v>449</v>
      </c>
      <c r="B401" t="s">
        <v>194</v>
      </c>
      <c r="C401" t="s">
        <v>195</v>
      </c>
      <c r="D401" s="7" t="s">
        <v>27</v>
      </c>
      <c r="F401" s="8">
        <v>44265</v>
      </c>
      <c r="G401" s="8">
        <v>44273</v>
      </c>
      <c r="H401" s="9">
        <v>2</v>
      </c>
      <c r="I401" s="9" t="e">
        <f>VLOOKUP(WorkOrders2[[#This Row],[Techs]],[1]!tblRates[#All],2,FALSE)</f>
        <v>#REF!</v>
      </c>
      <c r="J401" s="10"/>
      <c r="K401" s="10"/>
      <c r="L401" s="11">
        <v>0.5</v>
      </c>
      <c r="M401" s="12">
        <v>159</v>
      </c>
      <c r="N401" s="12">
        <f>IF(WorkOrders2[[#This Row],[WtyParts]]="yes", 0,WorkOrders2[[#This Row],[PartsCost]])</f>
        <v>159</v>
      </c>
      <c r="O401" t="s">
        <v>28</v>
      </c>
      <c r="P401" s="13">
        <f t="shared" si="48"/>
        <v>8</v>
      </c>
      <c r="Q401" s="14">
        <f t="shared" si="49"/>
        <v>140</v>
      </c>
      <c r="R401" s="15">
        <f t="shared" si="50"/>
        <v>70</v>
      </c>
      <c r="S401" s="15">
        <f t="shared" si="51"/>
        <v>70</v>
      </c>
      <c r="T401" s="15">
        <f t="shared" si="52"/>
        <v>159</v>
      </c>
      <c r="U401" s="15">
        <f t="shared" si="53"/>
        <v>229</v>
      </c>
      <c r="V401" s="15">
        <f t="shared" si="54"/>
        <v>229</v>
      </c>
      <c r="W401" s="14" t="str">
        <f t="shared" si="55"/>
        <v>Wed</v>
      </c>
      <c r="X401" s="14" t="str">
        <f t="shared" si="55"/>
        <v>Thu</v>
      </c>
      <c r="Y401" s="19">
        <f>WorkOrders2[[#This Row],[LbrHrs]]*WorkOrders2[[#This Row],[Techs]]</f>
        <v>1</v>
      </c>
      <c r="Z401" s="19">
        <f>WorkOrders2[[#This Row],[PartsCost]]+WorkOrders2[[#This Row],[LbrCost]]</f>
        <v>229</v>
      </c>
    </row>
    <row r="402" spans="1:26" x14ac:dyDescent="0.25">
      <c r="A402" s="7" t="s">
        <v>450</v>
      </c>
      <c r="B402" t="s">
        <v>62</v>
      </c>
      <c r="C402" t="s">
        <v>46</v>
      </c>
      <c r="D402" s="7" t="s">
        <v>27</v>
      </c>
      <c r="F402" s="8">
        <v>44265</v>
      </c>
      <c r="G402" s="8">
        <v>44279</v>
      </c>
      <c r="H402" s="9">
        <v>2</v>
      </c>
      <c r="I402" s="9" t="e">
        <f>VLOOKUP(WorkOrders2[[#This Row],[Techs]],[1]!tblRates[#All],2,FALSE)</f>
        <v>#REF!</v>
      </c>
      <c r="J402" s="10"/>
      <c r="K402" s="10" t="s">
        <v>41</v>
      </c>
      <c r="L402" s="11">
        <v>0.5</v>
      </c>
      <c r="M402" s="12">
        <v>411.09530000000001</v>
      </c>
      <c r="N402" s="12">
        <f>IF(WorkOrders2[[#This Row],[WtyParts]]="yes", 0,WorkOrders2[[#This Row],[PartsCost]])</f>
        <v>0</v>
      </c>
      <c r="O402" t="s">
        <v>47</v>
      </c>
      <c r="P402" s="13">
        <f t="shared" si="48"/>
        <v>14</v>
      </c>
      <c r="Q402" s="14">
        <f t="shared" si="49"/>
        <v>140</v>
      </c>
      <c r="R402" s="15">
        <f t="shared" si="50"/>
        <v>70</v>
      </c>
      <c r="S402" s="15">
        <f t="shared" si="51"/>
        <v>70</v>
      </c>
      <c r="T402" s="15">
        <f t="shared" si="52"/>
        <v>0</v>
      </c>
      <c r="U402" s="15">
        <f t="shared" si="53"/>
        <v>481.09530000000001</v>
      </c>
      <c r="V402" s="15">
        <f t="shared" si="54"/>
        <v>70</v>
      </c>
      <c r="W402" s="14" t="str">
        <f t="shared" si="55"/>
        <v>Wed</v>
      </c>
      <c r="X402" s="14" t="str">
        <f t="shared" si="55"/>
        <v>Wed</v>
      </c>
      <c r="Y402" s="19">
        <f>WorkOrders2[[#This Row],[LbrHrs]]*WorkOrders2[[#This Row],[Techs]]</f>
        <v>1</v>
      </c>
      <c r="Z402" s="19">
        <f>WorkOrders2[[#This Row],[PartsCost]]+WorkOrders2[[#This Row],[LbrCost]]</f>
        <v>481.09530000000001</v>
      </c>
    </row>
    <row r="403" spans="1:26" x14ac:dyDescent="0.25">
      <c r="A403" s="7" t="s">
        <v>451</v>
      </c>
      <c r="B403" t="s">
        <v>25</v>
      </c>
      <c r="C403" t="s">
        <v>195</v>
      </c>
      <c r="D403" s="7" t="s">
        <v>27</v>
      </c>
      <c r="F403" s="8">
        <v>44265</v>
      </c>
      <c r="G403" s="8">
        <v>44294</v>
      </c>
      <c r="H403" s="9">
        <v>1</v>
      </c>
      <c r="I403" s="9" t="e">
        <f>VLOOKUP(WorkOrders2[[#This Row],[Techs]],[1]!tblRates[#All],2,FALSE)</f>
        <v>#REF!</v>
      </c>
      <c r="J403" s="10"/>
      <c r="K403" s="10"/>
      <c r="L403" s="11">
        <v>0.75</v>
      </c>
      <c r="M403" s="12">
        <v>58.361699999999999</v>
      </c>
      <c r="N403" s="12">
        <f>IF(WorkOrders2[[#This Row],[WtyParts]]="yes", 0,WorkOrders2[[#This Row],[PartsCost]])</f>
        <v>58.361699999999999</v>
      </c>
      <c r="O403" t="s">
        <v>28</v>
      </c>
      <c r="P403" s="13">
        <f t="shared" si="48"/>
        <v>29</v>
      </c>
      <c r="Q403" s="14">
        <f t="shared" si="49"/>
        <v>80</v>
      </c>
      <c r="R403" s="15">
        <f t="shared" si="50"/>
        <v>60</v>
      </c>
      <c r="S403" s="15">
        <f t="shared" si="51"/>
        <v>60</v>
      </c>
      <c r="T403" s="15">
        <f t="shared" si="52"/>
        <v>58.361699999999999</v>
      </c>
      <c r="U403" s="15">
        <f t="shared" si="53"/>
        <v>118.3617</v>
      </c>
      <c r="V403" s="15">
        <f t="shared" si="54"/>
        <v>118.3617</v>
      </c>
      <c r="W403" s="14" t="str">
        <f t="shared" si="55"/>
        <v>Wed</v>
      </c>
      <c r="X403" s="14" t="str">
        <f t="shared" si="55"/>
        <v>Thu</v>
      </c>
      <c r="Y403" s="19">
        <f>WorkOrders2[[#This Row],[LbrHrs]]*WorkOrders2[[#This Row],[Techs]]</f>
        <v>0.75</v>
      </c>
      <c r="Z403" s="19">
        <f>WorkOrders2[[#This Row],[PartsCost]]+WorkOrders2[[#This Row],[LbrCost]]</f>
        <v>118.3617</v>
      </c>
    </row>
    <row r="404" spans="1:26" x14ac:dyDescent="0.25">
      <c r="A404" s="7" t="s">
        <v>452</v>
      </c>
      <c r="B404" t="s">
        <v>62</v>
      </c>
      <c r="C404" t="s">
        <v>46</v>
      </c>
      <c r="D404" s="7" t="s">
        <v>49</v>
      </c>
      <c r="F404" s="8">
        <v>44265</v>
      </c>
      <c r="G404" s="8">
        <v>44306</v>
      </c>
      <c r="H404" s="9">
        <v>1</v>
      </c>
      <c r="I404" s="9" t="e">
        <f>VLOOKUP(WorkOrders2[[#This Row],[Techs]],[1]!tblRates[#All],2,FALSE)</f>
        <v>#REF!</v>
      </c>
      <c r="J404" s="10"/>
      <c r="K404" s="10" t="s">
        <v>41</v>
      </c>
      <c r="L404" s="11">
        <v>1.75</v>
      </c>
      <c r="M404" s="12">
        <v>98.547600000000003</v>
      </c>
      <c r="N404" s="12">
        <f>IF(WorkOrders2[[#This Row],[WtyParts]]="yes", 0,WorkOrders2[[#This Row],[PartsCost]])</f>
        <v>0</v>
      </c>
      <c r="O404" t="s">
        <v>47</v>
      </c>
      <c r="P404" s="13">
        <f t="shared" si="48"/>
        <v>41</v>
      </c>
      <c r="Q404" s="14">
        <f t="shared" si="49"/>
        <v>80</v>
      </c>
      <c r="R404" s="15">
        <f t="shared" si="50"/>
        <v>140</v>
      </c>
      <c r="S404" s="15">
        <f t="shared" si="51"/>
        <v>140</v>
      </c>
      <c r="T404" s="15">
        <f t="shared" si="52"/>
        <v>0</v>
      </c>
      <c r="U404" s="15">
        <f t="shared" si="53"/>
        <v>238.54759999999999</v>
      </c>
      <c r="V404" s="15">
        <f t="shared" si="54"/>
        <v>140</v>
      </c>
      <c r="W404" s="14" t="str">
        <f t="shared" si="55"/>
        <v>Wed</v>
      </c>
      <c r="X404" s="14" t="str">
        <f t="shared" si="55"/>
        <v>Tue</v>
      </c>
      <c r="Y404" s="19">
        <f>WorkOrders2[[#This Row],[LbrHrs]]*WorkOrders2[[#This Row],[Techs]]</f>
        <v>1.75</v>
      </c>
      <c r="Z404" s="19">
        <f>WorkOrders2[[#This Row],[PartsCost]]+WorkOrders2[[#This Row],[LbrCost]]</f>
        <v>238.54759999999999</v>
      </c>
    </row>
    <row r="405" spans="1:26" x14ac:dyDescent="0.25">
      <c r="A405" s="7" t="s">
        <v>453</v>
      </c>
      <c r="B405" t="s">
        <v>194</v>
      </c>
      <c r="C405" t="s">
        <v>195</v>
      </c>
      <c r="D405" s="7" t="s">
        <v>49</v>
      </c>
      <c r="F405" s="8">
        <v>44265</v>
      </c>
      <c r="G405" s="8">
        <v>44307</v>
      </c>
      <c r="H405" s="9">
        <v>2</v>
      </c>
      <c r="I405" s="9" t="e">
        <f>VLOOKUP(WorkOrders2[[#This Row],[Techs]],[1]!tblRates[#All],2,FALSE)</f>
        <v>#REF!</v>
      </c>
      <c r="J405" s="10" t="s">
        <v>41</v>
      </c>
      <c r="K405" s="10" t="s">
        <v>41</v>
      </c>
      <c r="L405" s="11">
        <v>2</v>
      </c>
      <c r="M405" s="12">
        <v>145.14920000000001</v>
      </c>
      <c r="N405" s="12">
        <f>IF(WorkOrders2[[#This Row],[WtyParts]]="yes", 0,WorkOrders2[[#This Row],[PartsCost]])</f>
        <v>0</v>
      </c>
      <c r="O405" t="s">
        <v>381</v>
      </c>
      <c r="P405" s="13">
        <f t="shared" si="48"/>
        <v>42</v>
      </c>
      <c r="Q405" s="14">
        <f t="shared" si="49"/>
        <v>140</v>
      </c>
      <c r="R405" s="15">
        <f t="shared" si="50"/>
        <v>280</v>
      </c>
      <c r="S405" s="15">
        <f t="shared" si="51"/>
        <v>0</v>
      </c>
      <c r="T405" s="15">
        <f t="shared" si="52"/>
        <v>0</v>
      </c>
      <c r="U405" s="15">
        <f t="shared" si="53"/>
        <v>425.14920000000001</v>
      </c>
      <c r="V405" s="15">
        <f t="shared" si="54"/>
        <v>0</v>
      </c>
      <c r="W405" s="14" t="str">
        <f t="shared" si="55"/>
        <v>Wed</v>
      </c>
      <c r="X405" s="14" t="str">
        <f t="shared" si="55"/>
        <v>Wed</v>
      </c>
      <c r="Y405" s="19">
        <f>WorkOrders2[[#This Row],[LbrHrs]]*WorkOrders2[[#This Row],[Techs]]</f>
        <v>4</v>
      </c>
      <c r="Z405" s="19">
        <f>WorkOrders2[[#This Row],[PartsCost]]+WorkOrders2[[#This Row],[LbrCost]]</f>
        <v>425.14920000000001</v>
      </c>
    </row>
    <row r="406" spans="1:26" x14ac:dyDescent="0.25">
      <c r="A406" s="7" t="s">
        <v>454</v>
      </c>
      <c r="B406" t="s">
        <v>62</v>
      </c>
      <c r="C406" t="s">
        <v>46</v>
      </c>
      <c r="D406" s="7" t="s">
        <v>32</v>
      </c>
      <c r="F406" s="8">
        <v>44266</v>
      </c>
      <c r="G406" s="8">
        <v>44266</v>
      </c>
      <c r="H406" s="9">
        <v>2</v>
      </c>
      <c r="I406" s="9" t="e">
        <f>VLOOKUP(WorkOrders2[[#This Row],[Techs]],[1]!tblRates[#All],2,FALSE)</f>
        <v>#REF!</v>
      </c>
      <c r="J406" s="10"/>
      <c r="K406" s="10"/>
      <c r="L406" s="11">
        <v>0.75</v>
      </c>
      <c r="M406" s="12">
        <v>125.7273</v>
      </c>
      <c r="N406" s="12">
        <f>IF(WorkOrders2[[#This Row],[WtyParts]]="yes", 0,WorkOrders2[[#This Row],[PartsCost]])</f>
        <v>125.7273</v>
      </c>
      <c r="O406" t="s">
        <v>28</v>
      </c>
      <c r="P406" s="13">
        <f t="shared" si="48"/>
        <v>0</v>
      </c>
      <c r="Q406" s="14">
        <f t="shared" si="49"/>
        <v>140</v>
      </c>
      <c r="R406" s="15">
        <f t="shared" si="50"/>
        <v>105</v>
      </c>
      <c r="S406" s="15">
        <f t="shared" si="51"/>
        <v>105</v>
      </c>
      <c r="T406" s="15">
        <f t="shared" si="52"/>
        <v>125.7273</v>
      </c>
      <c r="U406" s="15">
        <f t="shared" si="53"/>
        <v>230.72730000000001</v>
      </c>
      <c r="V406" s="15">
        <f t="shared" si="54"/>
        <v>230.72730000000001</v>
      </c>
      <c r="W406" s="14" t="str">
        <f t="shared" si="55"/>
        <v>Thu</v>
      </c>
      <c r="X406" s="14" t="str">
        <f t="shared" si="55"/>
        <v>Thu</v>
      </c>
      <c r="Y406" s="19">
        <f>WorkOrders2[[#This Row],[LbrHrs]]*WorkOrders2[[#This Row],[Techs]]</f>
        <v>1.5</v>
      </c>
      <c r="Z406" s="19">
        <f>WorkOrders2[[#This Row],[PartsCost]]+WorkOrders2[[#This Row],[LbrCost]]</f>
        <v>230.72730000000001</v>
      </c>
    </row>
    <row r="407" spans="1:26" x14ac:dyDescent="0.25">
      <c r="A407" s="7" t="s">
        <v>455</v>
      </c>
      <c r="B407" t="s">
        <v>39</v>
      </c>
      <c r="C407" t="s">
        <v>26</v>
      </c>
      <c r="D407" s="7" t="s">
        <v>27</v>
      </c>
      <c r="E407" t="s">
        <v>41</v>
      </c>
      <c r="F407" s="8">
        <v>44266</v>
      </c>
      <c r="G407" s="8">
        <v>44348</v>
      </c>
      <c r="H407" s="9">
        <v>1</v>
      </c>
      <c r="I407" s="9" t="e">
        <f>VLOOKUP(WorkOrders2[[#This Row],[Techs]],[1]!tblRates[#All],2,FALSE)</f>
        <v>#REF!</v>
      </c>
      <c r="J407" s="10"/>
      <c r="K407" s="10"/>
      <c r="L407" s="11">
        <v>0.25</v>
      </c>
      <c r="M407" s="12">
        <v>204.28399999999999</v>
      </c>
      <c r="N407" s="12">
        <f>IF(WorkOrders2[[#This Row],[WtyParts]]="yes", 0,WorkOrders2[[#This Row],[PartsCost]])</f>
        <v>204.28399999999999</v>
      </c>
      <c r="O407" t="s">
        <v>47</v>
      </c>
      <c r="P407" s="13">
        <f t="shared" si="48"/>
        <v>82</v>
      </c>
      <c r="Q407" s="14">
        <f t="shared" si="49"/>
        <v>80</v>
      </c>
      <c r="R407" s="15">
        <f t="shared" si="50"/>
        <v>20</v>
      </c>
      <c r="S407" s="15">
        <f t="shared" si="51"/>
        <v>20</v>
      </c>
      <c r="T407" s="15">
        <f t="shared" si="52"/>
        <v>204.28399999999999</v>
      </c>
      <c r="U407" s="15">
        <f t="shared" si="53"/>
        <v>224.28399999999999</v>
      </c>
      <c r="V407" s="15">
        <f t="shared" si="54"/>
        <v>224.28399999999999</v>
      </c>
      <c r="W407" s="14" t="str">
        <f t="shared" si="55"/>
        <v>Thu</v>
      </c>
      <c r="X407" s="14" t="str">
        <f t="shared" si="55"/>
        <v>Tue</v>
      </c>
      <c r="Y407" s="19">
        <f>WorkOrders2[[#This Row],[LbrHrs]]*WorkOrders2[[#This Row],[Techs]]</f>
        <v>0.25</v>
      </c>
      <c r="Z407" s="19">
        <f>WorkOrders2[[#This Row],[PartsCost]]+WorkOrders2[[#This Row],[LbrCost]]</f>
        <v>224.28399999999999</v>
      </c>
    </row>
    <row r="408" spans="1:26" x14ac:dyDescent="0.25">
      <c r="A408" s="7" t="s">
        <v>456</v>
      </c>
      <c r="B408" t="s">
        <v>34</v>
      </c>
      <c r="C408" t="s">
        <v>40</v>
      </c>
      <c r="D408" s="7" t="s">
        <v>35</v>
      </c>
      <c r="F408" s="8">
        <v>44266</v>
      </c>
      <c r="G408" s="8">
        <v>44394</v>
      </c>
      <c r="H408" s="9">
        <v>1</v>
      </c>
      <c r="I408" s="9" t="e">
        <f>VLOOKUP(WorkOrders2[[#This Row],[Techs]],[1]!tblRates[#All],2,FALSE)</f>
        <v>#REF!</v>
      </c>
      <c r="J408" s="10"/>
      <c r="K408" s="10"/>
      <c r="L408" s="11">
        <v>0.25</v>
      </c>
      <c r="M408" s="12">
        <v>120</v>
      </c>
      <c r="N408" s="12">
        <f>IF(WorkOrders2[[#This Row],[WtyParts]]="yes", 0,WorkOrders2[[#This Row],[PartsCost]])</f>
        <v>120</v>
      </c>
      <c r="O408" t="s">
        <v>28</v>
      </c>
      <c r="P408" s="13">
        <f t="shared" si="48"/>
        <v>128</v>
      </c>
      <c r="Q408" s="14">
        <f t="shared" si="49"/>
        <v>80</v>
      </c>
      <c r="R408" s="15">
        <f t="shared" si="50"/>
        <v>20</v>
      </c>
      <c r="S408" s="15">
        <f t="shared" si="51"/>
        <v>20</v>
      </c>
      <c r="T408" s="15">
        <f t="shared" si="52"/>
        <v>120</v>
      </c>
      <c r="U408" s="15">
        <f t="shared" si="53"/>
        <v>140</v>
      </c>
      <c r="V408" s="15">
        <f t="shared" si="54"/>
        <v>140</v>
      </c>
      <c r="W408" s="14" t="str">
        <f t="shared" si="55"/>
        <v>Thu</v>
      </c>
      <c r="X408" s="14" t="str">
        <f t="shared" si="55"/>
        <v>Sat</v>
      </c>
      <c r="Y408" s="19">
        <f>WorkOrders2[[#This Row],[LbrHrs]]*WorkOrders2[[#This Row],[Techs]]</f>
        <v>0.25</v>
      </c>
      <c r="Z408" s="19">
        <f>WorkOrders2[[#This Row],[PartsCost]]+WorkOrders2[[#This Row],[LbrCost]]</f>
        <v>140</v>
      </c>
    </row>
    <row r="409" spans="1:26" x14ac:dyDescent="0.25">
      <c r="A409" s="7" t="s">
        <v>457</v>
      </c>
      <c r="B409" t="s">
        <v>25</v>
      </c>
      <c r="C409" t="s">
        <v>195</v>
      </c>
      <c r="D409" s="7" t="s">
        <v>27</v>
      </c>
      <c r="F409" s="8">
        <v>44270</v>
      </c>
      <c r="G409" s="8">
        <v>44282</v>
      </c>
      <c r="H409" s="9">
        <v>2</v>
      </c>
      <c r="I409" s="9" t="e">
        <f>VLOOKUP(WorkOrders2[[#This Row],[Techs]],[1]!tblRates[#All],2,FALSE)</f>
        <v>#REF!</v>
      </c>
      <c r="J409" s="10"/>
      <c r="K409" s="10"/>
      <c r="L409" s="11">
        <v>1</v>
      </c>
      <c r="M409" s="12">
        <v>203</v>
      </c>
      <c r="N409" s="12">
        <f>IF(WorkOrders2[[#This Row],[WtyParts]]="yes", 0,WorkOrders2[[#This Row],[PartsCost]])</f>
        <v>203</v>
      </c>
      <c r="O409" t="s">
        <v>28</v>
      </c>
      <c r="P409" s="13">
        <f t="shared" si="48"/>
        <v>12</v>
      </c>
      <c r="Q409" s="14">
        <f t="shared" si="49"/>
        <v>140</v>
      </c>
      <c r="R409" s="15">
        <f t="shared" si="50"/>
        <v>140</v>
      </c>
      <c r="S409" s="15">
        <f t="shared" si="51"/>
        <v>140</v>
      </c>
      <c r="T409" s="15">
        <f t="shared" si="52"/>
        <v>203</v>
      </c>
      <c r="U409" s="15">
        <f t="shared" si="53"/>
        <v>343</v>
      </c>
      <c r="V409" s="15">
        <f t="shared" si="54"/>
        <v>343</v>
      </c>
      <c r="W409" s="14" t="str">
        <f t="shared" si="55"/>
        <v>Mon</v>
      </c>
      <c r="X409" s="14" t="str">
        <f t="shared" si="55"/>
        <v>Sat</v>
      </c>
      <c r="Y409" s="19">
        <f>WorkOrders2[[#This Row],[LbrHrs]]*WorkOrders2[[#This Row],[Techs]]</f>
        <v>2</v>
      </c>
      <c r="Z409" s="19">
        <f>WorkOrders2[[#This Row],[PartsCost]]+WorkOrders2[[#This Row],[LbrCost]]</f>
        <v>343</v>
      </c>
    </row>
    <row r="410" spans="1:26" x14ac:dyDescent="0.25">
      <c r="A410" s="7" t="s">
        <v>458</v>
      </c>
      <c r="B410" t="s">
        <v>194</v>
      </c>
      <c r="C410" t="s">
        <v>195</v>
      </c>
      <c r="D410" s="7" t="s">
        <v>27</v>
      </c>
      <c r="F410" s="8">
        <v>44270</v>
      </c>
      <c r="G410" s="8">
        <v>44278</v>
      </c>
      <c r="H410" s="9">
        <v>2</v>
      </c>
      <c r="I410" s="9" t="e">
        <f>VLOOKUP(WorkOrders2[[#This Row],[Techs]],[1]!tblRates[#All],2,FALSE)</f>
        <v>#REF!</v>
      </c>
      <c r="J410" s="10" t="s">
        <v>41</v>
      </c>
      <c r="K410" s="10" t="s">
        <v>41</v>
      </c>
      <c r="L410" s="11">
        <v>0.75</v>
      </c>
      <c r="M410" s="12">
        <v>222.33</v>
      </c>
      <c r="N410" s="12">
        <f>IF(WorkOrders2[[#This Row],[WtyParts]]="yes", 0,WorkOrders2[[#This Row],[PartsCost]])</f>
        <v>0</v>
      </c>
      <c r="O410" t="s">
        <v>381</v>
      </c>
      <c r="P410" s="13">
        <f t="shared" si="48"/>
        <v>8</v>
      </c>
      <c r="Q410" s="14">
        <f t="shared" si="49"/>
        <v>140</v>
      </c>
      <c r="R410" s="15">
        <f t="shared" si="50"/>
        <v>105</v>
      </c>
      <c r="S410" s="15">
        <f t="shared" si="51"/>
        <v>0</v>
      </c>
      <c r="T410" s="15">
        <f t="shared" si="52"/>
        <v>0</v>
      </c>
      <c r="U410" s="15">
        <f t="shared" si="53"/>
        <v>327.33000000000004</v>
      </c>
      <c r="V410" s="15">
        <f t="shared" si="54"/>
        <v>0</v>
      </c>
      <c r="W410" s="14" t="str">
        <f t="shared" si="55"/>
        <v>Mon</v>
      </c>
      <c r="X410" s="14" t="str">
        <f t="shared" si="55"/>
        <v>Tue</v>
      </c>
      <c r="Y410" s="19">
        <f>WorkOrders2[[#This Row],[LbrHrs]]*WorkOrders2[[#This Row],[Techs]]</f>
        <v>1.5</v>
      </c>
      <c r="Z410" s="19">
        <f>WorkOrders2[[#This Row],[PartsCost]]+WorkOrders2[[#This Row],[LbrCost]]</f>
        <v>327.33000000000004</v>
      </c>
    </row>
    <row r="411" spans="1:26" x14ac:dyDescent="0.25">
      <c r="A411" s="7" t="s">
        <v>459</v>
      </c>
      <c r="B411" t="s">
        <v>39</v>
      </c>
      <c r="C411" t="s">
        <v>40</v>
      </c>
      <c r="D411" s="7" t="s">
        <v>162</v>
      </c>
      <c r="F411" s="8">
        <v>44270</v>
      </c>
      <c r="G411" s="8">
        <v>44279</v>
      </c>
      <c r="H411" s="9">
        <v>2</v>
      </c>
      <c r="I411" s="9" t="e">
        <f>VLOOKUP(WorkOrders2[[#This Row],[Techs]],[1]!tblRates[#All],2,FALSE)</f>
        <v>#REF!</v>
      </c>
      <c r="J411" s="10"/>
      <c r="K411" s="10"/>
      <c r="L411" s="11">
        <v>4.75</v>
      </c>
      <c r="M411" s="12">
        <v>56.4</v>
      </c>
      <c r="N411" s="12">
        <f>IF(WorkOrders2[[#This Row],[WtyParts]]="yes", 0,WorkOrders2[[#This Row],[PartsCost]])</f>
        <v>56.4</v>
      </c>
      <c r="O411" t="s">
        <v>28</v>
      </c>
      <c r="P411" s="13">
        <f t="shared" si="48"/>
        <v>9</v>
      </c>
      <c r="Q411" s="14">
        <f t="shared" si="49"/>
        <v>140</v>
      </c>
      <c r="R411" s="15">
        <f t="shared" si="50"/>
        <v>665</v>
      </c>
      <c r="S411" s="15">
        <f t="shared" si="51"/>
        <v>665</v>
      </c>
      <c r="T411" s="15">
        <f t="shared" si="52"/>
        <v>56.4</v>
      </c>
      <c r="U411" s="15">
        <f t="shared" si="53"/>
        <v>721.4</v>
      </c>
      <c r="V411" s="15">
        <f t="shared" si="54"/>
        <v>721.4</v>
      </c>
      <c r="W411" s="14" t="str">
        <f t="shared" si="55"/>
        <v>Mon</v>
      </c>
      <c r="X411" s="14" t="str">
        <f t="shared" si="55"/>
        <v>Wed</v>
      </c>
      <c r="Y411" s="19">
        <f>WorkOrders2[[#This Row],[LbrHrs]]*WorkOrders2[[#This Row],[Techs]]</f>
        <v>9.5</v>
      </c>
      <c r="Z411" s="19">
        <f>WorkOrders2[[#This Row],[PartsCost]]+WorkOrders2[[#This Row],[LbrCost]]</f>
        <v>721.4</v>
      </c>
    </row>
    <row r="412" spans="1:26" x14ac:dyDescent="0.25">
      <c r="A412" s="7" t="s">
        <v>460</v>
      </c>
      <c r="B412" t="s">
        <v>25</v>
      </c>
      <c r="C412" t="s">
        <v>195</v>
      </c>
      <c r="D412" s="7" t="s">
        <v>162</v>
      </c>
      <c r="F412" s="8">
        <v>44270</v>
      </c>
      <c r="G412" s="8">
        <v>44284</v>
      </c>
      <c r="H412" s="9">
        <v>2</v>
      </c>
      <c r="I412" s="9" t="e">
        <f>VLOOKUP(WorkOrders2[[#This Row],[Techs]],[1]!tblRates[#All],2,FALSE)</f>
        <v>#REF!</v>
      </c>
      <c r="J412" s="10"/>
      <c r="K412" s="10" t="s">
        <v>41</v>
      </c>
      <c r="L412" s="11">
        <v>1</v>
      </c>
      <c r="M412" s="12">
        <v>60</v>
      </c>
      <c r="N412" s="12">
        <f>IF(WorkOrders2[[#This Row],[WtyParts]]="yes", 0,WorkOrders2[[#This Row],[PartsCost]])</f>
        <v>0</v>
      </c>
      <c r="O412" t="s">
        <v>47</v>
      </c>
      <c r="P412" s="13">
        <f t="shared" si="48"/>
        <v>14</v>
      </c>
      <c r="Q412" s="14">
        <f t="shared" si="49"/>
        <v>140</v>
      </c>
      <c r="R412" s="15">
        <f t="shared" si="50"/>
        <v>140</v>
      </c>
      <c r="S412" s="15">
        <f t="shared" si="51"/>
        <v>140</v>
      </c>
      <c r="T412" s="15">
        <f t="shared" si="52"/>
        <v>0</v>
      </c>
      <c r="U412" s="15">
        <f t="shared" si="53"/>
        <v>200</v>
      </c>
      <c r="V412" s="15">
        <f t="shared" si="54"/>
        <v>140</v>
      </c>
      <c r="W412" s="14" t="str">
        <f t="shared" si="55"/>
        <v>Mon</v>
      </c>
      <c r="X412" s="14" t="str">
        <f t="shared" si="55"/>
        <v>Mon</v>
      </c>
      <c r="Y412" s="19">
        <f>WorkOrders2[[#This Row],[LbrHrs]]*WorkOrders2[[#This Row],[Techs]]</f>
        <v>2</v>
      </c>
      <c r="Z412" s="19">
        <f>WorkOrders2[[#This Row],[PartsCost]]+WorkOrders2[[#This Row],[LbrCost]]</f>
        <v>200</v>
      </c>
    </row>
    <row r="413" spans="1:26" x14ac:dyDescent="0.25">
      <c r="A413" s="7" t="s">
        <v>461</v>
      </c>
      <c r="B413" t="s">
        <v>25</v>
      </c>
      <c r="C413" t="s">
        <v>195</v>
      </c>
      <c r="D413" s="7" t="s">
        <v>27</v>
      </c>
      <c r="F413" s="8">
        <v>44270</v>
      </c>
      <c r="G413" s="8">
        <v>44286</v>
      </c>
      <c r="H413" s="9">
        <v>1</v>
      </c>
      <c r="I413" s="9" t="e">
        <f>VLOOKUP(WorkOrders2[[#This Row],[Techs]],[1]!tblRates[#All],2,FALSE)</f>
        <v>#REF!</v>
      </c>
      <c r="J413" s="10"/>
      <c r="K413" s="10"/>
      <c r="L413" s="11">
        <v>0.75</v>
      </c>
      <c r="M413" s="12">
        <v>21.33</v>
      </c>
      <c r="N413" s="12">
        <f>IF(WorkOrders2[[#This Row],[WtyParts]]="yes", 0,WorkOrders2[[#This Row],[PartsCost]])</f>
        <v>21.33</v>
      </c>
      <c r="O413" t="s">
        <v>28</v>
      </c>
      <c r="P413" s="13">
        <f t="shared" si="48"/>
        <v>16</v>
      </c>
      <c r="Q413" s="14">
        <f t="shared" si="49"/>
        <v>80</v>
      </c>
      <c r="R413" s="15">
        <f t="shared" si="50"/>
        <v>60</v>
      </c>
      <c r="S413" s="15">
        <f t="shared" si="51"/>
        <v>60</v>
      </c>
      <c r="T413" s="15">
        <f t="shared" si="52"/>
        <v>21.33</v>
      </c>
      <c r="U413" s="15">
        <f t="shared" si="53"/>
        <v>81.33</v>
      </c>
      <c r="V413" s="15">
        <f t="shared" si="54"/>
        <v>81.33</v>
      </c>
      <c r="W413" s="14" t="str">
        <f t="shared" si="55"/>
        <v>Mon</v>
      </c>
      <c r="X413" s="14" t="str">
        <f t="shared" si="55"/>
        <v>Wed</v>
      </c>
      <c r="Y413" s="19">
        <f>WorkOrders2[[#This Row],[LbrHrs]]*WorkOrders2[[#This Row],[Techs]]</f>
        <v>0.75</v>
      </c>
      <c r="Z413" s="19">
        <f>WorkOrders2[[#This Row],[PartsCost]]+WorkOrders2[[#This Row],[LbrCost]]</f>
        <v>81.33</v>
      </c>
    </row>
    <row r="414" spans="1:26" x14ac:dyDescent="0.25">
      <c r="A414" s="7" t="s">
        <v>462</v>
      </c>
      <c r="B414" t="s">
        <v>25</v>
      </c>
      <c r="C414" t="s">
        <v>195</v>
      </c>
      <c r="D414" s="7" t="s">
        <v>35</v>
      </c>
      <c r="F414" s="8">
        <v>44270</v>
      </c>
      <c r="G414" s="8">
        <v>44285</v>
      </c>
      <c r="H414" s="9">
        <v>1</v>
      </c>
      <c r="I414" s="9" t="e">
        <f>VLOOKUP(WorkOrders2[[#This Row],[Techs]],[1]!tblRates[#All],2,FALSE)</f>
        <v>#REF!</v>
      </c>
      <c r="J414" s="10"/>
      <c r="K414" s="10"/>
      <c r="L414" s="11">
        <v>0.25</v>
      </c>
      <c r="M414" s="12">
        <v>204.28399999999999</v>
      </c>
      <c r="N414" s="12">
        <f>IF(WorkOrders2[[#This Row],[WtyParts]]="yes", 0,WorkOrders2[[#This Row],[PartsCost]])</f>
        <v>204.28399999999999</v>
      </c>
      <c r="O414" t="s">
        <v>28</v>
      </c>
      <c r="P414" s="13">
        <f t="shared" si="48"/>
        <v>15</v>
      </c>
      <c r="Q414" s="14">
        <f t="shared" si="49"/>
        <v>80</v>
      </c>
      <c r="R414" s="15">
        <f t="shared" si="50"/>
        <v>20</v>
      </c>
      <c r="S414" s="15">
        <f t="shared" si="51"/>
        <v>20</v>
      </c>
      <c r="T414" s="15">
        <f t="shared" si="52"/>
        <v>204.28399999999999</v>
      </c>
      <c r="U414" s="15">
        <f t="shared" si="53"/>
        <v>224.28399999999999</v>
      </c>
      <c r="V414" s="15">
        <f t="shared" si="54"/>
        <v>224.28399999999999</v>
      </c>
      <c r="W414" s="14" t="str">
        <f t="shared" si="55"/>
        <v>Mon</v>
      </c>
      <c r="X414" s="14" t="str">
        <f t="shared" si="55"/>
        <v>Tue</v>
      </c>
      <c r="Y414" s="19">
        <f>WorkOrders2[[#This Row],[LbrHrs]]*WorkOrders2[[#This Row],[Techs]]</f>
        <v>0.25</v>
      </c>
      <c r="Z414" s="19">
        <f>WorkOrders2[[#This Row],[PartsCost]]+WorkOrders2[[#This Row],[LbrCost]]</f>
        <v>224.28399999999999</v>
      </c>
    </row>
    <row r="415" spans="1:26" x14ac:dyDescent="0.25">
      <c r="A415" s="7" t="s">
        <v>463</v>
      </c>
      <c r="B415" t="s">
        <v>34</v>
      </c>
      <c r="C415" t="s">
        <v>46</v>
      </c>
      <c r="D415" s="7" t="s">
        <v>49</v>
      </c>
      <c r="F415" s="8">
        <v>44270</v>
      </c>
      <c r="G415" s="8">
        <v>44293</v>
      </c>
      <c r="H415" s="9">
        <v>1</v>
      </c>
      <c r="I415" s="9" t="e">
        <f>VLOOKUP(WorkOrders2[[#This Row],[Techs]],[1]!tblRates[#All],2,FALSE)</f>
        <v>#REF!</v>
      </c>
      <c r="J415" s="10"/>
      <c r="K415" s="10" t="s">
        <v>41</v>
      </c>
      <c r="L415" s="11">
        <v>1.5</v>
      </c>
      <c r="M415" s="12">
        <v>95.042900000000003</v>
      </c>
      <c r="N415" s="12">
        <f>IF(WorkOrders2[[#This Row],[WtyParts]]="yes", 0,WorkOrders2[[#This Row],[PartsCost]])</f>
        <v>0</v>
      </c>
      <c r="O415" t="s">
        <v>47</v>
      </c>
      <c r="P415" s="13">
        <f t="shared" si="48"/>
        <v>23</v>
      </c>
      <c r="Q415" s="14">
        <f t="shared" si="49"/>
        <v>80</v>
      </c>
      <c r="R415" s="15">
        <f t="shared" si="50"/>
        <v>120</v>
      </c>
      <c r="S415" s="15">
        <f t="shared" si="51"/>
        <v>120</v>
      </c>
      <c r="T415" s="15">
        <f t="shared" si="52"/>
        <v>0</v>
      </c>
      <c r="U415" s="15">
        <f t="shared" si="53"/>
        <v>215.0429</v>
      </c>
      <c r="V415" s="15">
        <f t="shared" si="54"/>
        <v>120</v>
      </c>
      <c r="W415" s="14" t="str">
        <f t="shared" si="55"/>
        <v>Mon</v>
      </c>
      <c r="X415" s="14" t="str">
        <f t="shared" si="55"/>
        <v>Wed</v>
      </c>
      <c r="Y415" s="19">
        <f>WorkOrders2[[#This Row],[LbrHrs]]*WorkOrders2[[#This Row],[Techs]]</f>
        <v>1.5</v>
      </c>
      <c r="Z415" s="19">
        <f>WorkOrders2[[#This Row],[PartsCost]]+WorkOrders2[[#This Row],[LbrCost]]</f>
        <v>215.0429</v>
      </c>
    </row>
    <row r="416" spans="1:26" x14ac:dyDescent="0.25">
      <c r="A416" s="7" t="s">
        <v>464</v>
      </c>
      <c r="B416" t="s">
        <v>39</v>
      </c>
      <c r="C416" t="s">
        <v>40</v>
      </c>
      <c r="D416" s="7" t="s">
        <v>35</v>
      </c>
      <c r="E416" t="s">
        <v>41</v>
      </c>
      <c r="F416" s="8">
        <v>44270</v>
      </c>
      <c r="G416" s="8">
        <v>44305</v>
      </c>
      <c r="H416" s="9">
        <v>1</v>
      </c>
      <c r="I416" s="9" t="e">
        <f>VLOOKUP(WorkOrders2[[#This Row],[Techs]],[1]!tblRates[#All],2,FALSE)</f>
        <v>#REF!</v>
      </c>
      <c r="J416" s="10"/>
      <c r="K416" s="10"/>
      <c r="L416" s="11">
        <v>0.25</v>
      </c>
      <c r="M416" s="12">
        <v>23.401</v>
      </c>
      <c r="N416" s="12">
        <f>IF(WorkOrders2[[#This Row],[WtyParts]]="yes", 0,WorkOrders2[[#This Row],[PartsCost]])</f>
        <v>23.401</v>
      </c>
      <c r="O416" t="s">
        <v>28</v>
      </c>
      <c r="P416" s="13">
        <f t="shared" si="48"/>
        <v>35</v>
      </c>
      <c r="Q416" s="14">
        <f t="shared" si="49"/>
        <v>80</v>
      </c>
      <c r="R416" s="15">
        <f t="shared" si="50"/>
        <v>20</v>
      </c>
      <c r="S416" s="15">
        <f t="shared" si="51"/>
        <v>20</v>
      </c>
      <c r="T416" s="15">
        <f t="shared" si="52"/>
        <v>23.401</v>
      </c>
      <c r="U416" s="15">
        <f t="shared" si="53"/>
        <v>43.400999999999996</v>
      </c>
      <c r="V416" s="15">
        <f t="shared" si="54"/>
        <v>43.400999999999996</v>
      </c>
      <c r="W416" s="14" t="str">
        <f t="shared" si="55"/>
        <v>Mon</v>
      </c>
      <c r="X416" s="14" t="str">
        <f t="shared" si="55"/>
        <v>Mon</v>
      </c>
      <c r="Y416" s="19">
        <f>WorkOrders2[[#This Row],[LbrHrs]]*WorkOrders2[[#This Row],[Techs]]</f>
        <v>0.25</v>
      </c>
      <c r="Z416" s="19">
        <f>WorkOrders2[[#This Row],[PartsCost]]+WorkOrders2[[#This Row],[LbrCost]]</f>
        <v>43.400999999999996</v>
      </c>
    </row>
    <row r="417" spans="1:26" x14ac:dyDescent="0.25">
      <c r="A417" s="7" t="s">
        <v>465</v>
      </c>
      <c r="B417" t="s">
        <v>34</v>
      </c>
      <c r="C417" t="s">
        <v>195</v>
      </c>
      <c r="D417" s="7" t="s">
        <v>49</v>
      </c>
      <c r="F417" s="8">
        <v>44270</v>
      </c>
      <c r="G417" s="8">
        <v>44324</v>
      </c>
      <c r="H417" s="9">
        <v>2</v>
      </c>
      <c r="I417" s="9" t="e">
        <f>VLOOKUP(WorkOrders2[[#This Row],[Techs]],[1]!tblRates[#All],2,FALSE)</f>
        <v>#REF!</v>
      </c>
      <c r="J417" s="10" t="s">
        <v>41</v>
      </c>
      <c r="K417" s="10" t="s">
        <v>41</v>
      </c>
      <c r="L417" s="11">
        <v>2.25</v>
      </c>
      <c r="M417" s="12">
        <v>934.45389999999998</v>
      </c>
      <c r="N417" s="12">
        <f>IF(WorkOrders2[[#This Row],[WtyParts]]="yes", 0,WorkOrders2[[#This Row],[PartsCost]])</f>
        <v>0</v>
      </c>
      <c r="O417" t="s">
        <v>381</v>
      </c>
      <c r="P417" s="13">
        <f t="shared" si="48"/>
        <v>54</v>
      </c>
      <c r="Q417" s="14">
        <f t="shared" si="49"/>
        <v>140</v>
      </c>
      <c r="R417" s="15">
        <f t="shared" si="50"/>
        <v>315</v>
      </c>
      <c r="S417" s="15">
        <f t="shared" si="51"/>
        <v>0</v>
      </c>
      <c r="T417" s="15">
        <f t="shared" si="52"/>
        <v>0</v>
      </c>
      <c r="U417" s="15">
        <f t="shared" si="53"/>
        <v>1249.4539</v>
      </c>
      <c r="V417" s="15">
        <f t="shared" si="54"/>
        <v>0</v>
      </c>
      <c r="W417" s="14" t="str">
        <f t="shared" si="55"/>
        <v>Mon</v>
      </c>
      <c r="X417" s="14" t="str">
        <f t="shared" si="55"/>
        <v>Sat</v>
      </c>
      <c r="Y417" s="19">
        <f>WorkOrders2[[#This Row],[LbrHrs]]*WorkOrders2[[#This Row],[Techs]]</f>
        <v>4.5</v>
      </c>
      <c r="Z417" s="19">
        <f>WorkOrders2[[#This Row],[PartsCost]]+WorkOrders2[[#This Row],[LbrCost]]</f>
        <v>1249.4539</v>
      </c>
    </row>
    <row r="418" spans="1:26" x14ac:dyDescent="0.25">
      <c r="A418" s="7" t="s">
        <v>466</v>
      </c>
      <c r="B418" t="s">
        <v>51</v>
      </c>
      <c r="C418" t="s">
        <v>26</v>
      </c>
      <c r="D418" s="7" t="s">
        <v>32</v>
      </c>
      <c r="F418" s="8">
        <v>44271</v>
      </c>
      <c r="G418" s="8">
        <v>44272</v>
      </c>
      <c r="H418" s="9">
        <v>1</v>
      </c>
      <c r="I418" s="9" t="e">
        <f>VLOOKUP(WorkOrders2[[#This Row],[Techs]],[1]!tblRates[#All],2,FALSE)</f>
        <v>#REF!</v>
      </c>
      <c r="J418" s="10"/>
      <c r="K418" s="10"/>
      <c r="L418" s="11">
        <v>0.5</v>
      </c>
      <c r="M418" s="12">
        <v>18</v>
      </c>
      <c r="N418" s="12">
        <f>IF(WorkOrders2[[#This Row],[WtyParts]]="yes", 0,WorkOrders2[[#This Row],[PartsCost]])</f>
        <v>18</v>
      </c>
      <c r="O418" t="s">
        <v>36</v>
      </c>
      <c r="P418" s="13">
        <f t="shared" si="48"/>
        <v>1</v>
      </c>
      <c r="Q418" s="14">
        <f t="shared" si="49"/>
        <v>80</v>
      </c>
      <c r="R418" s="15">
        <f t="shared" si="50"/>
        <v>40</v>
      </c>
      <c r="S418" s="15">
        <f t="shared" si="51"/>
        <v>40</v>
      </c>
      <c r="T418" s="15">
        <f t="shared" si="52"/>
        <v>18</v>
      </c>
      <c r="U418" s="15">
        <f t="shared" si="53"/>
        <v>58</v>
      </c>
      <c r="V418" s="15">
        <f t="shared" si="54"/>
        <v>58</v>
      </c>
      <c r="W418" s="14" t="str">
        <f t="shared" si="55"/>
        <v>Tue</v>
      </c>
      <c r="X418" s="14" t="str">
        <f t="shared" si="55"/>
        <v>Wed</v>
      </c>
      <c r="Y418" s="19">
        <f>WorkOrders2[[#This Row],[LbrHrs]]*WorkOrders2[[#This Row],[Techs]]</f>
        <v>0.5</v>
      </c>
      <c r="Z418" s="19">
        <f>WorkOrders2[[#This Row],[PartsCost]]+WorkOrders2[[#This Row],[LbrCost]]</f>
        <v>58</v>
      </c>
    </row>
    <row r="419" spans="1:26" x14ac:dyDescent="0.25">
      <c r="A419" s="7" t="s">
        <v>467</v>
      </c>
      <c r="B419" t="s">
        <v>62</v>
      </c>
      <c r="C419" t="s">
        <v>40</v>
      </c>
      <c r="D419" s="7" t="s">
        <v>27</v>
      </c>
      <c r="E419" t="s">
        <v>41</v>
      </c>
      <c r="F419" s="8">
        <v>44271</v>
      </c>
      <c r="G419" s="8">
        <v>44280</v>
      </c>
      <c r="H419" s="9">
        <v>1</v>
      </c>
      <c r="I419" s="9" t="e">
        <f>VLOOKUP(WorkOrders2[[#This Row],[Techs]],[1]!tblRates[#All],2,FALSE)</f>
        <v>#REF!</v>
      </c>
      <c r="J419" s="10"/>
      <c r="K419" s="10"/>
      <c r="L419" s="11">
        <v>0.25</v>
      </c>
      <c r="M419" s="12">
        <v>134.84690000000001</v>
      </c>
      <c r="N419" s="12">
        <f>IF(WorkOrders2[[#This Row],[WtyParts]]="yes", 0,WorkOrders2[[#This Row],[PartsCost]])</f>
        <v>134.84690000000001</v>
      </c>
      <c r="O419" t="s">
        <v>47</v>
      </c>
      <c r="P419" s="13">
        <f t="shared" si="48"/>
        <v>9</v>
      </c>
      <c r="Q419" s="14">
        <f t="shared" si="49"/>
        <v>80</v>
      </c>
      <c r="R419" s="15">
        <f t="shared" si="50"/>
        <v>20</v>
      </c>
      <c r="S419" s="15">
        <f t="shared" si="51"/>
        <v>20</v>
      </c>
      <c r="T419" s="15">
        <f t="shared" si="52"/>
        <v>134.84690000000001</v>
      </c>
      <c r="U419" s="15">
        <f t="shared" si="53"/>
        <v>154.84690000000001</v>
      </c>
      <c r="V419" s="15">
        <f t="shared" si="54"/>
        <v>154.84690000000001</v>
      </c>
      <c r="W419" s="14" t="str">
        <f t="shared" si="55"/>
        <v>Tue</v>
      </c>
      <c r="X419" s="14" t="str">
        <f t="shared" si="55"/>
        <v>Thu</v>
      </c>
      <c r="Y419" s="19">
        <f>WorkOrders2[[#This Row],[LbrHrs]]*WorkOrders2[[#This Row],[Techs]]</f>
        <v>0.25</v>
      </c>
      <c r="Z419" s="19">
        <f>WorkOrders2[[#This Row],[PartsCost]]+WorkOrders2[[#This Row],[LbrCost]]</f>
        <v>154.84690000000001</v>
      </c>
    </row>
    <row r="420" spans="1:26" x14ac:dyDescent="0.25">
      <c r="A420" s="7" t="s">
        <v>468</v>
      </c>
      <c r="B420" t="s">
        <v>39</v>
      </c>
      <c r="C420" t="s">
        <v>40</v>
      </c>
      <c r="D420" s="7" t="s">
        <v>27</v>
      </c>
      <c r="E420" t="s">
        <v>41</v>
      </c>
      <c r="F420" s="8">
        <v>44271</v>
      </c>
      <c r="G420" s="8">
        <v>44278</v>
      </c>
      <c r="H420" s="9">
        <v>1</v>
      </c>
      <c r="I420" s="9" t="e">
        <f>VLOOKUP(WorkOrders2[[#This Row],[Techs]],[1]!tblRates[#All],2,FALSE)</f>
        <v>#REF!</v>
      </c>
      <c r="J420" s="10"/>
      <c r="K420" s="10"/>
      <c r="L420" s="11">
        <v>0.5</v>
      </c>
      <c r="M420" s="12">
        <v>61.259</v>
      </c>
      <c r="N420" s="12">
        <f>IF(WorkOrders2[[#This Row],[WtyParts]]="yes", 0,WorkOrders2[[#This Row],[PartsCost]])</f>
        <v>61.259</v>
      </c>
      <c r="O420" t="s">
        <v>28</v>
      </c>
      <c r="P420" s="13">
        <f t="shared" si="48"/>
        <v>7</v>
      </c>
      <c r="Q420" s="14">
        <f t="shared" si="49"/>
        <v>80</v>
      </c>
      <c r="R420" s="15">
        <f t="shared" si="50"/>
        <v>40</v>
      </c>
      <c r="S420" s="15">
        <f t="shared" si="51"/>
        <v>40</v>
      </c>
      <c r="T420" s="15">
        <f t="shared" si="52"/>
        <v>61.259</v>
      </c>
      <c r="U420" s="15">
        <f t="shared" si="53"/>
        <v>101.259</v>
      </c>
      <c r="V420" s="15">
        <f t="shared" si="54"/>
        <v>101.259</v>
      </c>
      <c r="W420" s="14" t="str">
        <f t="shared" si="55"/>
        <v>Tue</v>
      </c>
      <c r="X420" s="14" t="str">
        <f t="shared" si="55"/>
        <v>Tue</v>
      </c>
      <c r="Y420" s="19">
        <f>WorkOrders2[[#This Row],[LbrHrs]]*WorkOrders2[[#This Row],[Techs]]</f>
        <v>0.5</v>
      </c>
      <c r="Z420" s="19">
        <f>WorkOrders2[[#This Row],[PartsCost]]+WorkOrders2[[#This Row],[LbrCost]]</f>
        <v>101.259</v>
      </c>
    </row>
    <row r="421" spans="1:26" x14ac:dyDescent="0.25">
      <c r="A421" s="7" t="s">
        <v>469</v>
      </c>
      <c r="B421" t="s">
        <v>34</v>
      </c>
      <c r="C421" t="s">
        <v>46</v>
      </c>
      <c r="D421" s="7" t="s">
        <v>32</v>
      </c>
      <c r="F421" s="8">
        <v>44271</v>
      </c>
      <c r="G421" s="8">
        <v>44288</v>
      </c>
      <c r="H421" s="9">
        <v>2</v>
      </c>
      <c r="I421" s="9" t="e">
        <f>VLOOKUP(WorkOrders2[[#This Row],[Techs]],[1]!tblRates[#All],2,FALSE)</f>
        <v>#REF!</v>
      </c>
      <c r="J421" s="10"/>
      <c r="K421" s="10"/>
      <c r="L421" s="11">
        <v>4.5</v>
      </c>
      <c r="M421" s="12">
        <v>658.67510000000004</v>
      </c>
      <c r="N421" s="12">
        <f>IF(WorkOrders2[[#This Row],[WtyParts]]="yes", 0,WorkOrders2[[#This Row],[PartsCost]])</f>
        <v>658.67510000000004</v>
      </c>
      <c r="O421" t="s">
        <v>28</v>
      </c>
      <c r="P421" s="13">
        <f t="shared" si="48"/>
        <v>17</v>
      </c>
      <c r="Q421" s="14">
        <f t="shared" si="49"/>
        <v>140</v>
      </c>
      <c r="R421" s="15">
        <f t="shared" si="50"/>
        <v>630</v>
      </c>
      <c r="S421" s="15">
        <f t="shared" si="51"/>
        <v>630</v>
      </c>
      <c r="T421" s="15">
        <f t="shared" si="52"/>
        <v>658.67510000000004</v>
      </c>
      <c r="U421" s="15">
        <f t="shared" si="53"/>
        <v>1288.6750999999999</v>
      </c>
      <c r="V421" s="15">
        <f t="shared" si="54"/>
        <v>1288.6750999999999</v>
      </c>
      <c r="W421" s="14" t="str">
        <f t="shared" si="55"/>
        <v>Tue</v>
      </c>
      <c r="X421" s="14" t="str">
        <f t="shared" si="55"/>
        <v>Fri</v>
      </c>
      <c r="Y421" s="19">
        <f>WorkOrders2[[#This Row],[LbrHrs]]*WorkOrders2[[#This Row],[Techs]]</f>
        <v>9</v>
      </c>
      <c r="Z421" s="19">
        <f>WorkOrders2[[#This Row],[PartsCost]]+WorkOrders2[[#This Row],[LbrCost]]</f>
        <v>1288.6750999999999</v>
      </c>
    </row>
    <row r="422" spans="1:26" x14ac:dyDescent="0.25">
      <c r="A422" s="7" t="s">
        <v>470</v>
      </c>
      <c r="B422" t="s">
        <v>34</v>
      </c>
      <c r="C422" t="s">
        <v>46</v>
      </c>
      <c r="D422" s="7" t="s">
        <v>49</v>
      </c>
      <c r="F422" s="8">
        <v>44271</v>
      </c>
      <c r="G422" s="8">
        <v>44289</v>
      </c>
      <c r="H422" s="9">
        <v>2</v>
      </c>
      <c r="I422" s="9" t="e">
        <f>VLOOKUP(WorkOrders2[[#This Row],[Techs]],[1]!tblRates[#All],2,FALSE)</f>
        <v>#REF!</v>
      </c>
      <c r="J422" s="10"/>
      <c r="K422" s="10"/>
      <c r="L422" s="11">
        <v>8</v>
      </c>
      <c r="M422" s="12">
        <v>1468.5196000000001</v>
      </c>
      <c r="N422" s="12">
        <f>IF(WorkOrders2[[#This Row],[WtyParts]]="yes", 0,WorkOrders2[[#This Row],[PartsCost]])</f>
        <v>1468.5196000000001</v>
      </c>
      <c r="O422" t="s">
        <v>28</v>
      </c>
      <c r="P422" s="13">
        <f t="shared" si="48"/>
        <v>18</v>
      </c>
      <c r="Q422" s="14">
        <f t="shared" si="49"/>
        <v>140</v>
      </c>
      <c r="R422" s="15">
        <f t="shared" si="50"/>
        <v>1120</v>
      </c>
      <c r="S422" s="15">
        <f t="shared" si="51"/>
        <v>1120</v>
      </c>
      <c r="T422" s="15">
        <f t="shared" si="52"/>
        <v>1468.5196000000001</v>
      </c>
      <c r="U422" s="15">
        <f t="shared" si="53"/>
        <v>2588.5196000000001</v>
      </c>
      <c r="V422" s="15">
        <f t="shared" si="54"/>
        <v>2588.5196000000001</v>
      </c>
      <c r="W422" s="14" t="str">
        <f t="shared" si="55"/>
        <v>Tue</v>
      </c>
      <c r="X422" s="14" t="str">
        <f t="shared" si="55"/>
        <v>Sat</v>
      </c>
      <c r="Y422" s="19">
        <f>WorkOrders2[[#This Row],[LbrHrs]]*WorkOrders2[[#This Row],[Techs]]</f>
        <v>16</v>
      </c>
      <c r="Z422" s="19">
        <f>WorkOrders2[[#This Row],[PartsCost]]+WorkOrders2[[#This Row],[LbrCost]]</f>
        <v>2588.5196000000001</v>
      </c>
    </row>
    <row r="423" spans="1:26" x14ac:dyDescent="0.25">
      <c r="A423" s="7" t="s">
        <v>471</v>
      </c>
      <c r="B423" t="s">
        <v>30</v>
      </c>
      <c r="C423" t="s">
        <v>31</v>
      </c>
      <c r="D423" s="7" t="s">
        <v>32</v>
      </c>
      <c r="F423" s="8">
        <v>44271</v>
      </c>
      <c r="G423" s="8">
        <v>44286</v>
      </c>
      <c r="H423" s="9">
        <v>1</v>
      </c>
      <c r="I423" s="9" t="e">
        <f>VLOOKUP(WorkOrders2[[#This Row],[Techs]],[1]!tblRates[#All],2,FALSE)</f>
        <v>#REF!</v>
      </c>
      <c r="J423" s="10"/>
      <c r="K423" s="10"/>
      <c r="L423" s="11">
        <v>0.75</v>
      </c>
      <c r="M423" s="12">
        <v>82.586500000000001</v>
      </c>
      <c r="N423" s="12">
        <f>IF(WorkOrders2[[#This Row],[WtyParts]]="yes", 0,WorkOrders2[[#This Row],[PartsCost]])</f>
        <v>82.586500000000001</v>
      </c>
      <c r="O423" t="s">
        <v>28</v>
      </c>
      <c r="P423" s="13">
        <f t="shared" si="48"/>
        <v>15</v>
      </c>
      <c r="Q423" s="14">
        <f t="shared" si="49"/>
        <v>80</v>
      </c>
      <c r="R423" s="15">
        <f t="shared" si="50"/>
        <v>60</v>
      </c>
      <c r="S423" s="15">
        <f t="shared" si="51"/>
        <v>60</v>
      </c>
      <c r="T423" s="15">
        <f t="shared" si="52"/>
        <v>82.586500000000001</v>
      </c>
      <c r="U423" s="15">
        <f t="shared" si="53"/>
        <v>142.5865</v>
      </c>
      <c r="V423" s="15">
        <f t="shared" si="54"/>
        <v>142.5865</v>
      </c>
      <c r="W423" s="14" t="str">
        <f t="shared" si="55"/>
        <v>Tue</v>
      </c>
      <c r="X423" s="14" t="str">
        <f t="shared" si="55"/>
        <v>Wed</v>
      </c>
      <c r="Y423" s="19">
        <f>WorkOrders2[[#This Row],[LbrHrs]]*WorkOrders2[[#This Row],[Techs]]</f>
        <v>0.75</v>
      </c>
      <c r="Z423" s="19">
        <f>WorkOrders2[[#This Row],[PartsCost]]+WorkOrders2[[#This Row],[LbrCost]]</f>
        <v>142.5865</v>
      </c>
    </row>
    <row r="424" spans="1:26" x14ac:dyDescent="0.25">
      <c r="A424" s="7" t="s">
        <v>472</v>
      </c>
      <c r="B424" t="s">
        <v>136</v>
      </c>
      <c r="C424" t="s">
        <v>195</v>
      </c>
      <c r="D424" s="7" t="s">
        <v>162</v>
      </c>
      <c r="F424" s="8">
        <v>44271</v>
      </c>
      <c r="G424" s="8">
        <v>44302</v>
      </c>
      <c r="H424" s="9">
        <v>2</v>
      </c>
      <c r="I424" s="9" t="e">
        <f>VLOOKUP(WorkOrders2[[#This Row],[Techs]],[1]!tblRates[#All],2,FALSE)</f>
        <v>#REF!</v>
      </c>
      <c r="J424" s="10"/>
      <c r="K424" s="10" t="s">
        <v>41</v>
      </c>
      <c r="L424" s="11">
        <v>2.75</v>
      </c>
      <c r="M424" s="12">
        <v>340.54520000000002</v>
      </c>
      <c r="N424" s="12">
        <f>IF(WorkOrders2[[#This Row],[WtyParts]]="yes", 0,WorkOrders2[[#This Row],[PartsCost]])</f>
        <v>0</v>
      </c>
      <c r="O424" t="s">
        <v>47</v>
      </c>
      <c r="P424" s="13">
        <f t="shared" si="48"/>
        <v>31</v>
      </c>
      <c r="Q424" s="14">
        <f t="shared" si="49"/>
        <v>140</v>
      </c>
      <c r="R424" s="15">
        <f t="shared" si="50"/>
        <v>385</v>
      </c>
      <c r="S424" s="15">
        <f t="shared" si="51"/>
        <v>385</v>
      </c>
      <c r="T424" s="15">
        <f t="shared" si="52"/>
        <v>0</v>
      </c>
      <c r="U424" s="15">
        <f t="shared" si="53"/>
        <v>725.54520000000002</v>
      </c>
      <c r="V424" s="15">
        <f t="shared" si="54"/>
        <v>385</v>
      </c>
      <c r="W424" s="14" t="str">
        <f t="shared" si="55"/>
        <v>Tue</v>
      </c>
      <c r="X424" s="14" t="str">
        <f t="shared" si="55"/>
        <v>Fri</v>
      </c>
      <c r="Y424" s="19">
        <f>WorkOrders2[[#This Row],[LbrHrs]]*WorkOrders2[[#This Row],[Techs]]</f>
        <v>5.5</v>
      </c>
      <c r="Z424" s="19">
        <f>WorkOrders2[[#This Row],[PartsCost]]+WorkOrders2[[#This Row],[LbrCost]]</f>
        <v>725.54520000000002</v>
      </c>
    </row>
    <row r="425" spans="1:26" x14ac:dyDescent="0.25">
      <c r="A425" s="7" t="s">
        <v>473</v>
      </c>
      <c r="B425" t="s">
        <v>62</v>
      </c>
      <c r="C425" t="s">
        <v>26</v>
      </c>
      <c r="D425" s="7" t="s">
        <v>27</v>
      </c>
      <c r="F425" s="8">
        <v>44271</v>
      </c>
      <c r="G425" s="8">
        <v>44322</v>
      </c>
      <c r="H425" s="9">
        <v>1</v>
      </c>
      <c r="I425" s="9" t="e">
        <f>VLOOKUP(WorkOrders2[[#This Row],[Techs]],[1]!tblRates[#All],2,FALSE)</f>
        <v>#REF!</v>
      </c>
      <c r="J425" s="10"/>
      <c r="K425" s="10"/>
      <c r="L425" s="11">
        <v>0.25</v>
      </c>
      <c r="M425" s="12">
        <v>72.061000000000007</v>
      </c>
      <c r="N425" s="12">
        <f>IF(WorkOrders2[[#This Row],[WtyParts]]="yes", 0,WorkOrders2[[#This Row],[PartsCost]])</f>
        <v>72.061000000000007</v>
      </c>
      <c r="O425" t="s">
        <v>47</v>
      </c>
      <c r="P425" s="13">
        <f t="shared" si="48"/>
        <v>51</v>
      </c>
      <c r="Q425" s="14">
        <f t="shared" si="49"/>
        <v>80</v>
      </c>
      <c r="R425" s="15">
        <f t="shared" si="50"/>
        <v>20</v>
      </c>
      <c r="S425" s="15">
        <f t="shared" si="51"/>
        <v>20</v>
      </c>
      <c r="T425" s="15">
        <f t="shared" si="52"/>
        <v>72.061000000000007</v>
      </c>
      <c r="U425" s="15">
        <f t="shared" si="53"/>
        <v>92.061000000000007</v>
      </c>
      <c r="V425" s="15">
        <f t="shared" si="54"/>
        <v>92.061000000000007</v>
      </c>
      <c r="W425" s="14" t="str">
        <f t="shared" si="55"/>
        <v>Tue</v>
      </c>
      <c r="X425" s="14" t="str">
        <f t="shared" si="55"/>
        <v>Thu</v>
      </c>
      <c r="Y425" s="19">
        <f>WorkOrders2[[#This Row],[LbrHrs]]*WorkOrders2[[#This Row],[Techs]]</f>
        <v>0.25</v>
      </c>
      <c r="Z425" s="19">
        <f>WorkOrders2[[#This Row],[PartsCost]]+WorkOrders2[[#This Row],[LbrCost]]</f>
        <v>92.061000000000007</v>
      </c>
    </row>
    <row r="426" spans="1:26" x14ac:dyDescent="0.25">
      <c r="A426" s="7" t="s">
        <v>474</v>
      </c>
      <c r="B426" t="s">
        <v>136</v>
      </c>
      <c r="C426" t="s">
        <v>46</v>
      </c>
      <c r="D426" s="7" t="s">
        <v>27</v>
      </c>
      <c r="F426" s="8">
        <v>44272</v>
      </c>
      <c r="G426" s="8">
        <v>44296</v>
      </c>
      <c r="H426" s="9">
        <v>1</v>
      </c>
      <c r="I426" s="9" t="e">
        <f>VLOOKUP(WorkOrders2[[#This Row],[Techs]],[1]!tblRates[#All],2,FALSE)</f>
        <v>#REF!</v>
      </c>
      <c r="J426" s="10"/>
      <c r="K426" s="10"/>
      <c r="L426" s="11">
        <v>0.5</v>
      </c>
      <c r="M426" s="12">
        <v>48.990699999999997</v>
      </c>
      <c r="N426" s="12">
        <f>IF(WorkOrders2[[#This Row],[WtyParts]]="yes", 0,WorkOrders2[[#This Row],[PartsCost]])</f>
        <v>48.990699999999997</v>
      </c>
      <c r="O426" t="s">
        <v>28</v>
      </c>
      <c r="P426" s="13">
        <f t="shared" si="48"/>
        <v>24</v>
      </c>
      <c r="Q426" s="14">
        <f t="shared" si="49"/>
        <v>80</v>
      </c>
      <c r="R426" s="15">
        <f t="shared" si="50"/>
        <v>40</v>
      </c>
      <c r="S426" s="15">
        <f t="shared" si="51"/>
        <v>40</v>
      </c>
      <c r="T426" s="15">
        <f t="shared" si="52"/>
        <v>48.990699999999997</v>
      </c>
      <c r="U426" s="15">
        <f t="shared" si="53"/>
        <v>88.990700000000004</v>
      </c>
      <c r="V426" s="15">
        <f t="shared" si="54"/>
        <v>88.990700000000004</v>
      </c>
      <c r="W426" s="14" t="str">
        <f t="shared" si="55"/>
        <v>Wed</v>
      </c>
      <c r="X426" s="14" t="str">
        <f t="shared" si="55"/>
        <v>Sat</v>
      </c>
      <c r="Y426" s="19">
        <f>WorkOrders2[[#This Row],[LbrHrs]]*WorkOrders2[[#This Row],[Techs]]</f>
        <v>0.5</v>
      </c>
      <c r="Z426" s="19">
        <f>WorkOrders2[[#This Row],[PartsCost]]+WorkOrders2[[#This Row],[LbrCost]]</f>
        <v>88.990700000000004</v>
      </c>
    </row>
    <row r="427" spans="1:26" x14ac:dyDescent="0.25">
      <c r="A427" s="7" t="s">
        <v>475</v>
      </c>
      <c r="B427" t="s">
        <v>25</v>
      </c>
      <c r="C427" t="s">
        <v>195</v>
      </c>
      <c r="D427" s="7" t="s">
        <v>35</v>
      </c>
      <c r="F427" s="8">
        <v>44272</v>
      </c>
      <c r="G427" s="8">
        <v>44296</v>
      </c>
      <c r="H427" s="9">
        <v>1</v>
      </c>
      <c r="I427" s="9" t="e">
        <f>VLOOKUP(WorkOrders2[[#This Row],[Techs]],[1]!tblRates[#All],2,FALSE)</f>
        <v>#REF!</v>
      </c>
      <c r="J427" s="10"/>
      <c r="K427" s="10"/>
      <c r="L427" s="11">
        <v>0.25</v>
      </c>
      <c r="M427" s="12">
        <v>15.401</v>
      </c>
      <c r="N427" s="12">
        <f>IF(WorkOrders2[[#This Row],[WtyParts]]="yes", 0,WorkOrders2[[#This Row],[PartsCost]])</f>
        <v>15.401</v>
      </c>
      <c r="O427" t="s">
        <v>28</v>
      </c>
      <c r="P427" s="13">
        <f t="shared" si="48"/>
        <v>24</v>
      </c>
      <c r="Q427" s="14">
        <f t="shared" si="49"/>
        <v>80</v>
      </c>
      <c r="R427" s="15">
        <f t="shared" si="50"/>
        <v>20</v>
      </c>
      <c r="S427" s="15">
        <f t="shared" si="51"/>
        <v>20</v>
      </c>
      <c r="T427" s="15">
        <f t="shared" si="52"/>
        <v>15.401</v>
      </c>
      <c r="U427" s="15">
        <f t="shared" si="53"/>
        <v>35.400999999999996</v>
      </c>
      <c r="V427" s="15">
        <f t="shared" si="54"/>
        <v>35.400999999999996</v>
      </c>
      <c r="W427" s="14" t="str">
        <f t="shared" si="55"/>
        <v>Wed</v>
      </c>
      <c r="X427" s="14" t="str">
        <f t="shared" si="55"/>
        <v>Sat</v>
      </c>
      <c r="Y427" s="19">
        <f>WorkOrders2[[#This Row],[LbrHrs]]*WorkOrders2[[#This Row],[Techs]]</f>
        <v>0.25</v>
      </c>
      <c r="Z427" s="19">
        <f>WorkOrders2[[#This Row],[PartsCost]]+WorkOrders2[[#This Row],[LbrCost]]</f>
        <v>35.400999999999996</v>
      </c>
    </row>
    <row r="428" spans="1:26" x14ac:dyDescent="0.25">
      <c r="A428" s="7" t="s">
        <v>476</v>
      </c>
      <c r="B428" t="s">
        <v>194</v>
      </c>
      <c r="C428" t="s">
        <v>26</v>
      </c>
      <c r="D428" s="7" t="s">
        <v>32</v>
      </c>
      <c r="F428" s="8">
        <v>44274</v>
      </c>
      <c r="G428" s="8">
        <v>44322</v>
      </c>
      <c r="H428" s="9">
        <v>1</v>
      </c>
      <c r="I428" s="9" t="e">
        <f>VLOOKUP(WorkOrders2[[#This Row],[Techs]],[1]!tblRates[#All],2,FALSE)</f>
        <v>#REF!</v>
      </c>
      <c r="J428" s="10"/>
      <c r="K428" s="10"/>
      <c r="L428" s="11">
        <v>0.75</v>
      </c>
      <c r="M428" s="12">
        <v>204.10079999999999</v>
      </c>
      <c r="N428" s="12">
        <f>IF(WorkOrders2[[#This Row],[WtyParts]]="yes", 0,WorkOrders2[[#This Row],[PartsCost]])</f>
        <v>204.10079999999999</v>
      </c>
      <c r="O428" t="s">
        <v>47</v>
      </c>
      <c r="P428" s="13">
        <f t="shared" si="48"/>
        <v>48</v>
      </c>
      <c r="Q428" s="14">
        <f t="shared" si="49"/>
        <v>80</v>
      </c>
      <c r="R428" s="15">
        <f t="shared" si="50"/>
        <v>60</v>
      </c>
      <c r="S428" s="15">
        <f t="shared" si="51"/>
        <v>60</v>
      </c>
      <c r="T428" s="15">
        <f t="shared" si="52"/>
        <v>204.10079999999999</v>
      </c>
      <c r="U428" s="15">
        <f t="shared" si="53"/>
        <v>264.10079999999999</v>
      </c>
      <c r="V428" s="15">
        <f t="shared" si="54"/>
        <v>264.10079999999999</v>
      </c>
      <c r="W428" s="14" t="str">
        <f t="shared" si="55"/>
        <v>Fri</v>
      </c>
      <c r="X428" s="14" t="str">
        <f t="shared" si="55"/>
        <v>Thu</v>
      </c>
      <c r="Y428" s="19">
        <f>WorkOrders2[[#This Row],[LbrHrs]]*WorkOrders2[[#This Row],[Techs]]</f>
        <v>0.75</v>
      </c>
      <c r="Z428" s="19">
        <f>WorkOrders2[[#This Row],[PartsCost]]+WorkOrders2[[#This Row],[LbrCost]]</f>
        <v>264.10079999999999</v>
      </c>
    </row>
    <row r="429" spans="1:26" x14ac:dyDescent="0.25">
      <c r="A429" s="7" t="s">
        <v>477</v>
      </c>
      <c r="B429" t="s">
        <v>25</v>
      </c>
      <c r="C429" t="s">
        <v>195</v>
      </c>
      <c r="D429" s="7" t="s">
        <v>27</v>
      </c>
      <c r="F429" s="8">
        <v>44275</v>
      </c>
      <c r="G429" s="8">
        <v>44296</v>
      </c>
      <c r="H429" s="9">
        <v>1</v>
      </c>
      <c r="I429" s="9" t="e">
        <f>VLOOKUP(WorkOrders2[[#This Row],[Techs]],[1]!tblRates[#All],2,FALSE)</f>
        <v>#REF!</v>
      </c>
      <c r="J429" s="10"/>
      <c r="K429" s="10"/>
      <c r="L429" s="11">
        <v>0.25</v>
      </c>
      <c r="M429" s="12">
        <v>12.63</v>
      </c>
      <c r="N429" s="12">
        <f>IF(WorkOrders2[[#This Row],[WtyParts]]="yes", 0,WorkOrders2[[#This Row],[PartsCost]])</f>
        <v>12.63</v>
      </c>
      <c r="O429" t="s">
        <v>28</v>
      </c>
      <c r="P429" s="13">
        <f t="shared" si="48"/>
        <v>21</v>
      </c>
      <c r="Q429" s="14">
        <f t="shared" si="49"/>
        <v>80</v>
      </c>
      <c r="R429" s="15">
        <f t="shared" si="50"/>
        <v>20</v>
      </c>
      <c r="S429" s="15">
        <f t="shared" si="51"/>
        <v>20</v>
      </c>
      <c r="T429" s="15">
        <f t="shared" si="52"/>
        <v>12.63</v>
      </c>
      <c r="U429" s="15">
        <f t="shared" si="53"/>
        <v>32.630000000000003</v>
      </c>
      <c r="V429" s="15">
        <f t="shared" si="54"/>
        <v>32.630000000000003</v>
      </c>
      <c r="W429" s="14" t="str">
        <f t="shared" si="55"/>
        <v>Sat</v>
      </c>
      <c r="X429" s="14" t="str">
        <f t="shared" si="55"/>
        <v>Sat</v>
      </c>
      <c r="Y429" s="19">
        <f>WorkOrders2[[#This Row],[LbrHrs]]*WorkOrders2[[#This Row],[Techs]]</f>
        <v>0.25</v>
      </c>
      <c r="Z429" s="19">
        <f>WorkOrders2[[#This Row],[PartsCost]]+WorkOrders2[[#This Row],[LbrCost]]</f>
        <v>32.630000000000003</v>
      </c>
    </row>
    <row r="430" spans="1:26" x14ac:dyDescent="0.25">
      <c r="A430" s="7" t="s">
        <v>478</v>
      </c>
      <c r="B430" t="s">
        <v>136</v>
      </c>
      <c r="C430" t="s">
        <v>195</v>
      </c>
      <c r="D430" s="7" t="s">
        <v>27</v>
      </c>
      <c r="F430" s="8">
        <v>44275</v>
      </c>
      <c r="G430" s="8">
        <v>44299</v>
      </c>
      <c r="H430" s="9">
        <v>1</v>
      </c>
      <c r="I430" s="9" t="e">
        <f>VLOOKUP(WorkOrders2[[#This Row],[Techs]],[1]!tblRates[#All],2,FALSE)</f>
        <v>#REF!</v>
      </c>
      <c r="J430" s="10"/>
      <c r="K430" s="10"/>
      <c r="L430" s="11">
        <v>0.25</v>
      </c>
      <c r="M430" s="12">
        <v>15.24</v>
      </c>
      <c r="N430" s="12">
        <f>IF(WorkOrders2[[#This Row],[WtyParts]]="yes", 0,WorkOrders2[[#This Row],[PartsCost]])</f>
        <v>15.24</v>
      </c>
      <c r="O430" t="s">
        <v>36</v>
      </c>
      <c r="P430" s="13">
        <f t="shared" si="48"/>
        <v>24</v>
      </c>
      <c r="Q430" s="14">
        <f t="shared" si="49"/>
        <v>80</v>
      </c>
      <c r="R430" s="15">
        <f t="shared" si="50"/>
        <v>20</v>
      </c>
      <c r="S430" s="15">
        <f t="shared" si="51"/>
        <v>20</v>
      </c>
      <c r="T430" s="15">
        <f t="shared" si="52"/>
        <v>15.24</v>
      </c>
      <c r="U430" s="15">
        <f t="shared" si="53"/>
        <v>35.24</v>
      </c>
      <c r="V430" s="15">
        <f t="shared" si="54"/>
        <v>35.24</v>
      </c>
      <c r="W430" s="14" t="str">
        <f t="shared" si="55"/>
        <v>Sat</v>
      </c>
      <c r="X430" s="14" t="str">
        <f t="shared" si="55"/>
        <v>Tue</v>
      </c>
      <c r="Y430" s="19">
        <f>WorkOrders2[[#This Row],[LbrHrs]]*WorkOrders2[[#This Row],[Techs]]</f>
        <v>0.25</v>
      </c>
      <c r="Z430" s="19">
        <f>WorkOrders2[[#This Row],[PartsCost]]+WorkOrders2[[#This Row],[LbrCost]]</f>
        <v>35.24</v>
      </c>
    </row>
    <row r="431" spans="1:26" x14ac:dyDescent="0.25">
      <c r="A431" s="7" t="s">
        <v>479</v>
      </c>
      <c r="B431" t="s">
        <v>51</v>
      </c>
      <c r="C431" t="s">
        <v>26</v>
      </c>
      <c r="D431" s="7" t="s">
        <v>27</v>
      </c>
      <c r="F431" s="8">
        <v>44277</v>
      </c>
      <c r="G431" s="8">
        <v>44286</v>
      </c>
      <c r="H431" s="9">
        <v>1</v>
      </c>
      <c r="I431" s="9" t="e">
        <f>VLOOKUP(WorkOrders2[[#This Row],[Techs]],[1]!tblRates[#All],2,FALSE)</f>
        <v>#REF!</v>
      </c>
      <c r="J431" s="10" t="s">
        <v>41</v>
      </c>
      <c r="K431" s="10" t="s">
        <v>41</v>
      </c>
      <c r="L431" s="11">
        <v>0.5</v>
      </c>
      <c r="M431" s="12">
        <v>50</v>
      </c>
      <c r="N431" s="12">
        <f>IF(WorkOrders2[[#This Row],[WtyParts]]="yes", 0,WorkOrders2[[#This Row],[PartsCost]])</f>
        <v>0</v>
      </c>
      <c r="O431" t="s">
        <v>381</v>
      </c>
      <c r="P431" s="13">
        <f t="shared" si="48"/>
        <v>9</v>
      </c>
      <c r="Q431" s="14">
        <f t="shared" si="49"/>
        <v>80</v>
      </c>
      <c r="R431" s="15">
        <f t="shared" si="50"/>
        <v>40</v>
      </c>
      <c r="S431" s="15">
        <f t="shared" si="51"/>
        <v>0</v>
      </c>
      <c r="T431" s="15">
        <f t="shared" si="52"/>
        <v>0</v>
      </c>
      <c r="U431" s="15">
        <f t="shared" si="53"/>
        <v>90</v>
      </c>
      <c r="V431" s="15">
        <f t="shared" si="54"/>
        <v>0</v>
      </c>
      <c r="W431" s="14" t="str">
        <f t="shared" si="55"/>
        <v>Mon</v>
      </c>
      <c r="X431" s="14" t="str">
        <f t="shared" si="55"/>
        <v>Wed</v>
      </c>
      <c r="Y431" s="19">
        <f>WorkOrders2[[#This Row],[LbrHrs]]*WorkOrders2[[#This Row],[Techs]]</f>
        <v>0.5</v>
      </c>
      <c r="Z431" s="19">
        <f>WorkOrders2[[#This Row],[PartsCost]]+WorkOrders2[[#This Row],[LbrCost]]</f>
        <v>90</v>
      </c>
    </row>
    <row r="432" spans="1:26" x14ac:dyDescent="0.25">
      <c r="A432" s="7" t="s">
        <v>480</v>
      </c>
      <c r="B432" t="s">
        <v>30</v>
      </c>
      <c r="C432" t="s">
        <v>46</v>
      </c>
      <c r="D432" s="7" t="s">
        <v>49</v>
      </c>
      <c r="F432" s="8">
        <v>44277</v>
      </c>
      <c r="G432" s="8">
        <v>44306</v>
      </c>
      <c r="H432" s="9">
        <v>1</v>
      </c>
      <c r="I432" s="9" t="e">
        <f>VLOOKUP(WorkOrders2[[#This Row],[Techs]],[1]!tblRates[#All],2,FALSE)</f>
        <v>#REF!</v>
      </c>
      <c r="J432" s="10"/>
      <c r="K432" s="10" t="s">
        <v>41</v>
      </c>
      <c r="L432" s="11">
        <v>1.5</v>
      </c>
      <c r="M432" s="12">
        <v>272.55329999999998</v>
      </c>
      <c r="N432" s="12">
        <f>IF(WorkOrders2[[#This Row],[WtyParts]]="yes", 0,WorkOrders2[[#This Row],[PartsCost]])</f>
        <v>0</v>
      </c>
      <c r="O432" t="s">
        <v>47</v>
      </c>
      <c r="P432" s="13">
        <f t="shared" si="48"/>
        <v>29</v>
      </c>
      <c r="Q432" s="14">
        <f t="shared" si="49"/>
        <v>80</v>
      </c>
      <c r="R432" s="15">
        <f t="shared" si="50"/>
        <v>120</v>
      </c>
      <c r="S432" s="15">
        <f t="shared" si="51"/>
        <v>120</v>
      </c>
      <c r="T432" s="15">
        <f t="shared" si="52"/>
        <v>0</v>
      </c>
      <c r="U432" s="15">
        <f t="shared" si="53"/>
        <v>392.55329999999998</v>
      </c>
      <c r="V432" s="15">
        <f t="shared" si="54"/>
        <v>120</v>
      </c>
      <c r="W432" s="14" t="str">
        <f t="shared" si="55"/>
        <v>Mon</v>
      </c>
      <c r="X432" s="14" t="str">
        <f t="shared" si="55"/>
        <v>Tue</v>
      </c>
      <c r="Y432" s="19">
        <f>WorkOrders2[[#This Row],[LbrHrs]]*WorkOrders2[[#This Row],[Techs]]</f>
        <v>1.5</v>
      </c>
      <c r="Z432" s="19">
        <f>WorkOrders2[[#This Row],[PartsCost]]+WorkOrders2[[#This Row],[LbrCost]]</f>
        <v>392.55329999999998</v>
      </c>
    </row>
    <row r="433" spans="1:26" x14ac:dyDescent="0.25">
      <c r="A433" s="7" t="s">
        <v>481</v>
      </c>
      <c r="B433" t="s">
        <v>39</v>
      </c>
      <c r="C433" t="s">
        <v>40</v>
      </c>
      <c r="D433" s="7" t="s">
        <v>32</v>
      </c>
      <c r="F433" s="8">
        <v>44277</v>
      </c>
      <c r="G433" s="8">
        <v>44306</v>
      </c>
      <c r="H433" s="9">
        <v>2</v>
      </c>
      <c r="I433" s="9" t="e">
        <f>VLOOKUP(WorkOrders2[[#This Row],[Techs]],[1]!tblRates[#All],2,FALSE)</f>
        <v>#REF!</v>
      </c>
      <c r="J433" s="10"/>
      <c r="K433" s="10"/>
      <c r="L433" s="11">
        <v>6.25</v>
      </c>
      <c r="M433" s="12">
        <v>27</v>
      </c>
      <c r="N433" s="12">
        <f>IF(WorkOrders2[[#This Row],[WtyParts]]="yes", 0,WorkOrders2[[#This Row],[PartsCost]])</f>
        <v>27</v>
      </c>
      <c r="O433" t="s">
        <v>47</v>
      </c>
      <c r="P433" s="13">
        <f t="shared" si="48"/>
        <v>29</v>
      </c>
      <c r="Q433" s="14">
        <f t="shared" si="49"/>
        <v>140</v>
      </c>
      <c r="R433" s="15">
        <f t="shared" si="50"/>
        <v>875</v>
      </c>
      <c r="S433" s="15">
        <f t="shared" si="51"/>
        <v>875</v>
      </c>
      <c r="T433" s="15">
        <f t="shared" si="52"/>
        <v>27</v>
      </c>
      <c r="U433" s="15">
        <f t="shared" si="53"/>
        <v>902</v>
      </c>
      <c r="V433" s="15">
        <f t="shared" si="54"/>
        <v>902</v>
      </c>
      <c r="W433" s="14" t="str">
        <f t="shared" si="55"/>
        <v>Mon</v>
      </c>
      <c r="X433" s="14" t="str">
        <f t="shared" si="55"/>
        <v>Tue</v>
      </c>
      <c r="Y433" s="19">
        <f>WorkOrders2[[#This Row],[LbrHrs]]*WorkOrders2[[#This Row],[Techs]]</f>
        <v>12.5</v>
      </c>
      <c r="Z433" s="19">
        <f>WorkOrders2[[#This Row],[PartsCost]]+WorkOrders2[[#This Row],[LbrCost]]</f>
        <v>902</v>
      </c>
    </row>
    <row r="434" spans="1:26" x14ac:dyDescent="0.25">
      <c r="A434" s="7" t="s">
        <v>482</v>
      </c>
      <c r="B434" t="s">
        <v>62</v>
      </c>
      <c r="C434" t="s">
        <v>26</v>
      </c>
      <c r="D434" s="7" t="s">
        <v>27</v>
      </c>
      <c r="F434" s="8">
        <v>44277</v>
      </c>
      <c r="G434" s="8">
        <v>44308</v>
      </c>
      <c r="H434" s="9">
        <v>1</v>
      </c>
      <c r="I434" s="9" t="e">
        <f>VLOOKUP(WorkOrders2[[#This Row],[Techs]],[1]!tblRates[#All],2,FALSE)</f>
        <v>#REF!</v>
      </c>
      <c r="J434" s="10" t="s">
        <v>41</v>
      </c>
      <c r="K434" s="10" t="s">
        <v>41</v>
      </c>
      <c r="L434" s="11">
        <v>0.25</v>
      </c>
      <c r="M434" s="12">
        <v>65.428799999999995</v>
      </c>
      <c r="N434" s="12">
        <f>IF(WorkOrders2[[#This Row],[WtyParts]]="yes", 0,WorkOrders2[[#This Row],[PartsCost]])</f>
        <v>0</v>
      </c>
      <c r="O434" t="s">
        <v>381</v>
      </c>
      <c r="P434" s="13">
        <f t="shared" si="48"/>
        <v>31</v>
      </c>
      <c r="Q434" s="14">
        <f t="shared" si="49"/>
        <v>80</v>
      </c>
      <c r="R434" s="15">
        <f t="shared" si="50"/>
        <v>20</v>
      </c>
      <c r="S434" s="15">
        <f t="shared" si="51"/>
        <v>0</v>
      </c>
      <c r="T434" s="15">
        <f t="shared" si="52"/>
        <v>0</v>
      </c>
      <c r="U434" s="15">
        <f t="shared" si="53"/>
        <v>85.428799999999995</v>
      </c>
      <c r="V434" s="15">
        <f t="shared" si="54"/>
        <v>0</v>
      </c>
      <c r="W434" s="14" t="str">
        <f t="shared" si="55"/>
        <v>Mon</v>
      </c>
      <c r="X434" s="14" t="str">
        <f t="shared" si="55"/>
        <v>Thu</v>
      </c>
      <c r="Y434" s="19">
        <f>WorkOrders2[[#This Row],[LbrHrs]]*WorkOrders2[[#This Row],[Techs]]</f>
        <v>0.25</v>
      </c>
      <c r="Z434" s="19">
        <f>WorkOrders2[[#This Row],[PartsCost]]+WorkOrders2[[#This Row],[LbrCost]]</f>
        <v>85.428799999999995</v>
      </c>
    </row>
    <row r="435" spans="1:26" x14ac:dyDescent="0.25">
      <c r="A435" s="7" t="s">
        <v>483</v>
      </c>
      <c r="B435" t="s">
        <v>25</v>
      </c>
      <c r="C435" t="s">
        <v>195</v>
      </c>
      <c r="D435" s="7" t="s">
        <v>27</v>
      </c>
      <c r="F435" s="8">
        <v>44277</v>
      </c>
      <c r="G435" s="8">
        <v>44322</v>
      </c>
      <c r="H435" s="9">
        <v>2</v>
      </c>
      <c r="I435" s="9" t="e">
        <f>VLOOKUP(WorkOrders2[[#This Row],[Techs]],[1]!tblRates[#All],2,FALSE)</f>
        <v>#REF!</v>
      </c>
      <c r="J435" s="10"/>
      <c r="K435" s="10"/>
      <c r="L435" s="11">
        <v>0.5</v>
      </c>
      <c r="M435" s="12">
        <v>85.32</v>
      </c>
      <c r="N435" s="12">
        <f>IF(WorkOrders2[[#This Row],[WtyParts]]="yes", 0,WorkOrders2[[#This Row],[PartsCost]])</f>
        <v>85.32</v>
      </c>
      <c r="O435" t="s">
        <v>28</v>
      </c>
      <c r="P435" s="13">
        <f t="shared" si="48"/>
        <v>45</v>
      </c>
      <c r="Q435" s="14">
        <f t="shared" si="49"/>
        <v>140</v>
      </c>
      <c r="R435" s="15">
        <f t="shared" si="50"/>
        <v>70</v>
      </c>
      <c r="S435" s="15">
        <f t="shared" si="51"/>
        <v>70</v>
      </c>
      <c r="T435" s="15">
        <f t="shared" si="52"/>
        <v>85.32</v>
      </c>
      <c r="U435" s="15">
        <f t="shared" si="53"/>
        <v>155.32</v>
      </c>
      <c r="V435" s="15">
        <f t="shared" si="54"/>
        <v>155.32</v>
      </c>
      <c r="W435" s="14" t="str">
        <f t="shared" si="55"/>
        <v>Mon</v>
      </c>
      <c r="X435" s="14" t="str">
        <f t="shared" si="55"/>
        <v>Thu</v>
      </c>
      <c r="Y435" s="19">
        <f>WorkOrders2[[#This Row],[LbrHrs]]*WorkOrders2[[#This Row],[Techs]]</f>
        <v>1</v>
      </c>
      <c r="Z435" s="19">
        <f>WorkOrders2[[#This Row],[PartsCost]]+WorkOrders2[[#This Row],[LbrCost]]</f>
        <v>155.32</v>
      </c>
    </row>
    <row r="436" spans="1:26" x14ac:dyDescent="0.25">
      <c r="A436" s="7" t="s">
        <v>484</v>
      </c>
      <c r="B436" t="s">
        <v>30</v>
      </c>
      <c r="C436" t="s">
        <v>46</v>
      </c>
      <c r="D436" s="7" t="s">
        <v>162</v>
      </c>
      <c r="F436" s="8">
        <v>44277</v>
      </c>
      <c r="G436" s="8">
        <v>44326</v>
      </c>
      <c r="H436" s="9">
        <v>2</v>
      </c>
      <c r="I436" s="9" t="e">
        <f>VLOOKUP(WorkOrders2[[#This Row],[Techs]],[1]!tblRates[#All],2,FALSE)</f>
        <v>#REF!</v>
      </c>
      <c r="J436" s="10"/>
      <c r="K436" s="10" t="s">
        <v>41</v>
      </c>
      <c r="L436" s="11">
        <v>1.5</v>
      </c>
      <c r="M436" s="12">
        <v>572.1671</v>
      </c>
      <c r="N436" s="12">
        <f>IF(WorkOrders2[[#This Row],[WtyParts]]="yes", 0,WorkOrders2[[#This Row],[PartsCost]])</f>
        <v>0</v>
      </c>
      <c r="O436" t="s">
        <v>47</v>
      </c>
      <c r="P436" s="13">
        <f t="shared" si="48"/>
        <v>49</v>
      </c>
      <c r="Q436" s="14">
        <f t="shared" si="49"/>
        <v>140</v>
      </c>
      <c r="R436" s="15">
        <f t="shared" si="50"/>
        <v>210</v>
      </c>
      <c r="S436" s="15">
        <f t="shared" si="51"/>
        <v>210</v>
      </c>
      <c r="T436" s="15">
        <f t="shared" si="52"/>
        <v>0</v>
      </c>
      <c r="U436" s="15">
        <f t="shared" si="53"/>
        <v>782.1671</v>
      </c>
      <c r="V436" s="15">
        <f t="shared" si="54"/>
        <v>210</v>
      </c>
      <c r="W436" s="14" t="str">
        <f t="shared" si="55"/>
        <v>Mon</v>
      </c>
      <c r="X436" s="14" t="str">
        <f t="shared" si="55"/>
        <v>Mon</v>
      </c>
      <c r="Y436" s="19">
        <f>WorkOrders2[[#This Row],[LbrHrs]]*WorkOrders2[[#This Row],[Techs]]</f>
        <v>3</v>
      </c>
      <c r="Z436" s="19">
        <f>WorkOrders2[[#This Row],[PartsCost]]+WorkOrders2[[#This Row],[LbrCost]]</f>
        <v>782.1671</v>
      </c>
    </row>
    <row r="437" spans="1:26" x14ac:dyDescent="0.25">
      <c r="A437" s="7" t="s">
        <v>485</v>
      </c>
      <c r="B437" t="s">
        <v>30</v>
      </c>
      <c r="C437" t="s">
        <v>46</v>
      </c>
      <c r="D437" s="7" t="s">
        <v>49</v>
      </c>
      <c r="F437" s="8">
        <v>44277</v>
      </c>
      <c r="G437" s="8">
        <v>44326</v>
      </c>
      <c r="H437" s="9">
        <v>2</v>
      </c>
      <c r="I437" s="9" t="e">
        <f>VLOOKUP(WorkOrders2[[#This Row],[Techs]],[1]!tblRates[#All],2,FALSE)</f>
        <v>#REF!</v>
      </c>
      <c r="J437" s="10"/>
      <c r="K437" s="10" t="s">
        <v>41</v>
      </c>
      <c r="L437" s="11">
        <v>4.5</v>
      </c>
      <c r="M437" s="12">
        <v>937.97670000000005</v>
      </c>
      <c r="N437" s="12">
        <f>IF(WorkOrders2[[#This Row],[WtyParts]]="yes", 0,WorkOrders2[[#This Row],[PartsCost]])</f>
        <v>0</v>
      </c>
      <c r="O437" t="s">
        <v>47</v>
      </c>
      <c r="P437" s="13">
        <f t="shared" si="48"/>
        <v>49</v>
      </c>
      <c r="Q437" s="14">
        <f t="shared" si="49"/>
        <v>140</v>
      </c>
      <c r="R437" s="15">
        <f t="shared" si="50"/>
        <v>630</v>
      </c>
      <c r="S437" s="15">
        <f t="shared" si="51"/>
        <v>630</v>
      </c>
      <c r="T437" s="15">
        <f t="shared" si="52"/>
        <v>0</v>
      </c>
      <c r="U437" s="15">
        <f t="shared" si="53"/>
        <v>1567.9767000000002</v>
      </c>
      <c r="V437" s="15">
        <f t="shared" si="54"/>
        <v>630</v>
      </c>
      <c r="W437" s="14" t="str">
        <f t="shared" si="55"/>
        <v>Mon</v>
      </c>
      <c r="X437" s="14" t="str">
        <f t="shared" si="55"/>
        <v>Mon</v>
      </c>
      <c r="Y437" s="19">
        <f>WorkOrders2[[#This Row],[LbrHrs]]*WorkOrders2[[#This Row],[Techs]]</f>
        <v>9</v>
      </c>
      <c r="Z437" s="19">
        <f>WorkOrders2[[#This Row],[PartsCost]]+WorkOrders2[[#This Row],[LbrCost]]</f>
        <v>1567.9767000000002</v>
      </c>
    </row>
    <row r="438" spans="1:26" x14ac:dyDescent="0.25">
      <c r="A438" s="7" t="s">
        <v>486</v>
      </c>
      <c r="B438" t="s">
        <v>34</v>
      </c>
      <c r="C438" t="s">
        <v>46</v>
      </c>
      <c r="D438" s="7" t="s">
        <v>32</v>
      </c>
      <c r="F438" s="8">
        <v>44278</v>
      </c>
      <c r="G438" s="8">
        <v>44278</v>
      </c>
      <c r="H438" s="9">
        <v>1</v>
      </c>
      <c r="I438" s="9" t="e">
        <f>VLOOKUP(WorkOrders2[[#This Row],[Techs]],[1]!tblRates[#All],2,FALSE)</f>
        <v>#REF!</v>
      </c>
      <c r="J438" s="10" t="s">
        <v>41</v>
      </c>
      <c r="K438" s="10" t="s">
        <v>41</v>
      </c>
      <c r="L438" s="11">
        <v>0.5</v>
      </c>
      <c r="M438" s="12">
        <v>165</v>
      </c>
      <c r="N438" s="12">
        <f>IF(WorkOrders2[[#This Row],[WtyParts]]="yes", 0,WorkOrders2[[#This Row],[PartsCost]])</f>
        <v>0</v>
      </c>
      <c r="O438" t="s">
        <v>381</v>
      </c>
      <c r="P438" s="13">
        <f t="shared" si="48"/>
        <v>0</v>
      </c>
      <c r="Q438" s="14">
        <f t="shared" si="49"/>
        <v>80</v>
      </c>
      <c r="R438" s="15">
        <f t="shared" si="50"/>
        <v>40</v>
      </c>
      <c r="S438" s="15">
        <f t="shared" si="51"/>
        <v>0</v>
      </c>
      <c r="T438" s="15">
        <f t="shared" si="52"/>
        <v>0</v>
      </c>
      <c r="U438" s="15">
        <f t="shared" si="53"/>
        <v>205</v>
      </c>
      <c r="V438" s="15">
        <f t="shared" si="54"/>
        <v>0</v>
      </c>
      <c r="W438" s="14" t="str">
        <f t="shared" si="55"/>
        <v>Tue</v>
      </c>
      <c r="X438" s="14" t="str">
        <f t="shared" si="55"/>
        <v>Tue</v>
      </c>
      <c r="Y438" s="19">
        <f>WorkOrders2[[#This Row],[LbrHrs]]*WorkOrders2[[#This Row],[Techs]]</f>
        <v>0.5</v>
      </c>
      <c r="Z438" s="19">
        <f>WorkOrders2[[#This Row],[PartsCost]]+WorkOrders2[[#This Row],[LbrCost]]</f>
        <v>205</v>
      </c>
    </row>
    <row r="439" spans="1:26" x14ac:dyDescent="0.25">
      <c r="A439" s="7" t="s">
        <v>487</v>
      </c>
      <c r="B439" t="s">
        <v>25</v>
      </c>
      <c r="C439" t="s">
        <v>195</v>
      </c>
      <c r="D439" s="7" t="s">
        <v>27</v>
      </c>
      <c r="F439" s="8">
        <v>44278</v>
      </c>
      <c r="G439" s="8">
        <v>44289</v>
      </c>
      <c r="H439" s="9">
        <v>2</v>
      </c>
      <c r="I439" s="9" t="e">
        <f>VLOOKUP(WorkOrders2[[#This Row],[Techs]],[1]!tblRates[#All],2,FALSE)</f>
        <v>#REF!</v>
      </c>
      <c r="J439" s="10" t="s">
        <v>41</v>
      </c>
      <c r="K439" s="10" t="s">
        <v>41</v>
      </c>
      <c r="L439" s="11">
        <v>0.25</v>
      </c>
      <c r="M439" s="12">
        <v>55.295499999999997</v>
      </c>
      <c r="N439" s="12">
        <f>IF(WorkOrders2[[#This Row],[WtyParts]]="yes", 0,WorkOrders2[[#This Row],[PartsCost]])</f>
        <v>0</v>
      </c>
      <c r="O439" t="s">
        <v>381</v>
      </c>
      <c r="P439" s="13">
        <f t="shared" si="48"/>
        <v>11</v>
      </c>
      <c r="Q439" s="14">
        <f t="shared" si="49"/>
        <v>140</v>
      </c>
      <c r="R439" s="15">
        <f t="shared" si="50"/>
        <v>35</v>
      </c>
      <c r="S439" s="15">
        <f t="shared" si="51"/>
        <v>0</v>
      </c>
      <c r="T439" s="15">
        <f t="shared" si="52"/>
        <v>0</v>
      </c>
      <c r="U439" s="15">
        <f t="shared" si="53"/>
        <v>90.295500000000004</v>
      </c>
      <c r="V439" s="15">
        <f t="shared" si="54"/>
        <v>0</v>
      </c>
      <c r="W439" s="14" t="str">
        <f t="shared" si="55"/>
        <v>Tue</v>
      </c>
      <c r="X439" s="14" t="str">
        <f t="shared" si="55"/>
        <v>Sat</v>
      </c>
      <c r="Y439" s="19">
        <f>WorkOrders2[[#This Row],[LbrHrs]]*WorkOrders2[[#This Row],[Techs]]</f>
        <v>0.5</v>
      </c>
      <c r="Z439" s="19">
        <f>WorkOrders2[[#This Row],[PartsCost]]+WorkOrders2[[#This Row],[LbrCost]]</f>
        <v>90.295500000000004</v>
      </c>
    </row>
    <row r="440" spans="1:26" x14ac:dyDescent="0.25">
      <c r="A440" s="7" t="s">
        <v>488</v>
      </c>
      <c r="B440" t="s">
        <v>62</v>
      </c>
      <c r="C440" t="s">
        <v>40</v>
      </c>
      <c r="D440" s="7" t="s">
        <v>32</v>
      </c>
      <c r="F440" s="8">
        <v>44278</v>
      </c>
      <c r="G440" s="8">
        <v>44296</v>
      </c>
      <c r="H440" s="9">
        <v>1</v>
      </c>
      <c r="I440" s="9" t="e">
        <f>VLOOKUP(WorkOrders2[[#This Row],[Techs]],[1]!tblRates[#All],2,FALSE)</f>
        <v>#REF!</v>
      </c>
      <c r="J440" s="10"/>
      <c r="K440" s="10" t="s">
        <v>41</v>
      </c>
      <c r="L440" s="11">
        <v>2.75</v>
      </c>
      <c r="M440" s="12">
        <v>534.56600000000003</v>
      </c>
      <c r="N440" s="12">
        <f>IF(WorkOrders2[[#This Row],[WtyParts]]="yes", 0,WorkOrders2[[#This Row],[PartsCost]])</f>
        <v>0</v>
      </c>
      <c r="O440" t="s">
        <v>47</v>
      </c>
      <c r="P440" s="13">
        <f t="shared" si="48"/>
        <v>18</v>
      </c>
      <c r="Q440" s="14">
        <f t="shared" si="49"/>
        <v>80</v>
      </c>
      <c r="R440" s="15">
        <f t="shared" si="50"/>
        <v>220</v>
      </c>
      <c r="S440" s="15">
        <f t="shared" si="51"/>
        <v>220</v>
      </c>
      <c r="T440" s="15">
        <f t="shared" si="52"/>
        <v>0</v>
      </c>
      <c r="U440" s="15">
        <f t="shared" si="53"/>
        <v>754.56600000000003</v>
      </c>
      <c r="V440" s="15">
        <f t="shared" si="54"/>
        <v>220</v>
      </c>
      <c r="W440" s="14" t="str">
        <f t="shared" si="55"/>
        <v>Tue</v>
      </c>
      <c r="X440" s="14" t="str">
        <f t="shared" si="55"/>
        <v>Sat</v>
      </c>
      <c r="Y440" s="19">
        <f>WorkOrders2[[#This Row],[LbrHrs]]*WorkOrders2[[#This Row],[Techs]]</f>
        <v>2.75</v>
      </c>
      <c r="Z440" s="19">
        <f>WorkOrders2[[#This Row],[PartsCost]]+WorkOrders2[[#This Row],[LbrCost]]</f>
        <v>754.56600000000003</v>
      </c>
    </row>
    <row r="441" spans="1:26" x14ac:dyDescent="0.25">
      <c r="A441" s="7" t="s">
        <v>489</v>
      </c>
      <c r="B441" t="s">
        <v>34</v>
      </c>
      <c r="C441" t="s">
        <v>46</v>
      </c>
      <c r="D441" s="7" t="s">
        <v>27</v>
      </c>
      <c r="F441" s="8">
        <v>44278</v>
      </c>
      <c r="G441" s="8">
        <v>44294</v>
      </c>
      <c r="H441" s="9">
        <v>1</v>
      </c>
      <c r="I441" s="9" t="e">
        <f>VLOOKUP(WorkOrders2[[#This Row],[Techs]],[1]!tblRates[#All],2,FALSE)</f>
        <v>#REF!</v>
      </c>
      <c r="J441" s="10"/>
      <c r="K441" s="10" t="s">
        <v>41</v>
      </c>
      <c r="L441" s="11">
        <v>1</v>
      </c>
      <c r="M441" s="12">
        <v>448.26</v>
      </c>
      <c r="N441" s="12">
        <f>IF(WorkOrders2[[#This Row],[WtyParts]]="yes", 0,WorkOrders2[[#This Row],[PartsCost]])</f>
        <v>0</v>
      </c>
      <c r="O441" t="s">
        <v>47</v>
      </c>
      <c r="P441" s="13">
        <f t="shared" si="48"/>
        <v>16</v>
      </c>
      <c r="Q441" s="14">
        <f t="shared" si="49"/>
        <v>80</v>
      </c>
      <c r="R441" s="15">
        <f t="shared" si="50"/>
        <v>80</v>
      </c>
      <c r="S441" s="15">
        <f t="shared" si="51"/>
        <v>80</v>
      </c>
      <c r="T441" s="15">
        <f t="shared" si="52"/>
        <v>0</v>
      </c>
      <c r="U441" s="15">
        <f t="shared" si="53"/>
        <v>528.26</v>
      </c>
      <c r="V441" s="15">
        <f t="shared" si="54"/>
        <v>80</v>
      </c>
      <c r="W441" s="14" t="str">
        <f t="shared" si="55"/>
        <v>Tue</v>
      </c>
      <c r="X441" s="14" t="str">
        <f t="shared" si="55"/>
        <v>Thu</v>
      </c>
      <c r="Y441" s="19">
        <f>WorkOrders2[[#This Row],[LbrHrs]]*WorkOrders2[[#This Row],[Techs]]</f>
        <v>1</v>
      </c>
      <c r="Z441" s="19">
        <f>WorkOrders2[[#This Row],[PartsCost]]+WorkOrders2[[#This Row],[LbrCost]]</f>
        <v>528.26</v>
      </c>
    </row>
    <row r="442" spans="1:26" x14ac:dyDescent="0.25">
      <c r="A442" s="7" t="s">
        <v>490</v>
      </c>
      <c r="B442" t="s">
        <v>74</v>
      </c>
      <c r="C442" t="s">
        <v>46</v>
      </c>
      <c r="D442" s="7" t="s">
        <v>27</v>
      </c>
      <c r="F442" s="8">
        <v>44278</v>
      </c>
      <c r="G442" s="8">
        <v>44300</v>
      </c>
      <c r="H442" s="9">
        <v>2</v>
      </c>
      <c r="I442" s="9" t="e">
        <f>VLOOKUP(WorkOrders2[[#This Row],[Techs]],[1]!tblRates[#All],2,FALSE)</f>
        <v>#REF!</v>
      </c>
      <c r="J442" s="10"/>
      <c r="K442" s="10"/>
      <c r="L442" s="11">
        <v>1</v>
      </c>
      <c r="M442" s="12">
        <v>123.208</v>
      </c>
      <c r="N442" s="12">
        <f>IF(WorkOrders2[[#This Row],[WtyParts]]="yes", 0,WorkOrders2[[#This Row],[PartsCost]])</f>
        <v>123.208</v>
      </c>
      <c r="O442" t="s">
        <v>47</v>
      </c>
      <c r="P442" s="13">
        <f t="shared" si="48"/>
        <v>22</v>
      </c>
      <c r="Q442" s="14">
        <f t="shared" si="49"/>
        <v>140</v>
      </c>
      <c r="R442" s="15">
        <f t="shared" si="50"/>
        <v>140</v>
      </c>
      <c r="S442" s="15">
        <f t="shared" si="51"/>
        <v>140</v>
      </c>
      <c r="T442" s="15">
        <f t="shared" si="52"/>
        <v>123.208</v>
      </c>
      <c r="U442" s="15">
        <f t="shared" si="53"/>
        <v>263.20799999999997</v>
      </c>
      <c r="V442" s="15">
        <f t="shared" si="54"/>
        <v>263.20799999999997</v>
      </c>
      <c r="W442" s="14" t="str">
        <f t="shared" si="55"/>
        <v>Tue</v>
      </c>
      <c r="X442" s="14" t="str">
        <f t="shared" si="55"/>
        <v>Wed</v>
      </c>
      <c r="Y442" s="19">
        <f>WorkOrders2[[#This Row],[LbrHrs]]*WorkOrders2[[#This Row],[Techs]]</f>
        <v>2</v>
      </c>
      <c r="Z442" s="19">
        <f>WorkOrders2[[#This Row],[PartsCost]]+WorkOrders2[[#This Row],[LbrCost]]</f>
        <v>263.20799999999997</v>
      </c>
    </row>
    <row r="443" spans="1:26" x14ac:dyDescent="0.25">
      <c r="A443" s="7" t="s">
        <v>491</v>
      </c>
      <c r="B443" t="s">
        <v>34</v>
      </c>
      <c r="C443" t="s">
        <v>26</v>
      </c>
      <c r="D443" s="7" t="s">
        <v>35</v>
      </c>
      <c r="F443" s="8">
        <v>44278</v>
      </c>
      <c r="G443" s="8">
        <v>44298</v>
      </c>
      <c r="H443" s="9">
        <v>1</v>
      </c>
      <c r="I443" s="9" t="e">
        <f>VLOOKUP(WorkOrders2[[#This Row],[Techs]],[1]!tblRates[#All],2,FALSE)</f>
        <v>#REF!</v>
      </c>
      <c r="J443" s="10"/>
      <c r="K443" s="10"/>
      <c r="L443" s="11">
        <v>0.25</v>
      </c>
      <c r="M443" s="12">
        <v>77.290000000000006</v>
      </c>
      <c r="N443" s="12">
        <f>IF(WorkOrders2[[#This Row],[WtyParts]]="yes", 0,WorkOrders2[[#This Row],[PartsCost]])</f>
        <v>77.290000000000006</v>
      </c>
      <c r="O443" t="s">
        <v>47</v>
      </c>
      <c r="P443" s="13">
        <f t="shared" si="48"/>
        <v>20</v>
      </c>
      <c r="Q443" s="14">
        <f t="shared" si="49"/>
        <v>80</v>
      </c>
      <c r="R443" s="15">
        <f t="shared" si="50"/>
        <v>20</v>
      </c>
      <c r="S443" s="15">
        <f t="shared" si="51"/>
        <v>20</v>
      </c>
      <c r="T443" s="15">
        <f t="shared" si="52"/>
        <v>77.290000000000006</v>
      </c>
      <c r="U443" s="15">
        <f t="shared" si="53"/>
        <v>97.29</v>
      </c>
      <c r="V443" s="15">
        <f t="shared" si="54"/>
        <v>97.29</v>
      </c>
      <c r="W443" s="14" t="str">
        <f t="shared" si="55"/>
        <v>Tue</v>
      </c>
      <c r="X443" s="14" t="str">
        <f t="shared" si="55"/>
        <v>Mon</v>
      </c>
      <c r="Y443" s="19">
        <f>WorkOrders2[[#This Row],[LbrHrs]]*WorkOrders2[[#This Row],[Techs]]</f>
        <v>0.25</v>
      </c>
      <c r="Z443" s="19">
        <f>WorkOrders2[[#This Row],[PartsCost]]+WorkOrders2[[#This Row],[LbrCost]]</f>
        <v>97.29</v>
      </c>
    </row>
    <row r="444" spans="1:26" x14ac:dyDescent="0.25">
      <c r="A444" s="7" t="s">
        <v>492</v>
      </c>
      <c r="B444" t="s">
        <v>25</v>
      </c>
      <c r="C444" t="s">
        <v>195</v>
      </c>
      <c r="D444" s="7" t="s">
        <v>162</v>
      </c>
      <c r="F444" s="8">
        <v>44278</v>
      </c>
      <c r="G444" s="8">
        <v>44298</v>
      </c>
      <c r="H444" s="9">
        <v>2</v>
      </c>
      <c r="I444" s="9" t="e">
        <f>VLOOKUP(WorkOrders2[[#This Row],[Techs]],[1]!tblRates[#All],2,FALSE)</f>
        <v>#REF!</v>
      </c>
      <c r="J444" s="10" t="s">
        <v>41</v>
      </c>
      <c r="K444" s="10" t="s">
        <v>41</v>
      </c>
      <c r="L444" s="11">
        <v>1</v>
      </c>
      <c r="M444" s="12">
        <v>360</v>
      </c>
      <c r="N444" s="12">
        <f>IF(WorkOrders2[[#This Row],[WtyParts]]="yes", 0,WorkOrders2[[#This Row],[PartsCost]])</f>
        <v>0</v>
      </c>
      <c r="O444" t="s">
        <v>381</v>
      </c>
      <c r="P444" s="13">
        <f t="shared" si="48"/>
        <v>20</v>
      </c>
      <c r="Q444" s="14">
        <f t="shared" si="49"/>
        <v>140</v>
      </c>
      <c r="R444" s="15">
        <f t="shared" si="50"/>
        <v>140</v>
      </c>
      <c r="S444" s="15">
        <f t="shared" si="51"/>
        <v>0</v>
      </c>
      <c r="T444" s="15">
        <f t="shared" si="52"/>
        <v>0</v>
      </c>
      <c r="U444" s="15">
        <f t="shared" si="53"/>
        <v>500</v>
      </c>
      <c r="V444" s="15">
        <f t="shared" si="54"/>
        <v>0</v>
      </c>
      <c r="W444" s="14" t="str">
        <f t="shared" si="55"/>
        <v>Tue</v>
      </c>
      <c r="X444" s="14" t="str">
        <f t="shared" si="55"/>
        <v>Mon</v>
      </c>
      <c r="Y444" s="19">
        <f>WorkOrders2[[#This Row],[LbrHrs]]*WorkOrders2[[#This Row],[Techs]]</f>
        <v>2</v>
      </c>
      <c r="Z444" s="19">
        <f>WorkOrders2[[#This Row],[PartsCost]]+WorkOrders2[[#This Row],[LbrCost]]</f>
        <v>500</v>
      </c>
    </row>
    <row r="445" spans="1:26" x14ac:dyDescent="0.25">
      <c r="A445" s="7" t="s">
        <v>493</v>
      </c>
      <c r="B445" t="s">
        <v>39</v>
      </c>
      <c r="C445" t="s">
        <v>46</v>
      </c>
      <c r="D445" s="7" t="s">
        <v>49</v>
      </c>
      <c r="F445" s="8">
        <v>44278</v>
      </c>
      <c r="G445" s="8">
        <v>44329</v>
      </c>
      <c r="H445" s="9">
        <v>2</v>
      </c>
      <c r="I445" s="9" t="e">
        <f>VLOOKUP(WorkOrders2[[#This Row],[Techs]],[1]!tblRates[#All],2,FALSE)</f>
        <v>#REF!</v>
      </c>
      <c r="J445" s="10"/>
      <c r="K445" s="10"/>
      <c r="L445" s="11">
        <v>3.5</v>
      </c>
      <c r="M445" s="12">
        <v>653.00080000000003</v>
      </c>
      <c r="N445" s="12">
        <f>IF(WorkOrders2[[#This Row],[WtyParts]]="yes", 0,WorkOrders2[[#This Row],[PartsCost]])</f>
        <v>653.00080000000003</v>
      </c>
      <c r="O445" t="s">
        <v>47</v>
      </c>
      <c r="P445" s="13">
        <f t="shared" si="48"/>
        <v>51</v>
      </c>
      <c r="Q445" s="14">
        <f t="shared" si="49"/>
        <v>140</v>
      </c>
      <c r="R445" s="15">
        <f t="shared" si="50"/>
        <v>490</v>
      </c>
      <c r="S445" s="15">
        <f t="shared" si="51"/>
        <v>490</v>
      </c>
      <c r="T445" s="15">
        <f t="shared" si="52"/>
        <v>653.00080000000003</v>
      </c>
      <c r="U445" s="15">
        <f t="shared" si="53"/>
        <v>1143.0008</v>
      </c>
      <c r="V445" s="15">
        <f t="shared" si="54"/>
        <v>1143.0008</v>
      </c>
      <c r="W445" s="14" t="str">
        <f t="shared" si="55"/>
        <v>Tue</v>
      </c>
      <c r="X445" s="14" t="str">
        <f t="shared" si="55"/>
        <v>Thu</v>
      </c>
      <c r="Y445" s="19">
        <f>WorkOrders2[[#This Row],[LbrHrs]]*WorkOrders2[[#This Row],[Techs]]</f>
        <v>7</v>
      </c>
      <c r="Z445" s="19">
        <f>WorkOrders2[[#This Row],[PartsCost]]+WorkOrders2[[#This Row],[LbrCost]]</f>
        <v>1143.0008</v>
      </c>
    </row>
    <row r="446" spans="1:26" x14ac:dyDescent="0.25">
      <c r="A446" s="7" t="s">
        <v>494</v>
      </c>
      <c r="B446" t="s">
        <v>30</v>
      </c>
      <c r="C446" t="s">
        <v>31</v>
      </c>
      <c r="D446" s="7" t="s">
        <v>162</v>
      </c>
      <c r="F446" s="8">
        <v>44279</v>
      </c>
      <c r="G446" s="8">
        <v>44292</v>
      </c>
      <c r="H446" s="9">
        <v>1</v>
      </c>
      <c r="I446" s="9" t="e">
        <f>VLOOKUP(WorkOrders2[[#This Row],[Techs]],[1]!tblRates[#All],2,FALSE)</f>
        <v>#REF!</v>
      </c>
      <c r="J446" s="10"/>
      <c r="K446" s="10"/>
      <c r="L446" s="11">
        <v>1.5</v>
      </c>
      <c r="M446" s="12">
        <v>118.3</v>
      </c>
      <c r="N446" s="12">
        <f>IF(WorkOrders2[[#This Row],[WtyParts]]="yes", 0,WorkOrders2[[#This Row],[PartsCost]])</f>
        <v>118.3</v>
      </c>
      <c r="O446" t="s">
        <v>28</v>
      </c>
      <c r="P446" s="13">
        <f t="shared" si="48"/>
        <v>13</v>
      </c>
      <c r="Q446" s="14">
        <f t="shared" si="49"/>
        <v>80</v>
      </c>
      <c r="R446" s="15">
        <f t="shared" si="50"/>
        <v>120</v>
      </c>
      <c r="S446" s="15">
        <f t="shared" si="51"/>
        <v>120</v>
      </c>
      <c r="T446" s="15">
        <f t="shared" si="52"/>
        <v>118.3</v>
      </c>
      <c r="U446" s="15">
        <f t="shared" si="53"/>
        <v>238.3</v>
      </c>
      <c r="V446" s="15">
        <f t="shared" si="54"/>
        <v>238.3</v>
      </c>
      <c r="W446" s="14" t="str">
        <f t="shared" si="55"/>
        <v>Wed</v>
      </c>
      <c r="X446" s="14" t="str">
        <f t="shared" si="55"/>
        <v>Tue</v>
      </c>
      <c r="Y446" s="19">
        <f>WorkOrders2[[#This Row],[LbrHrs]]*WorkOrders2[[#This Row],[Techs]]</f>
        <v>1.5</v>
      </c>
      <c r="Z446" s="19">
        <f>WorkOrders2[[#This Row],[PartsCost]]+WorkOrders2[[#This Row],[LbrCost]]</f>
        <v>238.3</v>
      </c>
    </row>
    <row r="447" spans="1:26" x14ac:dyDescent="0.25">
      <c r="A447" s="7" t="s">
        <v>495</v>
      </c>
      <c r="B447" t="s">
        <v>74</v>
      </c>
      <c r="C447" t="s">
        <v>195</v>
      </c>
      <c r="D447" s="7" t="s">
        <v>49</v>
      </c>
      <c r="F447" s="8">
        <v>44279</v>
      </c>
      <c r="G447" s="8">
        <v>44358</v>
      </c>
      <c r="H447" s="9">
        <v>2</v>
      </c>
      <c r="I447" s="9" t="e">
        <f>VLOOKUP(WorkOrders2[[#This Row],[Techs]],[1]!tblRates[#All],2,FALSE)</f>
        <v>#REF!</v>
      </c>
      <c r="J447" s="10"/>
      <c r="K447" s="10" t="s">
        <v>41</v>
      </c>
      <c r="L447" s="11">
        <v>2.5</v>
      </c>
      <c r="M447" s="12">
        <v>1480.3623</v>
      </c>
      <c r="N447" s="12">
        <f>IF(WorkOrders2[[#This Row],[WtyParts]]="yes", 0,WorkOrders2[[#This Row],[PartsCost]])</f>
        <v>0</v>
      </c>
      <c r="O447" t="s">
        <v>47</v>
      </c>
      <c r="P447" s="13">
        <f t="shared" si="48"/>
        <v>79</v>
      </c>
      <c r="Q447" s="14">
        <f t="shared" si="49"/>
        <v>140</v>
      </c>
      <c r="R447" s="15">
        <f t="shared" si="50"/>
        <v>350</v>
      </c>
      <c r="S447" s="15">
        <f t="shared" si="51"/>
        <v>350</v>
      </c>
      <c r="T447" s="15">
        <f t="shared" si="52"/>
        <v>0</v>
      </c>
      <c r="U447" s="15">
        <f t="shared" si="53"/>
        <v>1830.3623</v>
      </c>
      <c r="V447" s="15">
        <f t="shared" si="54"/>
        <v>350</v>
      </c>
      <c r="W447" s="14" t="str">
        <f t="shared" si="55"/>
        <v>Wed</v>
      </c>
      <c r="X447" s="14" t="str">
        <f t="shared" si="55"/>
        <v>Fri</v>
      </c>
      <c r="Y447" s="19">
        <f>WorkOrders2[[#This Row],[LbrHrs]]*WorkOrders2[[#This Row],[Techs]]</f>
        <v>5</v>
      </c>
      <c r="Z447" s="19">
        <f>WorkOrders2[[#This Row],[PartsCost]]+WorkOrders2[[#This Row],[LbrCost]]</f>
        <v>1830.3623</v>
      </c>
    </row>
    <row r="448" spans="1:26" x14ac:dyDescent="0.25">
      <c r="A448" s="7" t="s">
        <v>496</v>
      </c>
      <c r="B448" t="s">
        <v>194</v>
      </c>
      <c r="C448" t="s">
        <v>195</v>
      </c>
      <c r="D448" s="7" t="s">
        <v>49</v>
      </c>
      <c r="F448" s="8">
        <v>44280</v>
      </c>
      <c r="G448" s="8">
        <v>44327</v>
      </c>
      <c r="H448" s="9">
        <v>2</v>
      </c>
      <c r="I448" s="9" t="e">
        <f>VLOOKUP(WorkOrders2[[#This Row],[Techs]],[1]!tblRates[#All],2,FALSE)</f>
        <v>#REF!</v>
      </c>
      <c r="J448" s="10"/>
      <c r="K448" s="10"/>
      <c r="L448" s="11">
        <v>2.5</v>
      </c>
      <c r="M448" s="12">
        <v>837.1567</v>
      </c>
      <c r="N448" s="12">
        <f>IF(WorkOrders2[[#This Row],[WtyParts]]="yes", 0,WorkOrders2[[#This Row],[PartsCost]])</f>
        <v>837.1567</v>
      </c>
      <c r="O448" t="s">
        <v>47</v>
      </c>
      <c r="P448" s="13">
        <f t="shared" si="48"/>
        <v>47</v>
      </c>
      <c r="Q448" s="14">
        <f t="shared" si="49"/>
        <v>140</v>
      </c>
      <c r="R448" s="15">
        <f t="shared" si="50"/>
        <v>350</v>
      </c>
      <c r="S448" s="15">
        <f t="shared" si="51"/>
        <v>350</v>
      </c>
      <c r="T448" s="15">
        <f t="shared" si="52"/>
        <v>837.1567</v>
      </c>
      <c r="U448" s="15">
        <f t="shared" si="53"/>
        <v>1187.1567</v>
      </c>
      <c r="V448" s="15">
        <f t="shared" si="54"/>
        <v>1187.1567</v>
      </c>
      <c r="W448" s="14" t="str">
        <f t="shared" si="55"/>
        <v>Thu</v>
      </c>
      <c r="X448" s="14" t="str">
        <f t="shared" si="55"/>
        <v>Tue</v>
      </c>
      <c r="Y448" s="19">
        <f>WorkOrders2[[#This Row],[LbrHrs]]*WorkOrders2[[#This Row],[Techs]]</f>
        <v>5</v>
      </c>
      <c r="Z448" s="19">
        <f>WorkOrders2[[#This Row],[PartsCost]]+WorkOrders2[[#This Row],[LbrCost]]</f>
        <v>1187.1567</v>
      </c>
    </row>
    <row r="449" spans="1:26" x14ac:dyDescent="0.25">
      <c r="A449" s="7" t="s">
        <v>497</v>
      </c>
      <c r="B449" t="s">
        <v>25</v>
      </c>
      <c r="C449" t="s">
        <v>195</v>
      </c>
      <c r="D449" s="7" t="s">
        <v>49</v>
      </c>
      <c r="F449" s="8">
        <v>44282</v>
      </c>
      <c r="G449" s="8">
        <v>44377</v>
      </c>
      <c r="H449" s="9">
        <v>2</v>
      </c>
      <c r="I449" s="9" t="e">
        <f>VLOOKUP(WorkOrders2[[#This Row],[Techs]],[1]!tblRates[#All],2,FALSE)</f>
        <v>#REF!</v>
      </c>
      <c r="J449" s="10"/>
      <c r="K449" s="10"/>
      <c r="L449" s="11">
        <v>1.75</v>
      </c>
      <c r="M449" s="12">
        <v>242.6396</v>
      </c>
      <c r="N449" s="12">
        <f>IF(WorkOrders2[[#This Row],[WtyParts]]="yes", 0,WorkOrders2[[#This Row],[PartsCost]])</f>
        <v>242.6396</v>
      </c>
      <c r="O449" t="s">
        <v>47</v>
      </c>
      <c r="P449" s="13">
        <f t="shared" si="48"/>
        <v>95</v>
      </c>
      <c r="Q449" s="14">
        <f t="shared" si="49"/>
        <v>140</v>
      </c>
      <c r="R449" s="15">
        <f t="shared" si="50"/>
        <v>245</v>
      </c>
      <c r="S449" s="15">
        <f t="shared" si="51"/>
        <v>245</v>
      </c>
      <c r="T449" s="15">
        <f t="shared" si="52"/>
        <v>242.6396</v>
      </c>
      <c r="U449" s="15">
        <f t="shared" si="53"/>
        <v>487.63959999999997</v>
      </c>
      <c r="V449" s="15">
        <f t="shared" si="54"/>
        <v>487.63959999999997</v>
      </c>
      <c r="W449" s="14" t="str">
        <f t="shared" si="55"/>
        <v>Sat</v>
      </c>
      <c r="X449" s="14" t="str">
        <f t="shared" si="55"/>
        <v>Wed</v>
      </c>
      <c r="Y449" s="19">
        <f>WorkOrders2[[#This Row],[LbrHrs]]*WorkOrders2[[#This Row],[Techs]]</f>
        <v>3.5</v>
      </c>
      <c r="Z449" s="19">
        <f>WorkOrders2[[#This Row],[PartsCost]]+WorkOrders2[[#This Row],[LbrCost]]</f>
        <v>487.63959999999997</v>
      </c>
    </row>
    <row r="450" spans="1:26" x14ac:dyDescent="0.25">
      <c r="A450" s="7" t="s">
        <v>498</v>
      </c>
      <c r="B450" t="s">
        <v>62</v>
      </c>
      <c r="C450" t="s">
        <v>40</v>
      </c>
      <c r="D450" s="7" t="s">
        <v>49</v>
      </c>
      <c r="F450" s="8">
        <v>44284</v>
      </c>
      <c r="G450" s="8">
        <v>44293</v>
      </c>
      <c r="H450" s="9">
        <v>1</v>
      </c>
      <c r="I450" s="9" t="e">
        <f>VLOOKUP(WorkOrders2[[#This Row],[Techs]],[1]!tblRates[#All],2,FALSE)</f>
        <v>#REF!</v>
      </c>
      <c r="J450" s="10"/>
      <c r="K450" s="10" t="s">
        <v>41</v>
      </c>
      <c r="L450" s="11">
        <v>2</v>
      </c>
      <c r="M450" s="12">
        <v>262.02800000000002</v>
      </c>
      <c r="N450" s="12">
        <f>IF(WorkOrders2[[#This Row],[WtyParts]]="yes", 0,WorkOrders2[[#This Row],[PartsCost]])</f>
        <v>0</v>
      </c>
      <c r="O450" t="s">
        <v>47</v>
      </c>
      <c r="P450" s="13">
        <f t="shared" ref="P450:P513" si="56">IF(G450="","",G450-F450)</f>
        <v>9</v>
      </c>
      <c r="Q450" s="14">
        <f t="shared" ref="Q450:Q513" si="57">INDEX(TechRate,MATCH(H450,TechNum,0))</f>
        <v>80</v>
      </c>
      <c r="R450" s="15">
        <f t="shared" ref="R450:R513" si="58">Q450*L450</f>
        <v>160</v>
      </c>
      <c r="S450" s="15">
        <f t="shared" ref="S450:S513" si="59">IF(J450="Yes",0,R450)</f>
        <v>160</v>
      </c>
      <c r="T450" s="15">
        <f t="shared" ref="T450:T513" si="60">IF(K450="Yes",0,M450)</f>
        <v>0</v>
      </c>
      <c r="U450" s="15">
        <f t="shared" ref="U450:U513" si="61">SUM(M450,R450)</f>
        <v>422.02800000000002</v>
      </c>
      <c r="V450" s="15">
        <f t="shared" ref="V450:V513" si="62">SUM(S450,T450)</f>
        <v>160</v>
      </c>
      <c r="W450" s="14" t="str">
        <f t="shared" ref="W450:X513" si="63">TEXT(F450,"ddd")</f>
        <v>Mon</v>
      </c>
      <c r="X450" s="14" t="str">
        <f t="shared" si="63"/>
        <v>Wed</v>
      </c>
      <c r="Y450" s="19">
        <f>WorkOrders2[[#This Row],[LbrHrs]]*WorkOrders2[[#This Row],[Techs]]</f>
        <v>2</v>
      </c>
      <c r="Z450" s="19">
        <f>WorkOrders2[[#This Row],[PartsCost]]+WorkOrders2[[#This Row],[LbrCost]]</f>
        <v>422.02800000000002</v>
      </c>
    </row>
    <row r="451" spans="1:26" x14ac:dyDescent="0.25">
      <c r="A451" s="7" t="s">
        <v>499</v>
      </c>
      <c r="B451" t="s">
        <v>62</v>
      </c>
      <c r="C451" t="s">
        <v>26</v>
      </c>
      <c r="D451" s="7" t="s">
        <v>162</v>
      </c>
      <c r="F451" s="8">
        <v>44284</v>
      </c>
      <c r="G451" s="8">
        <v>44375</v>
      </c>
      <c r="H451" s="9">
        <v>1</v>
      </c>
      <c r="I451" s="9" t="e">
        <f>VLOOKUP(WorkOrders2[[#This Row],[Techs]],[1]!tblRates[#All],2,FALSE)</f>
        <v>#REF!</v>
      </c>
      <c r="J451" s="10"/>
      <c r="K451" s="10"/>
      <c r="L451" s="11">
        <v>1.75</v>
      </c>
      <c r="M451" s="12">
        <v>473.60329999999999</v>
      </c>
      <c r="N451" s="12">
        <f>IF(WorkOrders2[[#This Row],[WtyParts]]="yes", 0,WorkOrders2[[#This Row],[PartsCost]])</f>
        <v>473.60329999999999</v>
      </c>
      <c r="O451" t="s">
        <v>47</v>
      </c>
      <c r="P451" s="13">
        <f t="shared" si="56"/>
        <v>91</v>
      </c>
      <c r="Q451" s="14">
        <f t="shared" si="57"/>
        <v>80</v>
      </c>
      <c r="R451" s="15">
        <f t="shared" si="58"/>
        <v>140</v>
      </c>
      <c r="S451" s="15">
        <f t="shared" si="59"/>
        <v>140</v>
      </c>
      <c r="T451" s="15">
        <f t="shared" si="60"/>
        <v>473.60329999999999</v>
      </c>
      <c r="U451" s="15">
        <f t="shared" si="61"/>
        <v>613.60329999999999</v>
      </c>
      <c r="V451" s="15">
        <f t="shared" si="62"/>
        <v>613.60329999999999</v>
      </c>
      <c r="W451" s="14" t="str">
        <f t="shared" si="63"/>
        <v>Mon</v>
      </c>
      <c r="X451" s="14" t="str">
        <f t="shared" si="63"/>
        <v>Mon</v>
      </c>
      <c r="Y451" s="19">
        <f>WorkOrders2[[#This Row],[LbrHrs]]*WorkOrders2[[#This Row],[Techs]]</f>
        <v>1.75</v>
      </c>
      <c r="Z451" s="19">
        <f>WorkOrders2[[#This Row],[PartsCost]]+WorkOrders2[[#This Row],[LbrCost]]</f>
        <v>613.60329999999999</v>
      </c>
    </row>
    <row r="452" spans="1:26" x14ac:dyDescent="0.25">
      <c r="A452" s="7" t="s">
        <v>500</v>
      </c>
      <c r="B452" t="s">
        <v>34</v>
      </c>
      <c r="C452" t="s">
        <v>26</v>
      </c>
      <c r="D452" s="7" t="s">
        <v>49</v>
      </c>
      <c r="F452" s="8">
        <v>44285</v>
      </c>
      <c r="G452" s="8">
        <v>44328</v>
      </c>
      <c r="H452" s="9">
        <v>1</v>
      </c>
      <c r="I452" s="9" t="e">
        <f>VLOOKUP(WorkOrders2[[#This Row],[Techs]],[1]!tblRates[#All],2,FALSE)</f>
        <v>#REF!</v>
      </c>
      <c r="J452" s="10"/>
      <c r="K452" s="10"/>
      <c r="L452" s="11">
        <v>2.75</v>
      </c>
      <c r="M452" s="12">
        <v>708.02269999999999</v>
      </c>
      <c r="N452" s="12">
        <f>IF(WorkOrders2[[#This Row],[WtyParts]]="yes", 0,WorkOrders2[[#This Row],[PartsCost]])</f>
        <v>708.02269999999999</v>
      </c>
      <c r="O452" t="s">
        <v>47</v>
      </c>
      <c r="P452" s="13">
        <f t="shared" si="56"/>
        <v>43</v>
      </c>
      <c r="Q452" s="14">
        <f t="shared" si="57"/>
        <v>80</v>
      </c>
      <c r="R452" s="15">
        <f t="shared" si="58"/>
        <v>220</v>
      </c>
      <c r="S452" s="15">
        <f t="shared" si="59"/>
        <v>220</v>
      </c>
      <c r="T452" s="15">
        <f t="shared" si="60"/>
        <v>708.02269999999999</v>
      </c>
      <c r="U452" s="15">
        <f t="shared" si="61"/>
        <v>928.02269999999999</v>
      </c>
      <c r="V452" s="15">
        <f t="shared" si="62"/>
        <v>928.02269999999999</v>
      </c>
      <c r="W452" s="14" t="str">
        <f t="shared" si="63"/>
        <v>Tue</v>
      </c>
      <c r="X452" s="14" t="str">
        <f t="shared" si="63"/>
        <v>Wed</v>
      </c>
      <c r="Y452" s="19">
        <f>WorkOrders2[[#This Row],[LbrHrs]]*WorkOrders2[[#This Row],[Techs]]</f>
        <v>2.75</v>
      </c>
      <c r="Z452" s="19">
        <f>WorkOrders2[[#This Row],[PartsCost]]+WorkOrders2[[#This Row],[LbrCost]]</f>
        <v>928.02269999999999</v>
      </c>
    </row>
    <row r="453" spans="1:26" x14ac:dyDescent="0.25">
      <c r="A453" s="7" t="s">
        <v>501</v>
      </c>
      <c r="B453" t="s">
        <v>34</v>
      </c>
      <c r="C453" t="s">
        <v>46</v>
      </c>
      <c r="D453" s="7" t="s">
        <v>32</v>
      </c>
      <c r="F453" s="8">
        <v>44286</v>
      </c>
      <c r="G453" s="8">
        <v>44292</v>
      </c>
      <c r="H453" s="9">
        <v>1</v>
      </c>
      <c r="I453" s="9" t="e">
        <f>VLOOKUP(WorkOrders2[[#This Row],[Techs]],[1]!tblRates[#All],2,FALSE)</f>
        <v>#REF!</v>
      </c>
      <c r="J453" s="10"/>
      <c r="K453" s="10"/>
      <c r="L453" s="11">
        <v>0.5</v>
      </c>
      <c r="M453" s="12">
        <v>13.321400000000001</v>
      </c>
      <c r="N453" s="12">
        <f>IF(WorkOrders2[[#This Row],[WtyParts]]="yes", 0,WorkOrders2[[#This Row],[PartsCost]])</f>
        <v>13.321400000000001</v>
      </c>
      <c r="O453" t="s">
        <v>47</v>
      </c>
      <c r="P453" s="13">
        <f t="shared" si="56"/>
        <v>6</v>
      </c>
      <c r="Q453" s="14">
        <f t="shared" si="57"/>
        <v>80</v>
      </c>
      <c r="R453" s="15">
        <f t="shared" si="58"/>
        <v>40</v>
      </c>
      <c r="S453" s="15">
        <f t="shared" si="59"/>
        <v>40</v>
      </c>
      <c r="T453" s="15">
        <f t="shared" si="60"/>
        <v>13.321400000000001</v>
      </c>
      <c r="U453" s="15">
        <f t="shared" si="61"/>
        <v>53.321399999999997</v>
      </c>
      <c r="V453" s="15">
        <f t="shared" si="62"/>
        <v>53.321399999999997</v>
      </c>
      <c r="W453" s="14" t="str">
        <f t="shared" si="63"/>
        <v>Wed</v>
      </c>
      <c r="X453" s="14" t="str">
        <f t="shared" si="63"/>
        <v>Tue</v>
      </c>
      <c r="Y453" s="19">
        <f>WorkOrders2[[#This Row],[LbrHrs]]*WorkOrders2[[#This Row],[Techs]]</f>
        <v>0.5</v>
      </c>
      <c r="Z453" s="19">
        <f>WorkOrders2[[#This Row],[PartsCost]]+WorkOrders2[[#This Row],[LbrCost]]</f>
        <v>53.321399999999997</v>
      </c>
    </row>
    <row r="454" spans="1:26" x14ac:dyDescent="0.25">
      <c r="A454" s="7" t="s">
        <v>502</v>
      </c>
      <c r="B454" t="s">
        <v>74</v>
      </c>
      <c r="C454" t="s">
        <v>46</v>
      </c>
      <c r="D454" s="7" t="s">
        <v>32</v>
      </c>
      <c r="E454" t="s">
        <v>41</v>
      </c>
      <c r="F454" s="8">
        <v>44286</v>
      </c>
      <c r="G454" s="8">
        <v>44307</v>
      </c>
      <c r="H454" s="9">
        <v>1</v>
      </c>
      <c r="I454" s="9" t="e">
        <f>VLOOKUP(WorkOrders2[[#This Row],[Techs]],[1]!tblRates[#All],2,FALSE)</f>
        <v>#REF!</v>
      </c>
      <c r="J454" s="10"/>
      <c r="K454" s="10"/>
      <c r="L454" s="11">
        <v>0.75</v>
      </c>
      <c r="M454" s="12">
        <v>51.29</v>
      </c>
      <c r="N454" s="12">
        <f>IF(WorkOrders2[[#This Row],[WtyParts]]="yes", 0,WorkOrders2[[#This Row],[PartsCost]])</f>
        <v>51.29</v>
      </c>
      <c r="O454" t="s">
        <v>47</v>
      </c>
      <c r="P454" s="13">
        <f t="shared" si="56"/>
        <v>21</v>
      </c>
      <c r="Q454" s="14">
        <f t="shared" si="57"/>
        <v>80</v>
      </c>
      <c r="R454" s="15">
        <f t="shared" si="58"/>
        <v>60</v>
      </c>
      <c r="S454" s="15">
        <f t="shared" si="59"/>
        <v>60</v>
      </c>
      <c r="T454" s="15">
        <f t="shared" si="60"/>
        <v>51.29</v>
      </c>
      <c r="U454" s="15">
        <f t="shared" si="61"/>
        <v>111.28999999999999</v>
      </c>
      <c r="V454" s="15">
        <f t="shared" si="62"/>
        <v>111.28999999999999</v>
      </c>
      <c r="W454" s="14" t="str">
        <f t="shared" si="63"/>
        <v>Wed</v>
      </c>
      <c r="X454" s="14" t="str">
        <f t="shared" si="63"/>
        <v>Wed</v>
      </c>
      <c r="Y454" s="19">
        <f>WorkOrders2[[#This Row],[LbrHrs]]*WorkOrders2[[#This Row],[Techs]]</f>
        <v>0.75</v>
      </c>
      <c r="Z454" s="19">
        <f>WorkOrders2[[#This Row],[PartsCost]]+WorkOrders2[[#This Row],[LbrCost]]</f>
        <v>111.28999999999999</v>
      </c>
    </row>
    <row r="455" spans="1:26" x14ac:dyDescent="0.25">
      <c r="A455" s="7" t="s">
        <v>503</v>
      </c>
      <c r="B455" t="s">
        <v>25</v>
      </c>
      <c r="C455" t="s">
        <v>195</v>
      </c>
      <c r="D455" s="7" t="s">
        <v>35</v>
      </c>
      <c r="F455" s="8">
        <v>44287</v>
      </c>
      <c r="G455" s="8">
        <v>44302</v>
      </c>
      <c r="H455" s="9">
        <v>1</v>
      </c>
      <c r="I455" s="9" t="e">
        <f>VLOOKUP(WorkOrders2[[#This Row],[Techs]],[1]!tblRates[#All],2,FALSE)</f>
        <v>#REF!</v>
      </c>
      <c r="J455" s="10"/>
      <c r="K455" s="10"/>
      <c r="L455" s="11">
        <v>0.25</v>
      </c>
      <c r="M455" s="12">
        <v>89.5</v>
      </c>
      <c r="N455" s="12">
        <f>IF(WorkOrders2[[#This Row],[WtyParts]]="yes", 0,WorkOrders2[[#This Row],[PartsCost]])</f>
        <v>89.5</v>
      </c>
      <c r="O455" t="s">
        <v>28</v>
      </c>
      <c r="P455" s="13">
        <f t="shared" si="56"/>
        <v>15</v>
      </c>
      <c r="Q455" s="14">
        <f t="shared" si="57"/>
        <v>80</v>
      </c>
      <c r="R455" s="15">
        <f t="shared" si="58"/>
        <v>20</v>
      </c>
      <c r="S455" s="15">
        <f t="shared" si="59"/>
        <v>20</v>
      </c>
      <c r="T455" s="15">
        <f t="shared" si="60"/>
        <v>89.5</v>
      </c>
      <c r="U455" s="15">
        <f t="shared" si="61"/>
        <v>109.5</v>
      </c>
      <c r="V455" s="15">
        <f t="shared" si="62"/>
        <v>109.5</v>
      </c>
      <c r="W455" s="14" t="str">
        <f t="shared" si="63"/>
        <v>Thu</v>
      </c>
      <c r="X455" s="14" t="str">
        <f t="shared" si="63"/>
        <v>Fri</v>
      </c>
      <c r="Y455" s="19">
        <f>WorkOrders2[[#This Row],[LbrHrs]]*WorkOrders2[[#This Row],[Techs]]</f>
        <v>0.25</v>
      </c>
      <c r="Z455" s="19">
        <f>WorkOrders2[[#This Row],[PartsCost]]+WorkOrders2[[#This Row],[LbrCost]]</f>
        <v>109.5</v>
      </c>
    </row>
    <row r="456" spans="1:26" x14ac:dyDescent="0.25">
      <c r="A456" s="7" t="s">
        <v>504</v>
      </c>
      <c r="B456" t="s">
        <v>39</v>
      </c>
      <c r="C456" t="s">
        <v>46</v>
      </c>
      <c r="D456" s="7" t="s">
        <v>27</v>
      </c>
      <c r="F456" s="8">
        <v>44287</v>
      </c>
      <c r="G456" s="8">
        <v>44298</v>
      </c>
      <c r="H456" s="9">
        <v>1</v>
      </c>
      <c r="I456" s="9" t="e">
        <f>VLOOKUP(WorkOrders2[[#This Row],[Techs]],[1]!tblRates[#All],2,FALSE)</f>
        <v>#REF!</v>
      </c>
      <c r="J456" s="10"/>
      <c r="K456" s="10"/>
      <c r="L456" s="11">
        <v>0.25</v>
      </c>
      <c r="M456" s="12">
        <v>74.532399999999996</v>
      </c>
      <c r="N456" s="12">
        <f>IF(WorkOrders2[[#This Row],[WtyParts]]="yes", 0,WorkOrders2[[#This Row],[PartsCost]])</f>
        <v>74.532399999999996</v>
      </c>
      <c r="O456" t="s">
        <v>36</v>
      </c>
      <c r="P456" s="13">
        <f t="shared" si="56"/>
        <v>11</v>
      </c>
      <c r="Q456" s="14">
        <f t="shared" si="57"/>
        <v>80</v>
      </c>
      <c r="R456" s="15">
        <f t="shared" si="58"/>
        <v>20</v>
      </c>
      <c r="S456" s="15">
        <f t="shared" si="59"/>
        <v>20</v>
      </c>
      <c r="T456" s="15">
        <f t="shared" si="60"/>
        <v>74.532399999999996</v>
      </c>
      <c r="U456" s="15">
        <f t="shared" si="61"/>
        <v>94.532399999999996</v>
      </c>
      <c r="V456" s="15">
        <f t="shared" si="62"/>
        <v>94.532399999999996</v>
      </c>
      <c r="W456" s="14" t="str">
        <f t="shared" si="63"/>
        <v>Thu</v>
      </c>
      <c r="X456" s="14" t="str">
        <f t="shared" si="63"/>
        <v>Mon</v>
      </c>
      <c r="Y456" s="19">
        <f>WorkOrders2[[#This Row],[LbrHrs]]*WorkOrders2[[#This Row],[Techs]]</f>
        <v>0.25</v>
      </c>
      <c r="Z456" s="19">
        <f>WorkOrders2[[#This Row],[PartsCost]]+WorkOrders2[[#This Row],[LbrCost]]</f>
        <v>94.532399999999996</v>
      </c>
    </row>
    <row r="457" spans="1:26" x14ac:dyDescent="0.25">
      <c r="A457" s="7" t="s">
        <v>505</v>
      </c>
      <c r="B457" t="s">
        <v>25</v>
      </c>
      <c r="C457" t="s">
        <v>195</v>
      </c>
      <c r="D457" s="7" t="s">
        <v>49</v>
      </c>
      <c r="F457" s="8">
        <v>44287</v>
      </c>
      <c r="G457" s="8">
        <v>44298</v>
      </c>
      <c r="H457" s="9">
        <v>2</v>
      </c>
      <c r="I457" s="9" t="e">
        <f>VLOOKUP(WorkOrders2[[#This Row],[Techs]],[1]!tblRates[#All],2,FALSE)</f>
        <v>#REF!</v>
      </c>
      <c r="J457" s="10"/>
      <c r="K457" s="10"/>
      <c r="L457" s="11">
        <v>1.5</v>
      </c>
      <c r="M457" s="12">
        <v>64</v>
      </c>
      <c r="N457" s="12">
        <f>IF(WorkOrders2[[#This Row],[WtyParts]]="yes", 0,WorkOrders2[[#This Row],[PartsCost]])</f>
        <v>64</v>
      </c>
      <c r="O457" t="s">
        <v>28</v>
      </c>
      <c r="P457" s="13">
        <f t="shared" si="56"/>
        <v>11</v>
      </c>
      <c r="Q457" s="14">
        <f t="shared" si="57"/>
        <v>140</v>
      </c>
      <c r="R457" s="15">
        <f t="shared" si="58"/>
        <v>210</v>
      </c>
      <c r="S457" s="15">
        <f t="shared" si="59"/>
        <v>210</v>
      </c>
      <c r="T457" s="15">
        <f t="shared" si="60"/>
        <v>64</v>
      </c>
      <c r="U457" s="15">
        <f t="shared" si="61"/>
        <v>274</v>
      </c>
      <c r="V457" s="15">
        <f t="shared" si="62"/>
        <v>274</v>
      </c>
      <c r="W457" s="14" t="str">
        <f t="shared" si="63"/>
        <v>Thu</v>
      </c>
      <c r="X457" s="14" t="str">
        <f t="shared" si="63"/>
        <v>Mon</v>
      </c>
      <c r="Y457" s="19">
        <f>WorkOrders2[[#This Row],[LbrHrs]]*WorkOrders2[[#This Row],[Techs]]</f>
        <v>3</v>
      </c>
      <c r="Z457" s="19">
        <f>WorkOrders2[[#This Row],[PartsCost]]+WorkOrders2[[#This Row],[LbrCost]]</f>
        <v>274</v>
      </c>
    </row>
    <row r="458" spans="1:26" x14ac:dyDescent="0.25">
      <c r="A458" s="7" t="s">
        <v>506</v>
      </c>
      <c r="B458" t="s">
        <v>39</v>
      </c>
      <c r="C458" t="s">
        <v>26</v>
      </c>
      <c r="D458" s="7" t="s">
        <v>27</v>
      </c>
      <c r="E458" t="s">
        <v>41</v>
      </c>
      <c r="F458" s="8">
        <v>44287</v>
      </c>
      <c r="G458" s="8">
        <v>44300</v>
      </c>
      <c r="H458" s="9">
        <v>1</v>
      </c>
      <c r="I458" s="9" t="e">
        <f>VLOOKUP(WorkOrders2[[#This Row],[Techs]],[1]!tblRates[#All],2,FALSE)</f>
        <v>#REF!</v>
      </c>
      <c r="J458" s="10"/>
      <c r="K458" s="10"/>
      <c r="L458" s="11">
        <v>0.25</v>
      </c>
      <c r="M458" s="12">
        <v>23.401</v>
      </c>
      <c r="N458" s="12">
        <f>IF(WorkOrders2[[#This Row],[WtyParts]]="yes", 0,WorkOrders2[[#This Row],[PartsCost]])</f>
        <v>23.401</v>
      </c>
      <c r="O458" t="s">
        <v>28</v>
      </c>
      <c r="P458" s="13">
        <f t="shared" si="56"/>
        <v>13</v>
      </c>
      <c r="Q458" s="14">
        <f t="shared" si="57"/>
        <v>80</v>
      </c>
      <c r="R458" s="15">
        <f t="shared" si="58"/>
        <v>20</v>
      </c>
      <c r="S458" s="15">
        <f t="shared" si="59"/>
        <v>20</v>
      </c>
      <c r="T458" s="15">
        <f t="shared" si="60"/>
        <v>23.401</v>
      </c>
      <c r="U458" s="15">
        <f t="shared" si="61"/>
        <v>43.400999999999996</v>
      </c>
      <c r="V458" s="15">
        <f t="shared" si="62"/>
        <v>43.400999999999996</v>
      </c>
      <c r="W458" s="14" t="str">
        <f t="shared" si="63"/>
        <v>Thu</v>
      </c>
      <c r="X458" s="14" t="str">
        <f t="shared" si="63"/>
        <v>Wed</v>
      </c>
      <c r="Y458" s="19">
        <f>WorkOrders2[[#This Row],[LbrHrs]]*WorkOrders2[[#This Row],[Techs]]</f>
        <v>0.25</v>
      </c>
      <c r="Z458" s="19">
        <f>WorkOrders2[[#This Row],[PartsCost]]+WorkOrders2[[#This Row],[LbrCost]]</f>
        <v>43.400999999999996</v>
      </c>
    </row>
    <row r="459" spans="1:26" x14ac:dyDescent="0.25">
      <c r="A459" s="7" t="s">
        <v>507</v>
      </c>
      <c r="B459" t="s">
        <v>194</v>
      </c>
      <c r="C459" t="s">
        <v>195</v>
      </c>
      <c r="D459" s="7" t="s">
        <v>27</v>
      </c>
      <c r="F459" s="8">
        <v>44287</v>
      </c>
      <c r="G459" s="8">
        <v>44312</v>
      </c>
      <c r="H459" s="9">
        <v>2</v>
      </c>
      <c r="I459" s="9" t="e">
        <f>VLOOKUP(WorkOrders2[[#This Row],[Techs]],[1]!tblRates[#All],2,FALSE)</f>
        <v>#REF!</v>
      </c>
      <c r="J459" s="10"/>
      <c r="K459" s="10"/>
      <c r="L459" s="11">
        <v>0.25</v>
      </c>
      <c r="M459" s="12">
        <v>17.13</v>
      </c>
      <c r="N459" s="12">
        <f>IF(WorkOrders2[[#This Row],[WtyParts]]="yes", 0,WorkOrders2[[#This Row],[PartsCost]])</f>
        <v>17.13</v>
      </c>
      <c r="O459" t="s">
        <v>28</v>
      </c>
      <c r="P459" s="13">
        <f t="shared" si="56"/>
        <v>25</v>
      </c>
      <c r="Q459" s="14">
        <f t="shared" si="57"/>
        <v>140</v>
      </c>
      <c r="R459" s="15">
        <f t="shared" si="58"/>
        <v>35</v>
      </c>
      <c r="S459" s="15">
        <f t="shared" si="59"/>
        <v>35</v>
      </c>
      <c r="T459" s="15">
        <f t="shared" si="60"/>
        <v>17.13</v>
      </c>
      <c r="U459" s="15">
        <f t="shared" si="61"/>
        <v>52.129999999999995</v>
      </c>
      <c r="V459" s="15">
        <f t="shared" si="62"/>
        <v>52.129999999999995</v>
      </c>
      <c r="W459" s="14" t="str">
        <f t="shared" si="63"/>
        <v>Thu</v>
      </c>
      <c r="X459" s="14" t="str">
        <f t="shared" si="63"/>
        <v>Mon</v>
      </c>
      <c r="Y459" s="19">
        <f>WorkOrders2[[#This Row],[LbrHrs]]*WorkOrders2[[#This Row],[Techs]]</f>
        <v>0.5</v>
      </c>
      <c r="Z459" s="19">
        <f>WorkOrders2[[#This Row],[PartsCost]]+WorkOrders2[[#This Row],[LbrCost]]</f>
        <v>52.129999999999995</v>
      </c>
    </row>
    <row r="460" spans="1:26" x14ac:dyDescent="0.25">
      <c r="A460" s="7" t="s">
        <v>508</v>
      </c>
      <c r="B460" t="s">
        <v>51</v>
      </c>
      <c r="C460" t="s">
        <v>31</v>
      </c>
      <c r="D460" s="7" t="s">
        <v>27</v>
      </c>
      <c r="F460" s="8">
        <v>44287</v>
      </c>
      <c r="G460" s="8">
        <v>44315</v>
      </c>
      <c r="H460" s="9">
        <v>1</v>
      </c>
      <c r="I460" s="9" t="e">
        <f>VLOOKUP(WorkOrders2[[#This Row],[Techs]],[1]!tblRates[#All],2,FALSE)</f>
        <v>#REF!</v>
      </c>
      <c r="J460" s="10"/>
      <c r="K460" s="10"/>
      <c r="L460" s="11">
        <v>0.5</v>
      </c>
      <c r="M460" s="12">
        <v>149.5</v>
      </c>
      <c r="N460" s="12">
        <f>IF(WorkOrders2[[#This Row],[WtyParts]]="yes", 0,WorkOrders2[[#This Row],[PartsCost]])</f>
        <v>149.5</v>
      </c>
      <c r="O460" t="s">
        <v>36</v>
      </c>
      <c r="P460" s="13">
        <f t="shared" si="56"/>
        <v>28</v>
      </c>
      <c r="Q460" s="14">
        <f t="shared" si="57"/>
        <v>80</v>
      </c>
      <c r="R460" s="15">
        <f t="shared" si="58"/>
        <v>40</v>
      </c>
      <c r="S460" s="15">
        <f t="shared" si="59"/>
        <v>40</v>
      </c>
      <c r="T460" s="15">
        <f t="shared" si="60"/>
        <v>149.5</v>
      </c>
      <c r="U460" s="15">
        <f t="shared" si="61"/>
        <v>189.5</v>
      </c>
      <c r="V460" s="15">
        <f t="shared" si="62"/>
        <v>189.5</v>
      </c>
      <c r="W460" s="14" t="str">
        <f t="shared" si="63"/>
        <v>Thu</v>
      </c>
      <c r="X460" s="14" t="str">
        <f t="shared" si="63"/>
        <v>Thu</v>
      </c>
      <c r="Y460" s="19">
        <f>WorkOrders2[[#This Row],[LbrHrs]]*WorkOrders2[[#This Row],[Techs]]</f>
        <v>0.5</v>
      </c>
      <c r="Z460" s="19">
        <f>WorkOrders2[[#This Row],[PartsCost]]+WorkOrders2[[#This Row],[LbrCost]]</f>
        <v>189.5</v>
      </c>
    </row>
    <row r="461" spans="1:26" x14ac:dyDescent="0.25">
      <c r="A461" s="7" t="s">
        <v>509</v>
      </c>
      <c r="B461" t="s">
        <v>39</v>
      </c>
      <c r="C461" t="s">
        <v>46</v>
      </c>
      <c r="D461" s="7" t="s">
        <v>27</v>
      </c>
      <c r="F461" s="8">
        <v>44288</v>
      </c>
      <c r="G461" s="8">
        <v>44312</v>
      </c>
      <c r="H461" s="9">
        <v>1</v>
      </c>
      <c r="I461" s="9" t="e">
        <f>VLOOKUP(WorkOrders2[[#This Row],[Techs]],[1]!tblRates[#All],2,FALSE)</f>
        <v>#REF!</v>
      </c>
      <c r="J461" s="10"/>
      <c r="K461" s="10"/>
      <c r="L461" s="11">
        <v>0.5</v>
      </c>
      <c r="M461" s="12">
        <v>163.197</v>
      </c>
      <c r="N461" s="12">
        <f>IF(WorkOrders2[[#This Row],[WtyParts]]="yes", 0,WorkOrders2[[#This Row],[PartsCost]])</f>
        <v>163.197</v>
      </c>
      <c r="O461" t="s">
        <v>36</v>
      </c>
      <c r="P461" s="13">
        <f t="shared" si="56"/>
        <v>24</v>
      </c>
      <c r="Q461" s="14">
        <f t="shared" si="57"/>
        <v>80</v>
      </c>
      <c r="R461" s="15">
        <f t="shared" si="58"/>
        <v>40</v>
      </c>
      <c r="S461" s="15">
        <f t="shared" si="59"/>
        <v>40</v>
      </c>
      <c r="T461" s="15">
        <f t="shared" si="60"/>
        <v>163.197</v>
      </c>
      <c r="U461" s="15">
        <f t="shared" si="61"/>
        <v>203.197</v>
      </c>
      <c r="V461" s="15">
        <f t="shared" si="62"/>
        <v>203.197</v>
      </c>
      <c r="W461" s="14" t="str">
        <f t="shared" si="63"/>
        <v>Fri</v>
      </c>
      <c r="X461" s="14" t="str">
        <f t="shared" si="63"/>
        <v>Mon</v>
      </c>
      <c r="Y461" s="19">
        <f>WorkOrders2[[#This Row],[LbrHrs]]*WorkOrders2[[#This Row],[Techs]]</f>
        <v>0.5</v>
      </c>
      <c r="Z461" s="19">
        <f>WorkOrders2[[#This Row],[PartsCost]]+WorkOrders2[[#This Row],[LbrCost]]</f>
        <v>203.197</v>
      </c>
    </row>
    <row r="462" spans="1:26" x14ac:dyDescent="0.25">
      <c r="A462" s="7" t="s">
        <v>510</v>
      </c>
      <c r="B462" t="s">
        <v>25</v>
      </c>
      <c r="C462" t="s">
        <v>195</v>
      </c>
      <c r="D462" s="7" t="s">
        <v>27</v>
      </c>
      <c r="F462" s="8">
        <v>44289</v>
      </c>
      <c r="G462" s="8">
        <v>44301</v>
      </c>
      <c r="H462" s="9">
        <v>2</v>
      </c>
      <c r="I462" s="9" t="e">
        <f>VLOOKUP(WorkOrders2[[#This Row],[Techs]],[1]!tblRates[#All],2,FALSE)</f>
        <v>#REF!</v>
      </c>
      <c r="J462" s="10"/>
      <c r="K462" s="10"/>
      <c r="L462" s="11">
        <v>0.25</v>
      </c>
      <c r="M462" s="12">
        <v>14.76</v>
      </c>
      <c r="N462" s="12">
        <f>IF(WorkOrders2[[#This Row],[WtyParts]]="yes", 0,WorkOrders2[[#This Row],[PartsCost]])</f>
        <v>14.76</v>
      </c>
      <c r="O462" t="s">
        <v>28</v>
      </c>
      <c r="P462" s="13">
        <f t="shared" si="56"/>
        <v>12</v>
      </c>
      <c r="Q462" s="14">
        <f t="shared" si="57"/>
        <v>140</v>
      </c>
      <c r="R462" s="15">
        <f t="shared" si="58"/>
        <v>35</v>
      </c>
      <c r="S462" s="15">
        <f t="shared" si="59"/>
        <v>35</v>
      </c>
      <c r="T462" s="15">
        <f t="shared" si="60"/>
        <v>14.76</v>
      </c>
      <c r="U462" s="15">
        <f t="shared" si="61"/>
        <v>49.76</v>
      </c>
      <c r="V462" s="15">
        <f t="shared" si="62"/>
        <v>49.76</v>
      </c>
      <c r="W462" s="14" t="str">
        <f t="shared" si="63"/>
        <v>Sat</v>
      </c>
      <c r="X462" s="14" t="str">
        <f t="shared" si="63"/>
        <v>Thu</v>
      </c>
      <c r="Y462" s="19">
        <f>WorkOrders2[[#This Row],[LbrHrs]]*WorkOrders2[[#This Row],[Techs]]</f>
        <v>0.5</v>
      </c>
      <c r="Z462" s="19">
        <f>WorkOrders2[[#This Row],[PartsCost]]+WorkOrders2[[#This Row],[LbrCost]]</f>
        <v>49.76</v>
      </c>
    </row>
    <row r="463" spans="1:26" x14ac:dyDescent="0.25">
      <c r="A463" s="7" t="s">
        <v>511</v>
      </c>
      <c r="B463" t="s">
        <v>62</v>
      </c>
      <c r="C463" t="s">
        <v>40</v>
      </c>
      <c r="D463" s="7" t="s">
        <v>27</v>
      </c>
      <c r="F463" s="8">
        <v>44289</v>
      </c>
      <c r="G463" s="8">
        <v>44313</v>
      </c>
      <c r="H463" s="9">
        <v>1</v>
      </c>
      <c r="I463" s="9" t="e">
        <f>VLOOKUP(WorkOrders2[[#This Row],[Techs]],[1]!tblRates[#All],2,FALSE)</f>
        <v>#REF!</v>
      </c>
      <c r="J463" s="10"/>
      <c r="K463" s="10"/>
      <c r="L463" s="11">
        <v>0.75</v>
      </c>
      <c r="M463" s="12">
        <v>21.33</v>
      </c>
      <c r="N463" s="12">
        <f>IF(WorkOrders2[[#This Row],[WtyParts]]="yes", 0,WorkOrders2[[#This Row],[PartsCost]])</f>
        <v>21.33</v>
      </c>
      <c r="O463" t="s">
        <v>28</v>
      </c>
      <c r="P463" s="13">
        <f t="shared" si="56"/>
        <v>24</v>
      </c>
      <c r="Q463" s="14">
        <f t="shared" si="57"/>
        <v>80</v>
      </c>
      <c r="R463" s="15">
        <f t="shared" si="58"/>
        <v>60</v>
      </c>
      <c r="S463" s="15">
        <f t="shared" si="59"/>
        <v>60</v>
      </c>
      <c r="T463" s="15">
        <f t="shared" si="60"/>
        <v>21.33</v>
      </c>
      <c r="U463" s="15">
        <f t="shared" si="61"/>
        <v>81.33</v>
      </c>
      <c r="V463" s="15">
        <f t="shared" si="62"/>
        <v>81.33</v>
      </c>
      <c r="W463" s="14" t="str">
        <f t="shared" si="63"/>
        <v>Sat</v>
      </c>
      <c r="X463" s="14" t="str">
        <f t="shared" si="63"/>
        <v>Tue</v>
      </c>
      <c r="Y463" s="19">
        <f>WorkOrders2[[#This Row],[LbrHrs]]*WorkOrders2[[#This Row],[Techs]]</f>
        <v>0.75</v>
      </c>
      <c r="Z463" s="19">
        <f>WorkOrders2[[#This Row],[PartsCost]]+WorkOrders2[[#This Row],[LbrCost]]</f>
        <v>81.33</v>
      </c>
    </row>
    <row r="464" spans="1:26" x14ac:dyDescent="0.25">
      <c r="A464" s="7" t="s">
        <v>512</v>
      </c>
      <c r="B464" t="s">
        <v>39</v>
      </c>
      <c r="C464" t="s">
        <v>46</v>
      </c>
      <c r="D464" s="7" t="s">
        <v>27</v>
      </c>
      <c r="F464" s="8">
        <v>44289</v>
      </c>
      <c r="G464" s="8">
        <v>44327</v>
      </c>
      <c r="H464" s="9">
        <v>2</v>
      </c>
      <c r="I464" s="9" t="e">
        <f>VLOOKUP(WorkOrders2[[#This Row],[Techs]],[1]!tblRates[#All],2,FALSE)</f>
        <v>#REF!</v>
      </c>
      <c r="J464" s="10"/>
      <c r="K464" s="10" t="s">
        <v>41</v>
      </c>
      <c r="L464" s="11">
        <v>1</v>
      </c>
      <c r="M464" s="12">
        <v>304.50729999999999</v>
      </c>
      <c r="N464" s="12">
        <f>IF(WorkOrders2[[#This Row],[WtyParts]]="yes", 0,WorkOrders2[[#This Row],[PartsCost]])</f>
        <v>0</v>
      </c>
      <c r="O464" t="s">
        <v>47</v>
      </c>
      <c r="P464" s="13">
        <f t="shared" si="56"/>
        <v>38</v>
      </c>
      <c r="Q464" s="14">
        <f t="shared" si="57"/>
        <v>140</v>
      </c>
      <c r="R464" s="15">
        <f t="shared" si="58"/>
        <v>140</v>
      </c>
      <c r="S464" s="15">
        <f t="shared" si="59"/>
        <v>140</v>
      </c>
      <c r="T464" s="15">
        <f t="shared" si="60"/>
        <v>0</v>
      </c>
      <c r="U464" s="15">
        <f t="shared" si="61"/>
        <v>444.50729999999999</v>
      </c>
      <c r="V464" s="15">
        <f t="shared" si="62"/>
        <v>140</v>
      </c>
      <c r="W464" s="14" t="str">
        <f t="shared" si="63"/>
        <v>Sat</v>
      </c>
      <c r="X464" s="14" t="str">
        <f t="shared" si="63"/>
        <v>Tue</v>
      </c>
      <c r="Y464" s="19">
        <f>WorkOrders2[[#This Row],[LbrHrs]]*WorkOrders2[[#This Row],[Techs]]</f>
        <v>2</v>
      </c>
      <c r="Z464" s="19">
        <f>WorkOrders2[[#This Row],[PartsCost]]+WorkOrders2[[#This Row],[LbrCost]]</f>
        <v>444.50729999999999</v>
      </c>
    </row>
    <row r="465" spans="1:26" x14ac:dyDescent="0.25">
      <c r="A465" s="7" t="s">
        <v>513</v>
      </c>
      <c r="B465" t="s">
        <v>136</v>
      </c>
      <c r="C465" t="s">
        <v>26</v>
      </c>
      <c r="D465" s="7" t="s">
        <v>27</v>
      </c>
      <c r="E465" t="s">
        <v>41</v>
      </c>
      <c r="F465" s="8">
        <v>44289</v>
      </c>
      <c r="G465" s="8">
        <v>44327</v>
      </c>
      <c r="H465" s="9">
        <v>1</v>
      </c>
      <c r="I465" s="9" t="e">
        <f>VLOOKUP(WorkOrders2[[#This Row],[Techs]],[1]!tblRates[#All],2,FALSE)</f>
        <v>#REF!</v>
      </c>
      <c r="J465" s="10"/>
      <c r="K465" s="10"/>
      <c r="L465" s="11">
        <v>0.5</v>
      </c>
      <c r="M465" s="12">
        <v>36.3384</v>
      </c>
      <c r="N465" s="12">
        <f>IF(WorkOrders2[[#This Row],[WtyParts]]="yes", 0,WorkOrders2[[#This Row],[PartsCost]])</f>
        <v>36.3384</v>
      </c>
      <c r="O465" t="s">
        <v>28</v>
      </c>
      <c r="P465" s="13">
        <f t="shared" si="56"/>
        <v>38</v>
      </c>
      <c r="Q465" s="14">
        <f t="shared" si="57"/>
        <v>80</v>
      </c>
      <c r="R465" s="15">
        <f t="shared" si="58"/>
        <v>40</v>
      </c>
      <c r="S465" s="15">
        <f t="shared" si="59"/>
        <v>40</v>
      </c>
      <c r="T465" s="15">
        <f t="shared" si="60"/>
        <v>36.3384</v>
      </c>
      <c r="U465" s="15">
        <f t="shared" si="61"/>
        <v>76.338400000000007</v>
      </c>
      <c r="V465" s="15">
        <f t="shared" si="62"/>
        <v>76.338400000000007</v>
      </c>
      <c r="W465" s="14" t="str">
        <f t="shared" si="63"/>
        <v>Sat</v>
      </c>
      <c r="X465" s="14" t="str">
        <f t="shared" si="63"/>
        <v>Tue</v>
      </c>
      <c r="Y465" s="19">
        <f>WorkOrders2[[#This Row],[LbrHrs]]*WorkOrders2[[#This Row],[Techs]]</f>
        <v>0.5</v>
      </c>
      <c r="Z465" s="19">
        <f>WorkOrders2[[#This Row],[PartsCost]]+WorkOrders2[[#This Row],[LbrCost]]</f>
        <v>76.338400000000007</v>
      </c>
    </row>
    <row r="466" spans="1:26" x14ac:dyDescent="0.25">
      <c r="A466" s="7" t="s">
        <v>514</v>
      </c>
      <c r="B466" t="s">
        <v>194</v>
      </c>
      <c r="C466" t="s">
        <v>195</v>
      </c>
      <c r="D466" s="7" t="s">
        <v>27</v>
      </c>
      <c r="F466" s="8">
        <v>44291</v>
      </c>
      <c r="G466" s="8">
        <v>44300</v>
      </c>
      <c r="H466" s="9">
        <v>2</v>
      </c>
      <c r="I466" s="9" t="e">
        <f>VLOOKUP(WorkOrders2[[#This Row],[Techs]],[1]!tblRates[#All],2,FALSE)</f>
        <v>#REF!</v>
      </c>
      <c r="J466" s="10"/>
      <c r="K466" s="10"/>
      <c r="L466" s="11">
        <v>0.5</v>
      </c>
      <c r="M466" s="12">
        <v>21.33</v>
      </c>
      <c r="N466" s="12">
        <f>IF(WorkOrders2[[#This Row],[WtyParts]]="yes", 0,WorkOrders2[[#This Row],[PartsCost]])</f>
        <v>21.33</v>
      </c>
      <c r="O466" t="s">
        <v>28</v>
      </c>
      <c r="P466" s="13">
        <f t="shared" si="56"/>
        <v>9</v>
      </c>
      <c r="Q466" s="14">
        <f t="shared" si="57"/>
        <v>140</v>
      </c>
      <c r="R466" s="15">
        <f t="shared" si="58"/>
        <v>70</v>
      </c>
      <c r="S466" s="15">
        <f t="shared" si="59"/>
        <v>70</v>
      </c>
      <c r="T466" s="15">
        <f t="shared" si="60"/>
        <v>21.33</v>
      </c>
      <c r="U466" s="15">
        <f t="shared" si="61"/>
        <v>91.33</v>
      </c>
      <c r="V466" s="15">
        <f t="shared" si="62"/>
        <v>91.33</v>
      </c>
      <c r="W466" s="14" t="str">
        <f t="shared" si="63"/>
        <v>Mon</v>
      </c>
      <c r="X466" s="14" t="str">
        <f t="shared" si="63"/>
        <v>Wed</v>
      </c>
      <c r="Y466" s="19">
        <f>WorkOrders2[[#This Row],[LbrHrs]]*WorkOrders2[[#This Row],[Techs]]</f>
        <v>1</v>
      </c>
      <c r="Z466" s="19">
        <f>WorkOrders2[[#This Row],[PartsCost]]+WorkOrders2[[#This Row],[LbrCost]]</f>
        <v>91.33</v>
      </c>
    </row>
    <row r="467" spans="1:26" x14ac:dyDescent="0.25">
      <c r="A467" s="7" t="s">
        <v>515</v>
      </c>
      <c r="B467" t="s">
        <v>25</v>
      </c>
      <c r="C467" t="s">
        <v>195</v>
      </c>
      <c r="D467" s="7" t="s">
        <v>32</v>
      </c>
      <c r="F467" s="8">
        <v>44291</v>
      </c>
      <c r="G467" s="8">
        <v>44309</v>
      </c>
      <c r="H467" s="9">
        <v>2</v>
      </c>
      <c r="I467" s="9" t="e">
        <f>VLOOKUP(WorkOrders2[[#This Row],[Techs]],[1]!tblRates[#All],2,FALSE)</f>
        <v>#REF!</v>
      </c>
      <c r="J467" s="10"/>
      <c r="K467" s="10"/>
      <c r="L467" s="11">
        <v>0.5</v>
      </c>
      <c r="M467" s="12">
        <v>392.02480000000003</v>
      </c>
      <c r="N467" s="12">
        <f>IF(WorkOrders2[[#This Row],[WtyParts]]="yes", 0,WorkOrders2[[#This Row],[PartsCost]])</f>
        <v>392.02480000000003</v>
      </c>
      <c r="O467" t="s">
        <v>47</v>
      </c>
      <c r="P467" s="13">
        <f t="shared" si="56"/>
        <v>18</v>
      </c>
      <c r="Q467" s="14">
        <f t="shared" si="57"/>
        <v>140</v>
      </c>
      <c r="R467" s="15">
        <f t="shared" si="58"/>
        <v>70</v>
      </c>
      <c r="S467" s="15">
        <f t="shared" si="59"/>
        <v>70</v>
      </c>
      <c r="T467" s="15">
        <f t="shared" si="60"/>
        <v>392.02480000000003</v>
      </c>
      <c r="U467" s="15">
        <f t="shared" si="61"/>
        <v>462.02480000000003</v>
      </c>
      <c r="V467" s="15">
        <f t="shared" si="62"/>
        <v>462.02480000000003</v>
      </c>
      <c r="W467" s="14" t="str">
        <f t="shared" si="63"/>
        <v>Mon</v>
      </c>
      <c r="X467" s="14" t="str">
        <f t="shared" si="63"/>
        <v>Fri</v>
      </c>
      <c r="Y467" s="19">
        <f>WorkOrders2[[#This Row],[LbrHrs]]*WorkOrders2[[#This Row],[Techs]]</f>
        <v>1</v>
      </c>
      <c r="Z467" s="19">
        <f>WorkOrders2[[#This Row],[PartsCost]]+WorkOrders2[[#This Row],[LbrCost]]</f>
        <v>462.02480000000003</v>
      </c>
    </row>
    <row r="468" spans="1:26" x14ac:dyDescent="0.25">
      <c r="A468" s="7" t="s">
        <v>516</v>
      </c>
      <c r="B468" t="s">
        <v>25</v>
      </c>
      <c r="C468" t="s">
        <v>195</v>
      </c>
      <c r="D468" s="7" t="s">
        <v>27</v>
      </c>
      <c r="F468" s="8">
        <v>44291</v>
      </c>
      <c r="G468" s="8">
        <v>44315</v>
      </c>
      <c r="H468" s="9">
        <v>1</v>
      </c>
      <c r="I468" s="9" t="e">
        <f>VLOOKUP(WorkOrders2[[#This Row],[Techs]],[1]!tblRates[#All],2,FALSE)</f>
        <v>#REF!</v>
      </c>
      <c r="J468" s="10"/>
      <c r="K468" s="10"/>
      <c r="L468" s="11">
        <v>0.25</v>
      </c>
      <c r="M468" s="12">
        <v>151.78790000000001</v>
      </c>
      <c r="N468" s="12">
        <f>IF(WorkOrders2[[#This Row],[WtyParts]]="yes", 0,WorkOrders2[[#This Row],[PartsCost]])</f>
        <v>151.78790000000001</v>
      </c>
      <c r="O468" t="s">
        <v>28</v>
      </c>
      <c r="P468" s="13">
        <f t="shared" si="56"/>
        <v>24</v>
      </c>
      <c r="Q468" s="14">
        <f t="shared" si="57"/>
        <v>80</v>
      </c>
      <c r="R468" s="15">
        <f t="shared" si="58"/>
        <v>20</v>
      </c>
      <c r="S468" s="15">
        <f t="shared" si="59"/>
        <v>20</v>
      </c>
      <c r="T468" s="15">
        <f t="shared" si="60"/>
        <v>151.78790000000001</v>
      </c>
      <c r="U468" s="15">
        <f t="shared" si="61"/>
        <v>171.78790000000001</v>
      </c>
      <c r="V468" s="15">
        <f t="shared" si="62"/>
        <v>171.78790000000001</v>
      </c>
      <c r="W468" s="14" t="str">
        <f t="shared" si="63"/>
        <v>Mon</v>
      </c>
      <c r="X468" s="14" t="str">
        <f t="shared" si="63"/>
        <v>Thu</v>
      </c>
      <c r="Y468" s="19">
        <f>WorkOrders2[[#This Row],[LbrHrs]]*WorkOrders2[[#This Row],[Techs]]</f>
        <v>0.25</v>
      </c>
      <c r="Z468" s="19">
        <f>WorkOrders2[[#This Row],[PartsCost]]+WorkOrders2[[#This Row],[LbrCost]]</f>
        <v>171.78790000000001</v>
      </c>
    </row>
    <row r="469" spans="1:26" x14ac:dyDescent="0.25">
      <c r="A469" s="7" t="s">
        <v>517</v>
      </c>
      <c r="B469" t="s">
        <v>39</v>
      </c>
      <c r="C469" t="s">
        <v>40</v>
      </c>
      <c r="D469" s="7" t="s">
        <v>27</v>
      </c>
      <c r="F469" s="8">
        <v>44291</v>
      </c>
      <c r="G469" s="8">
        <v>44328</v>
      </c>
      <c r="H469" s="9">
        <v>1</v>
      </c>
      <c r="I469" s="9" t="e">
        <f>VLOOKUP(WorkOrders2[[#This Row],[Techs]],[1]!tblRates[#All],2,FALSE)</f>
        <v>#REF!</v>
      </c>
      <c r="J469" s="10"/>
      <c r="K469" s="10"/>
      <c r="L469" s="11">
        <v>0.25</v>
      </c>
      <c r="M469" s="12">
        <v>30.1082</v>
      </c>
      <c r="N469" s="12">
        <f>IF(WorkOrders2[[#This Row],[WtyParts]]="yes", 0,WorkOrders2[[#This Row],[PartsCost]])</f>
        <v>30.1082</v>
      </c>
      <c r="O469" t="s">
        <v>28</v>
      </c>
      <c r="P469" s="13">
        <f t="shared" si="56"/>
        <v>37</v>
      </c>
      <c r="Q469" s="14">
        <f t="shared" si="57"/>
        <v>80</v>
      </c>
      <c r="R469" s="15">
        <f t="shared" si="58"/>
        <v>20</v>
      </c>
      <c r="S469" s="15">
        <f t="shared" si="59"/>
        <v>20</v>
      </c>
      <c r="T469" s="15">
        <f t="shared" si="60"/>
        <v>30.1082</v>
      </c>
      <c r="U469" s="15">
        <f t="shared" si="61"/>
        <v>50.108199999999997</v>
      </c>
      <c r="V469" s="15">
        <f t="shared" si="62"/>
        <v>50.108199999999997</v>
      </c>
      <c r="W469" s="14" t="str">
        <f t="shared" si="63"/>
        <v>Mon</v>
      </c>
      <c r="X469" s="14" t="str">
        <f t="shared" si="63"/>
        <v>Wed</v>
      </c>
      <c r="Y469" s="19">
        <f>WorkOrders2[[#This Row],[LbrHrs]]*WorkOrders2[[#This Row],[Techs]]</f>
        <v>0.25</v>
      </c>
      <c r="Z469" s="19">
        <f>WorkOrders2[[#This Row],[PartsCost]]+WorkOrders2[[#This Row],[LbrCost]]</f>
        <v>50.108199999999997</v>
      </c>
    </row>
    <row r="470" spans="1:26" x14ac:dyDescent="0.25">
      <c r="A470" s="7" t="s">
        <v>518</v>
      </c>
      <c r="B470" t="s">
        <v>194</v>
      </c>
      <c r="C470" t="s">
        <v>195</v>
      </c>
      <c r="D470" s="7" t="s">
        <v>32</v>
      </c>
      <c r="F470" s="8">
        <v>44291</v>
      </c>
      <c r="G470" s="8">
        <v>44333</v>
      </c>
      <c r="H470" s="9">
        <v>2</v>
      </c>
      <c r="I470" s="9" t="e">
        <f>VLOOKUP(WorkOrders2[[#This Row],[Techs]],[1]!tblRates[#All],2,FALSE)</f>
        <v>#REF!</v>
      </c>
      <c r="J470" s="10"/>
      <c r="K470" s="10"/>
      <c r="L470" s="11">
        <v>0.75</v>
      </c>
      <c r="M470" s="12">
        <v>13.36</v>
      </c>
      <c r="N470" s="12">
        <f>IF(WorkOrders2[[#This Row],[WtyParts]]="yes", 0,WorkOrders2[[#This Row],[PartsCost]])</f>
        <v>13.36</v>
      </c>
      <c r="O470" t="s">
        <v>47</v>
      </c>
      <c r="P470" s="13">
        <f t="shared" si="56"/>
        <v>42</v>
      </c>
      <c r="Q470" s="14">
        <f t="shared" si="57"/>
        <v>140</v>
      </c>
      <c r="R470" s="15">
        <f t="shared" si="58"/>
        <v>105</v>
      </c>
      <c r="S470" s="15">
        <f t="shared" si="59"/>
        <v>105</v>
      </c>
      <c r="T470" s="15">
        <f t="shared" si="60"/>
        <v>13.36</v>
      </c>
      <c r="U470" s="15">
        <f t="shared" si="61"/>
        <v>118.36</v>
      </c>
      <c r="V470" s="15">
        <f t="shared" si="62"/>
        <v>118.36</v>
      </c>
      <c r="W470" s="14" t="str">
        <f t="shared" si="63"/>
        <v>Mon</v>
      </c>
      <c r="X470" s="14" t="str">
        <f t="shared" si="63"/>
        <v>Mon</v>
      </c>
      <c r="Y470" s="19">
        <f>WorkOrders2[[#This Row],[LbrHrs]]*WorkOrders2[[#This Row],[Techs]]</f>
        <v>1.5</v>
      </c>
      <c r="Z470" s="19">
        <f>WorkOrders2[[#This Row],[PartsCost]]+WorkOrders2[[#This Row],[LbrCost]]</f>
        <v>118.36</v>
      </c>
    </row>
    <row r="471" spans="1:26" x14ac:dyDescent="0.25">
      <c r="A471" s="7" t="s">
        <v>519</v>
      </c>
      <c r="B471" t="s">
        <v>34</v>
      </c>
      <c r="C471" t="s">
        <v>40</v>
      </c>
      <c r="D471" s="7" t="s">
        <v>49</v>
      </c>
      <c r="F471" s="8">
        <v>44291</v>
      </c>
      <c r="G471" s="8">
        <v>44362</v>
      </c>
      <c r="H471" s="9">
        <v>1</v>
      </c>
      <c r="I471" s="9" t="e">
        <f>VLOOKUP(WorkOrders2[[#This Row],[Techs]],[1]!tblRates[#All],2,FALSE)</f>
        <v>#REF!</v>
      </c>
      <c r="J471" s="10"/>
      <c r="K471" s="10"/>
      <c r="L471" s="11">
        <v>4.25</v>
      </c>
      <c r="M471" s="12">
        <v>21.33</v>
      </c>
      <c r="N471" s="12">
        <f>IF(WorkOrders2[[#This Row],[WtyParts]]="yes", 0,WorkOrders2[[#This Row],[PartsCost]])</f>
        <v>21.33</v>
      </c>
      <c r="O471" t="s">
        <v>28</v>
      </c>
      <c r="P471" s="13">
        <f t="shared" si="56"/>
        <v>71</v>
      </c>
      <c r="Q471" s="14">
        <f t="shared" si="57"/>
        <v>80</v>
      </c>
      <c r="R471" s="15">
        <f t="shared" si="58"/>
        <v>340</v>
      </c>
      <c r="S471" s="15">
        <f t="shared" si="59"/>
        <v>340</v>
      </c>
      <c r="T471" s="15">
        <f t="shared" si="60"/>
        <v>21.33</v>
      </c>
      <c r="U471" s="15">
        <f t="shared" si="61"/>
        <v>361.33</v>
      </c>
      <c r="V471" s="15">
        <f t="shared" si="62"/>
        <v>361.33</v>
      </c>
      <c r="W471" s="14" t="str">
        <f t="shared" si="63"/>
        <v>Mon</v>
      </c>
      <c r="X471" s="14" t="str">
        <f t="shared" si="63"/>
        <v>Tue</v>
      </c>
      <c r="Y471" s="19">
        <f>WorkOrders2[[#This Row],[LbrHrs]]*WorkOrders2[[#This Row],[Techs]]</f>
        <v>4.25</v>
      </c>
      <c r="Z471" s="19">
        <f>WorkOrders2[[#This Row],[PartsCost]]+WorkOrders2[[#This Row],[LbrCost]]</f>
        <v>361.33</v>
      </c>
    </row>
    <row r="472" spans="1:26" x14ac:dyDescent="0.25">
      <c r="A472" s="7" t="s">
        <v>520</v>
      </c>
      <c r="B472" t="s">
        <v>194</v>
      </c>
      <c r="C472" t="s">
        <v>195</v>
      </c>
      <c r="D472" s="7" t="s">
        <v>27</v>
      </c>
      <c r="E472" t="s">
        <v>41</v>
      </c>
      <c r="F472" s="8">
        <v>44292</v>
      </c>
      <c r="G472" s="8">
        <v>44323</v>
      </c>
      <c r="H472" s="9">
        <v>1</v>
      </c>
      <c r="I472" s="9" t="e">
        <f>VLOOKUP(WorkOrders2[[#This Row],[Techs]],[1]!tblRates[#All],2,FALSE)</f>
        <v>#REF!</v>
      </c>
      <c r="J472" s="10"/>
      <c r="K472" s="10"/>
      <c r="L472" s="11">
        <v>0.75</v>
      </c>
      <c r="M472" s="12">
        <v>21.33</v>
      </c>
      <c r="N472" s="12">
        <f>IF(WorkOrders2[[#This Row],[WtyParts]]="yes", 0,WorkOrders2[[#This Row],[PartsCost]])</f>
        <v>21.33</v>
      </c>
      <c r="O472" t="s">
        <v>47</v>
      </c>
      <c r="P472" s="13">
        <f t="shared" si="56"/>
        <v>31</v>
      </c>
      <c r="Q472" s="14">
        <f t="shared" si="57"/>
        <v>80</v>
      </c>
      <c r="R472" s="15">
        <f t="shared" si="58"/>
        <v>60</v>
      </c>
      <c r="S472" s="15">
        <f t="shared" si="59"/>
        <v>60</v>
      </c>
      <c r="T472" s="15">
        <f t="shared" si="60"/>
        <v>21.33</v>
      </c>
      <c r="U472" s="15">
        <f t="shared" si="61"/>
        <v>81.33</v>
      </c>
      <c r="V472" s="15">
        <f t="shared" si="62"/>
        <v>81.33</v>
      </c>
      <c r="W472" s="14" t="str">
        <f t="shared" si="63"/>
        <v>Tue</v>
      </c>
      <c r="X472" s="14" t="str">
        <f t="shared" si="63"/>
        <v>Fri</v>
      </c>
      <c r="Y472" s="19">
        <f>WorkOrders2[[#This Row],[LbrHrs]]*WorkOrders2[[#This Row],[Techs]]</f>
        <v>0.75</v>
      </c>
      <c r="Z472" s="19">
        <f>WorkOrders2[[#This Row],[PartsCost]]+WorkOrders2[[#This Row],[LbrCost]]</f>
        <v>81.33</v>
      </c>
    </row>
    <row r="473" spans="1:26" x14ac:dyDescent="0.25">
      <c r="A473" s="7" t="s">
        <v>521</v>
      </c>
      <c r="B473" t="s">
        <v>194</v>
      </c>
      <c r="C473" t="s">
        <v>195</v>
      </c>
      <c r="D473" s="7" t="s">
        <v>35</v>
      </c>
      <c r="E473" t="s">
        <v>41</v>
      </c>
      <c r="F473" s="8">
        <v>44292</v>
      </c>
      <c r="G473" s="8">
        <v>44326</v>
      </c>
      <c r="H473" s="9">
        <v>1</v>
      </c>
      <c r="I473" s="9" t="e">
        <f>VLOOKUP(WorkOrders2[[#This Row],[Techs]],[1]!tblRates[#All],2,FALSE)</f>
        <v>#REF!</v>
      </c>
      <c r="J473" s="10"/>
      <c r="K473" s="10"/>
      <c r="L473" s="11">
        <v>0.25</v>
      </c>
      <c r="M473" s="12">
        <v>21.6</v>
      </c>
      <c r="N473" s="12">
        <f>IF(WorkOrders2[[#This Row],[WtyParts]]="yes", 0,WorkOrders2[[#This Row],[PartsCost]])</f>
        <v>21.6</v>
      </c>
      <c r="O473" t="s">
        <v>28</v>
      </c>
      <c r="P473" s="13">
        <f t="shared" si="56"/>
        <v>34</v>
      </c>
      <c r="Q473" s="14">
        <f t="shared" si="57"/>
        <v>80</v>
      </c>
      <c r="R473" s="15">
        <f t="shared" si="58"/>
        <v>20</v>
      </c>
      <c r="S473" s="15">
        <f t="shared" si="59"/>
        <v>20</v>
      </c>
      <c r="T473" s="15">
        <f t="shared" si="60"/>
        <v>21.6</v>
      </c>
      <c r="U473" s="15">
        <f t="shared" si="61"/>
        <v>41.6</v>
      </c>
      <c r="V473" s="15">
        <f t="shared" si="62"/>
        <v>41.6</v>
      </c>
      <c r="W473" s="14" t="str">
        <f t="shared" si="63"/>
        <v>Tue</v>
      </c>
      <c r="X473" s="14" t="str">
        <f t="shared" si="63"/>
        <v>Mon</v>
      </c>
      <c r="Y473" s="19">
        <f>WorkOrders2[[#This Row],[LbrHrs]]*WorkOrders2[[#This Row],[Techs]]</f>
        <v>0.25</v>
      </c>
      <c r="Z473" s="19">
        <f>WorkOrders2[[#This Row],[PartsCost]]+WorkOrders2[[#This Row],[LbrCost]]</f>
        <v>41.6</v>
      </c>
    </row>
    <row r="474" spans="1:26" x14ac:dyDescent="0.25">
      <c r="A474" s="7" t="s">
        <v>522</v>
      </c>
      <c r="B474" t="s">
        <v>62</v>
      </c>
      <c r="C474" t="s">
        <v>46</v>
      </c>
      <c r="D474" s="7" t="s">
        <v>35</v>
      </c>
      <c r="E474" t="s">
        <v>41</v>
      </c>
      <c r="F474" s="8">
        <v>44292</v>
      </c>
      <c r="G474" s="8">
        <v>44336</v>
      </c>
      <c r="H474" s="9">
        <v>1</v>
      </c>
      <c r="I474" s="9" t="e">
        <f>VLOOKUP(WorkOrders2[[#This Row],[Techs]],[1]!tblRates[#All],2,FALSE)</f>
        <v>#REF!</v>
      </c>
      <c r="J474" s="10"/>
      <c r="K474" s="10"/>
      <c r="L474" s="11">
        <v>0.25</v>
      </c>
      <c r="M474" s="12">
        <v>108.9568</v>
      </c>
      <c r="N474" s="12">
        <f>IF(WorkOrders2[[#This Row],[WtyParts]]="yes", 0,WorkOrders2[[#This Row],[PartsCost]])</f>
        <v>108.9568</v>
      </c>
      <c r="O474" t="s">
        <v>47</v>
      </c>
      <c r="P474" s="13">
        <f t="shared" si="56"/>
        <v>44</v>
      </c>
      <c r="Q474" s="14">
        <f t="shared" si="57"/>
        <v>80</v>
      </c>
      <c r="R474" s="15">
        <f t="shared" si="58"/>
        <v>20</v>
      </c>
      <c r="S474" s="15">
        <f t="shared" si="59"/>
        <v>20</v>
      </c>
      <c r="T474" s="15">
        <f t="shared" si="60"/>
        <v>108.9568</v>
      </c>
      <c r="U474" s="15">
        <f t="shared" si="61"/>
        <v>128.95679999999999</v>
      </c>
      <c r="V474" s="15">
        <f t="shared" si="62"/>
        <v>128.95679999999999</v>
      </c>
      <c r="W474" s="14" t="str">
        <f t="shared" si="63"/>
        <v>Tue</v>
      </c>
      <c r="X474" s="14" t="str">
        <f t="shared" si="63"/>
        <v>Thu</v>
      </c>
      <c r="Y474" s="19">
        <f>WorkOrders2[[#This Row],[LbrHrs]]*WorkOrders2[[#This Row],[Techs]]</f>
        <v>0.25</v>
      </c>
      <c r="Z474" s="19">
        <f>WorkOrders2[[#This Row],[PartsCost]]+WorkOrders2[[#This Row],[LbrCost]]</f>
        <v>128.95679999999999</v>
      </c>
    </row>
    <row r="475" spans="1:26" x14ac:dyDescent="0.25">
      <c r="A475" s="7" t="s">
        <v>523</v>
      </c>
      <c r="B475" t="s">
        <v>51</v>
      </c>
      <c r="C475" t="s">
        <v>26</v>
      </c>
      <c r="D475" s="7" t="s">
        <v>35</v>
      </c>
      <c r="F475" s="8">
        <v>44292</v>
      </c>
      <c r="G475" s="8">
        <v>44341</v>
      </c>
      <c r="H475" s="9">
        <v>1</v>
      </c>
      <c r="I475" s="9" t="e">
        <f>VLOOKUP(WorkOrders2[[#This Row],[Techs]],[1]!tblRates[#All],2,FALSE)</f>
        <v>#REF!</v>
      </c>
      <c r="J475" s="10"/>
      <c r="K475" s="10"/>
      <c r="L475" s="11">
        <v>0.25</v>
      </c>
      <c r="M475" s="12">
        <v>42.66</v>
      </c>
      <c r="N475" s="12">
        <f>IF(WorkOrders2[[#This Row],[WtyParts]]="yes", 0,WorkOrders2[[#This Row],[PartsCost]])</f>
        <v>42.66</v>
      </c>
      <c r="O475" t="s">
        <v>36</v>
      </c>
      <c r="P475" s="13">
        <f t="shared" si="56"/>
        <v>49</v>
      </c>
      <c r="Q475" s="14">
        <f t="shared" si="57"/>
        <v>80</v>
      </c>
      <c r="R475" s="15">
        <f t="shared" si="58"/>
        <v>20</v>
      </c>
      <c r="S475" s="15">
        <f t="shared" si="59"/>
        <v>20</v>
      </c>
      <c r="T475" s="15">
        <f t="shared" si="60"/>
        <v>42.66</v>
      </c>
      <c r="U475" s="15">
        <f t="shared" si="61"/>
        <v>62.66</v>
      </c>
      <c r="V475" s="15">
        <f t="shared" si="62"/>
        <v>62.66</v>
      </c>
      <c r="W475" s="14" t="str">
        <f t="shared" si="63"/>
        <v>Tue</v>
      </c>
      <c r="X475" s="14" t="str">
        <f t="shared" si="63"/>
        <v>Tue</v>
      </c>
      <c r="Y475" s="19">
        <f>WorkOrders2[[#This Row],[LbrHrs]]*WorkOrders2[[#This Row],[Techs]]</f>
        <v>0.25</v>
      </c>
      <c r="Z475" s="19">
        <f>WorkOrders2[[#This Row],[PartsCost]]+WorkOrders2[[#This Row],[LbrCost]]</f>
        <v>62.66</v>
      </c>
    </row>
    <row r="476" spans="1:26" x14ac:dyDescent="0.25">
      <c r="A476" s="7" t="s">
        <v>524</v>
      </c>
      <c r="B476" t="s">
        <v>74</v>
      </c>
      <c r="C476" t="s">
        <v>26</v>
      </c>
      <c r="D476" s="7" t="s">
        <v>27</v>
      </c>
      <c r="F476" s="8">
        <v>44292</v>
      </c>
      <c r="G476" s="8">
        <v>44343</v>
      </c>
      <c r="H476" s="9">
        <v>1</v>
      </c>
      <c r="I476" s="9" t="e">
        <f>VLOOKUP(WorkOrders2[[#This Row],[Techs]],[1]!tblRates[#All],2,FALSE)</f>
        <v>#REF!</v>
      </c>
      <c r="J476" s="10"/>
      <c r="K476" s="10"/>
      <c r="L476" s="11">
        <v>1.75</v>
      </c>
      <c r="M476" s="12">
        <v>342.6</v>
      </c>
      <c r="N476" s="12">
        <f>IF(WorkOrders2[[#This Row],[WtyParts]]="yes", 0,WorkOrders2[[#This Row],[PartsCost]])</f>
        <v>342.6</v>
      </c>
      <c r="O476" t="s">
        <v>47</v>
      </c>
      <c r="P476" s="13">
        <f t="shared" si="56"/>
        <v>51</v>
      </c>
      <c r="Q476" s="14">
        <f t="shared" si="57"/>
        <v>80</v>
      </c>
      <c r="R476" s="15">
        <f t="shared" si="58"/>
        <v>140</v>
      </c>
      <c r="S476" s="15">
        <f t="shared" si="59"/>
        <v>140</v>
      </c>
      <c r="T476" s="15">
        <f t="shared" si="60"/>
        <v>342.6</v>
      </c>
      <c r="U476" s="15">
        <f t="shared" si="61"/>
        <v>482.6</v>
      </c>
      <c r="V476" s="15">
        <f t="shared" si="62"/>
        <v>482.6</v>
      </c>
      <c r="W476" s="14" t="str">
        <f t="shared" si="63"/>
        <v>Tue</v>
      </c>
      <c r="X476" s="14" t="str">
        <f t="shared" si="63"/>
        <v>Thu</v>
      </c>
      <c r="Y476" s="19">
        <f>WorkOrders2[[#This Row],[LbrHrs]]*WorkOrders2[[#This Row],[Techs]]</f>
        <v>1.75</v>
      </c>
      <c r="Z476" s="19">
        <f>WorkOrders2[[#This Row],[PartsCost]]+WorkOrders2[[#This Row],[LbrCost]]</f>
        <v>482.6</v>
      </c>
    </row>
    <row r="477" spans="1:26" x14ac:dyDescent="0.25">
      <c r="A477" s="7" t="s">
        <v>525</v>
      </c>
      <c r="B477" t="s">
        <v>136</v>
      </c>
      <c r="C477" t="s">
        <v>26</v>
      </c>
      <c r="D477" s="7" t="s">
        <v>32</v>
      </c>
      <c r="F477" s="8">
        <v>44292</v>
      </c>
      <c r="G477" s="8">
        <v>44376</v>
      </c>
      <c r="H477" s="9">
        <v>2</v>
      </c>
      <c r="I477" s="9" t="e">
        <f>VLOOKUP(WorkOrders2[[#This Row],[Techs]],[1]!tblRates[#All],2,FALSE)</f>
        <v>#REF!</v>
      </c>
      <c r="J477" s="10"/>
      <c r="K477" s="10"/>
      <c r="L477" s="11">
        <v>0.75</v>
      </c>
      <c r="M477" s="12">
        <v>40</v>
      </c>
      <c r="N477" s="12">
        <f>IF(WorkOrders2[[#This Row],[WtyParts]]="yes", 0,WorkOrders2[[#This Row],[PartsCost]])</f>
        <v>40</v>
      </c>
      <c r="O477" t="s">
        <v>36</v>
      </c>
      <c r="P477" s="13">
        <f t="shared" si="56"/>
        <v>84</v>
      </c>
      <c r="Q477" s="14">
        <f t="shared" si="57"/>
        <v>140</v>
      </c>
      <c r="R477" s="15">
        <f t="shared" si="58"/>
        <v>105</v>
      </c>
      <c r="S477" s="15">
        <f t="shared" si="59"/>
        <v>105</v>
      </c>
      <c r="T477" s="15">
        <f t="shared" si="60"/>
        <v>40</v>
      </c>
      <c r="U477" s="15">
        <f t="shared" si="61"/>
        <v>145</v>
      </c>
      <c r="V477" s="15">
        <f t="shared" si="62"/>
        <v>145</v>
      </c>
      <c r="W477" s="14" t="str">
        <f t="shared" si="63"/>
        <v>Tue</v>
      </c>
      <c r="X477" s="14" t="str">
        <f t="shared" si="63"/>
        <v>Tue</v>
      </c>
      <c r="Y477" s="19">
        <f>WorkOrders2[[#This Row],[LbrHrs]]*WorkOrders2[[#This Row],[Techs]]</f>
        <v>1.5</v>
      </c>
      <c r="Z477" s="19">
        <f>WorkOrders2[[#This Row],[PartsCost]]+WorkOrders2[[#This Row],[LbrCost]]</f>
        <v>145</v>
      </c>
    </row>
    <row r="478" spans="1:26" x14ac:dyDescent="0.25">
      <c r="A478" s="7" t="s">
        <v>526</v>
      </c>
      <c r="B478" t="s">
        <v>25</v>
      </c>
      <c r="C478" t="s">
        <v>195</v>
      </c>
      <c r="D478" s="7" t="s">
        <v>35</v>
      </c>
      <c r="E478" t="s">
        <v>41</v>
      </c>
      <c r="F478" s="8">
        <v>44293</v>
      </c>
      <c r="G478" s="8">
        <v>44300</v>
      </c>
      <c r="H478" s="9">
        <v>1</v>
      </c>
      <c r="I478" s="9" t="e">
        <f>VLOOKUP(WorkOrders2[[#This Row],[Techs]],[1]!tblRates[#All],2,FALSE)</f>
        <v>#REF!</v>
      </c>
      <c r="J478" s="10"/>
      <c r="K478" s="10"/>
      <c r="L478" s="11">
        <v>0.25</v>
      </c>
      <c r="M478" s="12">
        <v>259.2</v>
      </c>
      <c r="N478" s="12">
        <f>IF(WorkOrders2[[#This Row],[WtyParts]]="yes", 0,WorkOrders2[[#This Row],[PartsCost]])</f>
        <v>259.2</v>
      </c>
      <c r="O478" t="s">
        <v>47</v>
      </c>
      <c r="P478" s="13">
        <f t="shared" si="56"/>
        <v>7</v>
      </c>
      <c r="Q478" s="14">
        <f t="shared" si="57"/>
        <v>80</v>
      </c>
      <c r="R478" s="15">
        <f t="shared" si="58"/>
        <v>20</v>
      </c>
      <c r="S478" s="15">
        <f t="shared" si="59"/>
        <v>20</v>
      </c>
      <c r="T478" s="15">
        <f t="shared" si="60"/>
        <v>259.2</v>
      </c>
      <c r="U478" s="15">
        <f t="shared" si="61"/>
        <v>279.2</v>
      </c>
      <c r="V478" s="15">
        <f t="shared" si="62"/>
        <v>279.2</v>
      </c>
      <c r="W478" s="14" t="str">
        <f t="shared" si="63"/>
        <v>Wed</v>
      </c>
      <c r="X478" s="14" t="str">
        <f t="shared" si="63"/>
        <v>Wed</v>
      </c>
      <c r="Y478" s="19">
        <f>WorkOrders2[[#This Row],[LbrHrs]]*WorkOrders2[[#This Row],[Techs]]</f>
        <v>0.25</v>
      </c>
      <c r="Z478" s="19">
        <f>WorkOrders2[[#This Row],[PartsCost]]+WorkOrders2[[#This Row],[LbrCost]]</f>
        <v>279.2</v>
      </c>
    </row>
    <row r="479" spans="1:26" x14ac:dyDescent="0.25">
      <c r="A479" s="7" t="s">
        <v>527</v>
      </c>
      <c r="B479" t="s">
        <v>25</v>
      </c>
      <c r="C479" t="s">
        <v>195</v>
      </c>
      <c r="D479" s="7" t="s">
        <v>27</v>
      </c>
      <c r="F479" s="8">
        <v>44293</v>
      </c>
      <c r="G479" s="8">
        <v>44314</v>
      </c>
      <c r="H479" s="9">
        <v>2</v>
      </c>
      <c r="I479" s="9" t="e">
        <f>VLOOKUP(WorkOrders2[[#This Row],[Techs]],[1]!tblRates[#All],2,FALSE)</f>
        <v>#REF!</v>
      </c>
      <c r="J479" s="10"/>
      <c r="K479" s="10"/>
      <c r="L479" s="11">
        <v>0.25</v>
      </c>
      <c r="M479" s="12">
        <v>26.582599999999999</v>
      </c>
      <c r="N479" s="12">
        <f>IF(WorkOrders2[[#This Row],[WtyParts]]="yes", 0,WorkOrders2[[#This Row],[PartsCost]])</f>
        <v>26.582599999999999</v>
      </c>
      <c r="O479" t="s">
        <v>28</v>
      </c>
      <c r="P479" s="13">
        <f t="shared" si="56"/>
        <v>21</v>
      </c>
      <c r="Q479" s="14">
        <f t="shared" si="57"/>
        <v>140</v>
      </c>
      <c r="R479" s="15">
        <f t="shared" si="58"/>
        <v>35</v>
      </c>
      <c r="S479" s="15">
        <f t="shared" si="59"/>
        <v>35</v>
      </c>
      <c r="T479" s="15">
        <f t="shared" si="60"/>
        <v>26.582599999999999</v>
      </c>
      <c r="U479" s="15">
        <f t="shared" si="61"/>
        <v>61.582599999999999</v>
      </c>
      <c r="V479" s="15">
        <f t="shared" si="62"/>
        <v>61.582599999999999</v>
      </c>
      <c r="W479" s="14" t="str">
        <f t="shared" si="63"/>
        <v>Wed</v>
      </c>
      <c r="X479" s="14" t="str">
        <f t="shared" si="63"/>
        <v>Wed</v>
      </c>
      <c r="Y479" s="19">
        <f>WorkOrders2[[#This Row],[LbrHrs]]*WorkOrders2[[#This Row],[Techs]]</f>
        <v>0.5</v>
      </c>
      <c r="Z479" s="19">
        <f>WorkOrders2[[#This Row],[PartsCost]]+WorkOrders2[[#This Row],[LbrCost]]</f>
        <v>61.582599999999999</v>
      </c>
    </row>
    <row r="480" spans="1:26" x14ac:dyDescent="0.25">
      <c r="A480" s="7" t="s">
        <v>528</v>
      </c>
      <c r="B480" t="s">
        <v>30</v>
      </c>
      <c r="C480" t="s">
        <v>40</v>
      </c>
      <c r="D480" s="7" t="s">
        <v>27</v>
      </c>
      <c r="F480" s="8">
        <v>44293</v>
      </c>
      <c r="G480" s="8">
        <v>44315</v>
      </c>
      <c r="H480" s="9">
        <v>1</v>
      </c>
      <c r="I480" s="9" t="e">
        <f>VLOOKUP(WorkOrders2[[#This Row],[Techs]],[1]!tblRates[#All],2,FALSE)</f>
        <v>#REF!</v>
      </c>
      <c r="J480" s="10"/>
      <c r="K480" s="10"/>
      <c r="L480" s="11">
        <v>0.25</v>
      </c>
      <c r="M480" s="12">
        <v>52.019799999999996</v>
      </c>
      <c r="N480" s="12">
        <f>IF(WorkOrders2[[#This Row],[WtyParts]]="yes", 0,WorkOrders2[[#This Row],[PartsCost]])</f>
        <v>52.019799999999996</v>
      </c>
      <c r="O480" t="s">
        <v>28</v>
      </c>
      <c r="P480" s="13">
        <f t="shared" si="56"/>
        <v>22</v>
      </c>
      <c r="Q480" s="14">
        <f t="shared" si="57"/>
        <v>80</v>
      </c>
      <c r="R480" s="15">
        <f t="shared" si="58"/>
        <v>20</v>
      </c>
      <c r="S480" s="15">
        <f t="shared" si="59"/>
        <v>20</v>
      </c>
      <c r="T480" s="15">
        <f t="shared" si="60"/>
        <v>52.019799999999996</v>
      </c>
      <c r="U480" s="15">
        <f t="shared" si="61"/>
        <v>72.019800000000004</v>
      </c>
      <c r="V480" s="15">
        <f t="shared" si="62"/>
        <v>72.019800000000004</v>
      </c>
      <c r="W480" s="14" t="str">
        <f t="shared" si="63"/>
        <v>Wed</v>
      </c>
      <c r="X480" s="14" t="str">
        <f t="shared" si="63"/>
        <v>Thu</v>
      </c>
      <c r="Y480" s="19">
        <f>WorkOrders2[[#This Row],[LbrHrs]]*WorkOrders2[[#This Row],[Techs]]</f>
        <v>0.25</v>
      </c>
      <c r="Z480" s="19">
        <f>WorkOrders2[[#This Row],[PartsCost]]+WorkOrders2[[#This Row],[LbrCost]]</f>
        <v>72.019800000000004</v>
      </c>
    </row>
    <row r="481" spans="1:26" x14ac:dyDescent="0.25">
      <c r="A481" s="7" t="s">
        <v>529</v>
      </c>
      <c r="B481" t="s">
        <v>25</v>
      </c>
      <c r="C481" t="s">
        <v>195</v>
      </c>
      <c r="D481" s="7" t="s">
        <v>32</v>
      </c>
      <c r="F481" s="8">
        <v>44293</v>
      </c>
      <c r="G481" s="8">
        <v>44315</v>
      </c>
      <c r="H481" s="9">
        <v>2</v>
      </c>
      <c r="I481" s="9" t="e">
        <f>VLOOKUP(WorkOrders2[[#This Row],[Techs]],[1]!tblRates[#All],2,FALSE)</f>
        <v>#REF!</v>
      </c>
      <c r="J481" s="10" t="s">
        <v>41</v>
      </c>
      <c r="K481" s="10" t="s">
        <v>41</v>
      </c>
      <c r="L481" s="11">
        <v>0.5</v>
      </c>
      <c r="M481" s="12">
        <v>181.15710000000001</v>
      </c>
      <c r="N481" s="12">
        <f>IF(WorkOrders2[[#This Row],[WtyParts]]="yes", 0,WorkOrders2[[#This Row],[PartsCost]])</f>
        <v>0</v>
      </c>
      <c r="O481" t="s">
        <v>381</v>
      </c>
      <c r="P481" s="13">
        <f t="shared" si="56"/>
        <v>22</v>
      </c>
      <c r="Q481" s="14">
        <f t="shared" si="57"/>
        <v>140</v>
      </c>
      <c r="R481" s="15">
        <f t="shared" si="58"/>
        <v>70</v>
      </c>
      <c r="S481" s="15">
        <f t="shared" si="59"/>
        <v>0</v>
      </c>
      <c r="T481" s="15">
        <f t="shared" si="60"/>
        <v>0</v>
      </c>
      <c r="U481" s="15">
        <f t="shared" si="61"/>
        <v>251.15710000000001</v>
      </c>
      <c r="V481" s="15">
        <f t="shared" si="62"/>
        <v>0</v>
      </c>
      <c r="W481" s="14" t="str">
        <f t="shared" si="63"/>
        <v>Wed</v>
      </c>
      <c r="X481" s="14" t="str">
        <f t="shared" si="63"/>
        <v>Thu</v>
      </c>
      <c r="Y481" s="19">
        <f>WorkOrders2[[#This Row],[LbrHrs]]*WorkOrders2[[#This Row],[Techs]]</f>
        <v>1</v>
      </c>
      <c r="Z481" s="19">
        <f>WorkOrders2[[#This Row],[PartsCost]]+WorkOrders2[[#This Row],[LbrCost]]</f>
        <v>251.15710000000001</v>
      </c>
    </row>
    <row r="482" spans="1:26" x14ac:dyDescent="0.25">
      <c r="A482" s="7" t="s">
        <v>530</v>
      </c>
      <c r="B482" t="s">
        <v>34</v>
      </c>
      <c r="C482" t="s">
        <v>26</v>
      </c>
      <c r="D482" s="7" t="s">
        <v>49</v>
      </c>
      <c r="F482" s="8">
        <v>44293</v>
      </c>
      <c r="G482" s="8">
        <v>44327</v>
      </c>
      <c r="H482" s="9">
        <v>2</v>
      </c>
      <c r="I482" s="9" t="e">
        <f>VLOOKUP(WorkOrders2[[#This Row],[Techs]],[1]!tblRates[#All],2,FALSE)</f>
        <v>#REF!</v>
      </c>
      <c r="J482" s="10"/>
      <c r="K482" s="10"/>
      <c r="L482" s="11">
        <v>2</v>
      </c>
      <c r="M482" s="12">
        <v>2050.6</v>
      </c>
      <c r="N482" s="12">
        <f>IF(WorkOrders2[[#This Row],[WtyParts]]="yes", 0,WorkOrders2[[#This Row],[PartsCost]])</f>
        <v>2050.6</v>
      </c>
      <c r="O482" t="s">
        <v>28</v>
      </c>
      <c r="P482" s="13">
        <f t="shared" si="56"/>
        <v>34</v>
      </c>
      <c r="Q482" s="14">
        <f t="shared" si="57"/>
        <v>140</v>
      </c>
      <c r="R482" s="15">
        <f t="shared" si="58"/>
        <v>280</v>
      </c>
      <c r="S482" s="15">
        <f t="shared" si="59"/>
        <v>280</v>
      </c>
      <c r="T482" s="15">
        <f t="shared" si="60"/>
        <v>2050.6</v>
      </c>
      <c r="U482" s="15">
        <f t="shared" si="61"/>
        <v>2330.6</v>
      </c>
      <c r="V482" s="15">
        <f t="shared" si="62"/>
        <v>2330.6</v>
      </c>
      <c r="W482" s="14" t="str">
        <f t="shared" si="63"/>
        <v>Wed</v>
      </c>
      <c r="X482" s="14" t="str">
        <f t="shared" si="63"/>
        <v>Tue</v>
      </c>
      <c r="Y482" s="19">
        <f>WorkOrders2[[#This Row],[LbrHrs]]*WorkOrders2[[#This Row],[Techs]]</f>
        <v>4</v>
      </c>
      <c r="Z482" s="19">
        <f>WorkOrders2[[#This Row],[PartsCost]]+WorkOrders2[[#This Row],[LbrCost]]</f>
        <v>2330.6</v>
      </c>
    </row>
    <row r="483" spans="1:26" x14ac:dyDescent="0.25">
      <c r="A483" s="7" t="s">
        <v>531</v>
      </c>
      <c r="B483" t="s">
        <v>136</v>
      </c>
      <c r="C483" t="s">
        <v>195</v>
      </c>
      <c r="D483" s="7" t="s">
        <v>27</v>
      </c>
      <c r="F483" s="8">
        <v>44293</v>
      </c>
      <c r="G483" s="8"/>
      <c r="H483" s="9">
        <v>2</v>
      </c>
      <c r="I483" s="9" t="e">
        <f>VLOOKUP(WorkOrders2[[#This Row],[Techs]],[1]!tblRates[#All],2,FALSE)</f>
        <v>#REF!</v>
      </c>
      <c r="J483" s="10"/>
      <c r="K483" s="10" t="s">
        <v>41</v>
      </c>
      <c r="L483" s="11"/>
      <c r="M483" s="12">
        <v>1587.2547999999999</v>
      </c>
      <c r="N483" s="12">
        <f>IF(WorkOrders2[[#This Row],[WtyParts]]="yes", 0,WorkOrders2[[#This Row],[PartsCost]])</f>
        <v>0</v>
      </c>
      <c r="O483" t="s">
        <v>47</v>
      </c>
      <c r="P483" s="13" t="str">
        <f t="shared" si="56"/>
        <v/>
      </c>
      <c r="Q483" s="14">
        <f t="shared" si="57"/>
        <v>140</v>
      </c>
      <c r="R483" s="15">
        <f t="shared" si="58"/>
        <v>0</v>
      </c>
      <c r="S483" s="15">
        <f t="shared" si="59"/>
        <v>0</v>
      </c>
      <c r="T483" s="15">
        <f t="shared" si="60"/>
        <v>0</v>
      </c>
      <c r="U483" s="15">
        <f t="shared" si="61"/>
        <v>1587.2547999999999</v>
      </c>
      <c r="V483" s="15">
        <f t="shared" si="62"/>
        <v>0</v>
      </c>
      <c r="W483" s="14" t="str">
        <f t="shared" si="63"/>
        <v>Wed</v>
      </c>
      <c r="X483" s="14" t="str">
        <f t="shared" si="63"/>
        <v>Sat</v>
      </c>
      <c r="Y483" s="19">
        <f>WorkOrders2[[#This Row],[LbrHrs]]*WorkOrders2[[#This Row],[Techs]]</f>
        <v>0</v>
      </c>
      <c r="Z483" s="19">
        <f>WorkOrders2[[#This Row],[PartsCost]]+WorkOrders2[[#This Row],[LbrCost]]</f>
        <v>1587.2547999999999</v>
      </c>
    </row>
    <row r="484" spans="1:26" x14ac:dyDescent="0.25">
      <c r="A484" s="7" t="s">
        <v>532</v>
      </c>
      <c r="B484" t="s">
        <v>25</v>
      </c>
      <c r="C484" t="s">
        <v>195</v>
      </c>
      <c r="D484" s="7" t="s">
        <v>32</v>
      </c>
      <c r="F484" s="8">
        <v>44294</v>
      </c>
      <c r="G484" s="8">
        <v>44308</v>
      </c>
      <c r="H484" s="9">
        <v>2</v>
      </c>
      <c r="I484" s="9" t="e">
        <f>VLOOKUP(WorkOrders2[[#This Row],[Techs]],[1]!tblRates[#All],2,FALSE)</f>
        <v>#REF!</v>
      </c>
      <c r="J484" s="10"/>
      <c r="K484" s="10"/>
      <c r="L484" s="11">
        <v>0.75</v>
      </c>
      <c r="M484" s="12">
        <v>158</v>
      </c>
      <c r="N484" s="12">
        <f>IF(WorkOrders2[[#This Row],[WtyParts]]="yes", 0,WorkOrders2[[#This Row],[PartsCost]])</f>
        <v>158</v>
      </c>
      <c r="O484" t="s">
        <v>28</v>
      </c>
      <c r="P484" s="13">
        <f t="shared" si="56"/>
        <v>14</v>
      </c>
      <c r="Q484" s="14">
        <f t="shared" si="57"/>
        <v>140</v>
      </c>
      <c r="R484" s="15">
        <f t="shared" si="58"/>
        <v>105</v>
      </c>
      <c r="S484" s="15">
        <f t="shared" si="59"/>
        <v>105</v>
      </c>
      <c r="T484" s="15">
        <f t="shared" si="60"/>
        <v>158</v>
      </c>
      <c r="U484" s="15">
        <f t="shared" si="61"/>
        <v>263</v>
      </c>
      <c r="V484" s="15">
        <f t="shared" si="62"/>
        <v>263</v>
      </c>
      <c r="W484" s="14" t="str">
        <f t="shared" si="63"/>
        <v>Thu</v>
      </c>
      <c r="X484" s="14" t="str">
        <f t="shared" si="63"/>
        <v>Thu</v>
      </c>
      <c r="Y484" s="19">
        <f>WorkOrders2[[#This Row],[LbrHrs]]*WorkOrders2[[#This Row],[Techs]]</f>
        <v>1.5</v>
      </c>
      <c r="Z484" s="19">
        <f>WorkOrders2[[#This Row],[PartsCost]]+WorkOrders2[[#This Row],[LbrCost]]</f>
        <v>263</v>
      </c>
    </row>
    <row r="485" spans="1:26" x14ac:dyDescent="0.25">
      <c r="A485" s="7" t="s">
        <v>533</v>
      </c>
      <c r="B485" t="s">
        <v>34</v>
      </c>
      <c r="C485" t="s">
        <v>26</v>
      </c>
      <c r="D485" s="7" t="s">
        <v>35</v>
      </c>
      <c r="F485" s="8">
        <v>44294</v>
      </c>
      <c r="G485" s="8">
        <v>44314</v>
      </c>
      <c r="H485" s="9">
        <v>1</v>
      </c>
      <c r="I485" s="9" t="e">
        <f>VLOOKUP(WorkOrders2[[#This Row],[Techs]],[1]!tblRates[#All],2,FALSE)</f>
        <v>#REF!</v>
      </c>
      <c r="J485" s="10" t="s">
        <v>41</v>
      </c>
      <c r="K485" s="10" t="s">
        <v>41</v>
      </c>
      <c r="L485" s="11">
        <v>0.25</v>
      </c>
      <c r="M485" s="12">
        <v>30</v>
      </c>
      <c r="N485" s="12">
        <f>IF(WorkOrders2[[#This Row],[WtyParts]]="yes", 0,WorkOrders2[[#This Row],[PartsCost]])</f>
        <v>0</v>
      </c>
      <c r="O485" t="s">
        <v>381</v>
      </c>
      <c r="P485" s="13">
        <f t="shared" si="56"/>
        <v>20</v>
      </c>
      <c r="Q485" s="14">
        <f t="shared" si="57"/>
        <v>80</v>
      </c>
      <c r="R485" s="15">
        <f t="shared" si="58"/>
        <v>20</v>
      </c>
      <c r="S485" s="15">
        <f t="shared" si="59"/>
        <v>0</v>
      </c>
      <c r="T485" s="15">
        <f t="shared" si="60"/>
        <v>0</v>
      </c>
      <c r="U485" s="15">
        <f t="shared" si="61"/>
        <v>50</v>
      </c>
      <c r="V485" s="15">
        <f t="shared" si="62"/>
        <v>0</v>
      </c>
      <c r="W485" s="14" t="str">
        <f t="shared" si="63"/>
        <v>Thu</v>
      </c>
      <c r="X485" s="14" t="str">
        <f t="shared" si="63"/>
        <v>Wed</v>
      </c>
      <c r="Y485" s="19">
        <f>WorkOrders2[[#This Row],[LbrHrs]]*WorkOrders2[[#This Row],[Techs]]</f>
        <v>0.25</v>
      </c>
      <c r="Z485" s="19">
        <f>WorkOrders2[[#This Row],[PartsCost]]+WorkOrders2[[#This Row],[LbrCost]]</f>
        <v>50</v>
      </c>
    </row>
    <row r="486" spans="1:26" x14ac:dyDescent="0.25">
      <c r="A486" s="7" t="s">
        <v>534</v>
      </c>
      <c r="B486" t="s">
        <v>136</v>
      </c>
      <c r="C486" t="s">
        <v>46</v>
      </c>
      <c r="D486" s="7" t="s">
        <v>49</v>
      </c>
      <c r="F486" s="8">
        <v>44294</v>
      </c>
      <c r="G486" s="8">
        <v>44315</v>
      </c>
      <c r="H486" s="9">
        <v>2</v>
      </c>
      <c r="I486" s="9" t="e">
        <f>VLOOKUP(WorkOrders2[[#This Row],[Techs]],[1]!tblRates[#All],2,FALSE)</f>
        <v>#REF!</v>
      </c>
      <c r="J486" s="10"/>
      <c r="K486" s="10" t="s">
        <v>41</v>
      </c>
      <c r="L486" s="11">
        <v>1</v>
      </c>
      <c r="M486" s="12">
        <v>54.28</v>
      </c>
      <c r="N486" s="12">
        <f>IF(WorkOrders2[[#This Row],[WtyParts]]="yes", 0,WorkOrders2[[#This Row],[PartsCost]])</f>
        <v>0</v>
      </c>
      <c r="O486" t="s">
        <v>47</v>
      </c>
      <c r="P486" s="13">
        <f t="shared" si="56"/>
        <v>21</v>
      </c>
      <c r="Q486" s="14">
        <f t="shared" si="57"/>
        <v>140</v>
      </c>
      <c r="R486" s="15">
        <f t="shared" si="58"/>
        <v>140</v>
      </c>
      <c r="S486" s="15">
        <f t="shared" si="59"/>
        <v>140</v>
      </c>
      <c r="T486" s="15">
        <f t="shared" si="60"/>
        <v>0</v>
      </c>
      <c r="U486" s="15">
        <f t="shared" si="61"/>
        <v>194.28</v>
      </c>
      <c r="V486" s="15">
        <f t="shared" si="62"/>
        <v>140</v>
      </c>
      <c r="W486" s="14" t="str">
        <f t="shared" si="63"/>
        <v>Thu</v>
      </c>
      <c r="X486" s="14" t="str">
        <f t="shared" si="63"/>
        <v>Thu</v>
      </c>
      <c r="Y486" s="19">
        <f>WorkOrders2[[#This Row],[LbrHrs]]*WorkOrders2[[#This Row],[Techs]]</f>
        <v>2</v>
      </c>
      <c r="Z486" s="19">
        <f>WorkOrders2[[#This Row],[PartsCost]]+WorkOrders2[[#This Row],[LbrCost]]</f>
        <v>194.28</v>
      </c>
    </row>
    <row r="487" spans="1:26" x14ac:dyDescent="0.25">
      <c r="A487" s="7" t="s">
        <v>535</v>
      </c>
      <c r="B487" t="s">
        <v>25</v>
      </c>
      <c r="C487" t="s">
        <v>195</v>
      </c>
      <c r="D487" s="7" t="s">
        <v>35</v>
      </c>
      <c r="E487" t="s">
        <v>41</v>
      </c>
      <c r="F487" s="8">
        <v>44294</v>
      </c>
      <c r="G487" s="8">
        <v>44319</v>
      </c>
      <c r="H487" s="9">
        <v>1</v>
      </c>
      <c r="I487" s="9" t="e">
        <f>VLOOKUP(WorkOrders2[[#This Row],[Techs]],[1]!tblRates[#All],2,FALSE)</f>
        <v>#REF!</v>
      </c>
      <c r="J487" s="10"/>
      <c r="K487" s="10"/>
      <c r="L487" s="11">
        <v>0.25</v>
      </c>
      <c r="M487" s="12">
        <v>85.32</v>
      </c>
      <c r="N487" s="12">
        <f>IF(WorkOrders2[[#This Row],[WtyParts]]="yes", 0,WorkOrders2[[#This Row],[PartsCost]])</f>
        <v>85.32</v>
      </c>
      <c r="O487" t="s">
        <v>47</v>
      </c>
      <c r="P487" s="13">
        <f t="shared" si="56"/>
        <v>25</v>
      </c>
      <c r="Q487" s="14">
        <f t="shared" si="57"/>
        <v>80</v>
      </c>
      <c r="R487" s="15">
        <f t="shared" si="58"/>
        <v>20</v>
      </c>
      <c r="S487" s="15">
        <f t="shared" si="59"/>
        <v>20</v>
      </c>
      <c r="T487" s="15">
        <f t="shared" si="60"/>
        <v>85.32</v>
      </c>
      <c r="U487" s="15">
        <f t="shared" si="61"/>
        <v>105.32</v>
      </c>
      <c r="V487" s="15">
        <f t="shared" si="62"/>
        <v>105.32</v>
      </c>
      <c r="W487" s="14" t="str">
        <f t="shared" si="63"/>
        <v>Thu</v>
      </c>
      <c r="X487" s="14" t="str">
        <f t="shared" si="63"/>
        <v>Mon</v>
      </c>
      <c r="Y487" s="19">
        <f>WorkOrders2[[#This Row],[LbrHrs]]*WorkOrders2[[#This Row],[Techs]]</f>
        <v>0.25</v>
      </c>
      <c r="Z487" s="19">
        <f>WorkOrders2[[#This Row],[PartsCost]]+WorkOrders2[[#This Row],[LbrCost]]</f>
        <v>105.32</v>
      </c>
    </row>
    <row r="488" spans="1:26" x14ac:dyDescent="0.25">
      <c r="A488" s="7" t="s">
        <v>536</v>
      </c>
      <c r="B488" t="s">
        <v>136</v>
      </c>
      <c r="C488" t="s">
        <v>195</v>
      </c>
      <c r="D488" s="7" t="s">
        <v>27</v>
      </c>
      <c r="F488" s="8">
        <v>44294</v>
      </c>
      <c r="G488" s="8">
        <v>44329</v>
      </c>
      <c r="H488" s="9">
        <v>2</v>
      </c>
      <c r="I488" s="9" t="e">
        <f>VLOOKUP(WorkOrders2[[#This Row],[Techs]],[1]!tblRates[#All],2,FALSE)</f>
        <v>#REF!</v>
      </c>
      <c r="J488" s="10"/>
      <c r="K488" s="10"/>
      <c r="L488" s="11">
        <v>0.25</v>
      </c>
      <c r="M488" s="12">
        <v>30</v>
      </c>
      <c r="N488" s="12">
        <f>IF(WorkOrders2[[#This Row],[WtyParts]]="yes", 0,WorkOrders2[[#This Row],[PartsCost]])</f>
        <v>30</v>
      </c>
      <c r="O488" t="s">
        <v>47</v>
      </c>
      <c r="P488" s="13">
        <f t="shared" si="56"/>
        <v>35</v>
      </c>
      <c r="Q488" s="14">
        <f t="shared" si="57"/>
        <v>140</v>
      </c>
      <c r="R488" s="15">
        <f t="shared" si="58"/>
        <v>35</v>
      </c>
      <c r="S488" s="15">
        <f t="shared" si="59"/>
        <v>35</v>
      </c>
      <c r="T488" s="15">
        <f t="shared" si="60"/>
        <v>30</v>
      </c>
      <c r="U488" s="15">
        <f t="shared" si="61"/>
        <v>65</v>
      </c>
      <c r="V488" s="15">
        <f t="shared" si="62"/>
        <v>65</v>
      </c>
      <c r="W488" s="14" t="str">
        <f t="shared" si="63"/>
        <v>Thu</v>
      </c>
      <c r="X488" s="14" t="str">
        <f t="shared" si="63"/>
        <v>Thu</v>
      </c>
      <c r="Y488" s="19">
        <f>WorkOrders2[[#This Row],[LbrHrs]]*WorkOrders2[[#This Row],[Techs]]</f>
        <v>0.5</v>
      </c>
      <c r="Z488" s="19">
        <f>WorkOrders2[[#This Row],[PartsCost]]+WorkOrders2[[#This Row],[LbrCost]]</f>
        <v>65</v>
      </c>
    </row>
    <row r="489" spans="1:26" x14ac:dyDescent="0.25">
      <c r="A489" s="7" t="s">
        <v>537</v>
      </c>
      <c r="B489" t="s">
        <v>39</v>
      </c>
      <c r="C489" t="s">
        <v>40</v>
      </c>
      <c r="D489" s="7" t="s">
        <v>27</v>
      </c>
      <c r="E489" t="s">
        <v>41</v>
      </c>
      <c r="F489" s="8">
        <v>44294</v>
      </c>
      <c r="G489" s="8">
        <v>44337</v>
      </c>
      <c r="H489" s="9">
        <v>2</v>
      </c>
      <c r="I489" s="9" t="e">
        <f>VLOOKUP(WorkOrders2[[#This Row],[Techs]],[1]!tblRates[#All],2,FALSE)</f>
        <v>#REF!</v>
      </c>
      <c r="J489" s="10"/>
      <c r="K489" s="10"/>
      <c r="L489" s="11">
        <v>0.25</v>
      </c>
      <c r="M489" s="12">
        <v>2.54</v>
      </c>
      <c r="N489" s="12">
        <f>IF(WorkOrders2[[#This Row],[WtyParts]]="yes", 0,WorkOrders2[[#This Row],[PartsCost]])</f>
        <v>2.54</v>
      </c>
      <c r="O489" t="s">
        <v>28</v>
      </c>
      <c r="P489" s="13">
        <f t="shared" si="56"/>
        <v>43</v>
      </c>
      <c r="Q489" s="14">
        <f t="shared" si="57"/>
        <v>140</v>
      </c>
      <c r="R489" s="15">
        <f t="shared" si="58"/>
        <v>35</v>
      </c>
      <c r="S489" s="15">
        <f t="shared" si="59"/>
        <v>35</v>
      </c>
      <c r="T489" s="15">
        <f t="shared" si="60"/>
        <v>2.54</v>
      </c>
      <c r="U489" s="15">
        <f t="shared" si="61"/>
        <v>37.54</v>
      </c>
      <c r="V489" s="15">
        <f t="shared" si="62"/>
        <v>37.54</v>
      </c>
      <c r="W489" s="14" t="str">
        <f t="shared" si="63"/>
        <v>Thu</v>
      </c>
      <c r="X489" s="14" t="str">
        <f t="shared" si="63"/>
        <v>Fri</v>
      </c>
      <c r="Y489" s="19">
        <f>WorkOrders2[[#This Row],[LbrHrs]]*WorkOrders2[[#This Row],[Techs]]</f>
        <v>0.5</v>
      </c>
      <c r="Z489" s="19">
        <f>WorkOrders2[[#This Row],[PartsCost]]+WorkOrders2[[#This Row],[LbrCost]]</f>
        <v>37.54</v>
      </c>
    </row>
    <row r="490" spans="1:26" x14ac:dyDescent="0.25">
      <c r="A490" s="7" t="s">
        <v>538</v>
      </c>
      <c r="B490" t="s">
        <v>25</v>
      </c>
      <c r="C490" t="s">
        <v>195</v>
      </c>
      <c r="D490" s="7" t="s">
        <v>35</v>
      </c>
      <c r="F490" s="8">
        <v>44294</v>
      </c>
      <c r="G490" s="8">
        <v>44355</v>
      </c>
      <c r="H490" s="9">
        <v>1</v>
      </c>
      <c r="I490" s="9" t="e">
        <f>VLOOKUP(WorkOrders2[[#This Row],[Techs]],[1]!tblRates[#All],2,FALSE)</f>
        <v>#REF!</v>
      </c>
      <c r="J490" s="10"/>
      <c r="K490" s="10"/>
      <c r="L490" s="11">
        <v>0.25</v>
      </c>
      <c r="M490" s="12">
        <v>66.864900000000006</v>
      </c>
      <c r="N490" s="12">
        <f>IF(WorkOrders2[[#This Row],[WtyParts]]="yes", 0,WorkOrders2[[#This Row],[PartsCost]])</f>
        <v>66.864900000000006</v>
      </c>
      <c r="O490" t="s">
        <v>28</v>
      </c>
      <c r="P490" s="13">
        <f t="shared" si="56"/>
        <v>61</v>
      </c>
      <c r="Q490" s="14">
        <f t="shared" si="57"/>
        <v>80</v>
      </c>
      <c r="R490" s="15">
        <f t="shared" si="58"/>
        <v>20</v>
      </c>
      <c r="S490" s="15">
        <f t="shared" si="59"/>
        <v>20</v>
      </c>
      <c r="T490" s="15">
        <f t="shared" si="60"/>
        <v>66.864900000000006</v>
      </c>
      <c r="U490" s="15">
        <f t="shared" si="61"/>
        <v>86.864900000000006</v>
      </c>
      <c r="V490" s="15">
        <f t="shared" si="62"/>
        <v>86.864900000000006</v>
      </c>
      <c r="W490" s="14" t="str">
        <f t="shared" si="63"/>
        <v>Thu</v>
      </c>
      <c r="X490" s="14" t="str">
        <f t="shared" si="63"/>
        <v>Tue</v>
      </c>
      <c r="Y490" s="19">
        <f>WorkOrders2[[#This Row],[LbrHrs]]*WorkOrders2[[#This Row],[Techs]]</f>
        <v>0.25</v>
      </c>
      <c r="Z490" s="19">
        <f>WorkOrders2[[#This Row],[PartsCost]]+WorkOrders2[[#This Row],[LbrCost]]</f>
        <v>86.864900000000006</v>
      </c>
    </row>
    <row r="491" spans="1:26" x14ac:dyDescent="0.25">
      <c r="A491" s="7" t="s">
        <v>539</v>
      </c>
      <c r="B491" t="s">
        <v>25</v>
      </c>
      <c r="C491" t="s">
        <v>195</v>
      </c>
      <c r="D491" s="7" t="s">
        <v>32</v>
      </c>
      <c r="F491" s="8">
        <v>44296</v>
      </c>
      <c r="G491" s="8">
        <v>44307</v>
      </c>
      <c r="H491" s="9">
        <v>2</v>
      </c>
      <c r="I491" s="9" t="e">
        <f>VLOOKUP(WorkOrders2[[#This Row],[Techs]],[1]!tblRates[#All],2,FALSE)</f>
        <v>#REF!</v>
      </c>
      <c r="J491" s="10"/>
      <c r="K491" s="10"/>
      <c r="L491" s="11">
        <v>0.75</v>
      </c>
      <c r="M491" s="12">
        <v>108.9273</v>
      </c>
      <c r="N491" s="12">
        <f>IF(WorkOrders2[[#This Row],[WtyParts]]="yes", 0,WorkOrders2[[#This Row],[PartsCost]])</f>
        <v>108.9273</v>
      </c>
      <c r="O491" t="s">
        <v>28</v>
      </c>
      <c r="P491" s="13">
        <f t="shared" si="56"/>
        <v>11</v>
      </c>
      <c r="Q491" s="14">
        <f t="shared" si="57"/>
        <v>140</v>
      </c>
      <c r="R491" s="15">
        <f t="shared" si="58"/>
        <v>105</v>
      </c>
      <c r="S491" s="15">
        <f t="shared" si="59"/>
        <v>105</v>
      </c>
      <c r="T491" s="15">
        <f t="shared" si="60"/>
        <v>108.9273</v>
      </c>
      <c r="U491" s="15">
        <f t="shared" si="61"/>
        <v>213.9273</v>
      </c>
      <c r="V491" s="15">
        <f t="shared" si="62"/>
        <v>213.9273</v>
      </c>
      <c r="W491" s="14" t="str">
        <f t="shared" si="63"/>
        <v>Sat</v>
      </c>
      <c r="X491" s="14" t="str">
        <f t="shared" si="63"/>
        <v>Wed</v>
      </c>
      <c r="Y491" s="19">
        <f>WorkOrders2[[#This Row],[LbrHrs]]*WorkOrders2[[#This Row],[Techs]]</f>
        <v>1.5</v>
      </c>
      <c r="Z491" s="19">
        <f>WorkOrders2[[#This Row],[PartsCost]]+WorkOrders2[[#This Row],[LbrCost]]</f>
        <v>213.9273</v>
      </c>
    </row>
    <row r="492" spans="1:26" x14ac:dyDescent="0.25">
      <c r="A492" s="7" t="s">
        <v>540</v>
      </c>
      <c r="B492" t="s">
        <v>62</v>
      </c>
      <c r="C492" t="s">
        <v>40</v>
      </c>
      <c r="D492" s="7" t="s">
        <v>49</v>
      </c>
      <c r="F492" s="8">
        <v>44296</v>
      </c>
      <c r="G492" s="8">
        <v>44326</v>
      </c>
      <c r="H492" s="9">
        <v>1</v>
      </c>
      <c r="I492" s="9" t="e">
        <f>VLOOKUP(WorkOrders2[[#This Row],[Techs]],[1]!tblRates[#All],2,FALSE)</f>
        <v>#REF!</v>
      </c>
      <c r="J492" s="10" t="s">
        <v>41</v>
      </c>
      <c r="K492" s="10" t="s">
        <v>41</v>
      </c>
      <c r="L492" s="11">
        <v>4.75</v>
      </c>
      <c r="M492" s="12">
        <v>397.36099999999999</v>
      </c>
      <c r="N492" s="12">
        <f>IF(WorkOrders2[[#This Row],[WtyParts]]="yes", 0,WorkOrders2[[#This Row],[PartsCost]])</f>
        <v>0</v>
      </c>
      <c r="O492" t="s">
        <v>381</v>
      </c>
      <c r="P492" s="13">
        <f t="shared" si="56"/>
        <v>30</v>
      </c>
      <c r="Q492" s="14">
        <f t="shared" si="57"/>
        <v>80</v>
      </c>
      <c r="R492" s="15">
        <f t="shared" si="58"/>
        <v>380</v>
      </c>
      <c r="S492" s="15">
        <f t="shared" si="59"/>
        <v>0</v>
      </c>
      <c r="T492" s="15">
        <f t="shared" si="60"/>
        <v>0</v>
      </c>
      <c r="U492" s="15">
        <f t="shared" si="61"/>
        <v>777.36099999999999</v>
      </c>
      <c r="V492" s="15">
        <f t="shared" si="62"/>
        <v>0</v>
      </c>
      <c r="W492" s="14" t="str">
        <f t="shared" si="63"/>
        <v>Sat</v>
      </c>
      <c r="X492" s="14" t="str">
        <f t="shared" si="63"/>
        <v>Mon</v>
      </c>
      <c r="Y492" s="19">
        <f>WorkOrders2[[#This Row],[LbrHrs]]*WorkOrders2[[#This Row],[Techs]]</f>
        <v>4.75</v>
      </c>
      <c r="Z492" s="19">
        <f>WorkOrders2[[#This Row],[PartsCost]]+WorkOrders2[[#This Row],[LbrCost]]</f>
        <v>777.36099999999999</v>
      </c>
    </row>
    <row r="493" spans="1:26" x14ac:dyDescent="0.25">
      <c r="A493" s="7" t="s">
        <v>541</v>
      </c>
      <c r="B493" t="s">
        <v>62</v>
      </c>
      <c r="C493" t="s">
        <v>40</v>
      </c>
      <c r="D493" s="7" t="s">
        <v>27</v>
      </c>
      <c r="F493" s="8">
        <v>44298</v>
      </c>
      <c r="G493" s="8">
        <v>44307</v>
      </c>
      <c r="H493" s="9">
        <v>1</v>
      </c>
      <c r="I493" s="9" t="e">
        <f>VLOOKUP(WorkOrders2[[#This Row],[Techs]],[1]!tblRates[#All],2,FALSE)</f>
        <v>#REF!</v>
      </c>
      <c r="J493" s="10"/>
      <c r="K493" s="10"/>
      <c r="L493" s="11">
        <v>0.25</v>
      </c>
      <c r="M493" s="12">
        <v>156.40209999999999</v>
      </c>
      <c r="N493" s="12">
        <f>IF(WorkOrders2[[#This Row],[WtyParts]]="yes", 0,WorkOrders2[[#This Row],[PartsCost]])</f>
        <v>156.40209999999999</v>
      </c>
      <c r="O493" t="s">
        <v>28</v>
      </c>
      <c r="P493" s="13">
        <f t="shared" si="56"/>
        <v>9</v>
      </c>
      <c r="Q493" s="14">
        <f t="shared" si="57"/>
        <v>80</v>
      </c>
      <c r="R493" s="15">
        <f t="shared" si="58"/>
        <v>20</v>
      </c>
      <c r="S493" s="15">
        <f t="shared" si="59"/>
        <v>20</v>
      </c>
      <c r="T493" s="15">
        <f t="shared" si="60"/>
        <v>156.40209999999999</v>
      </c>
      <c r="U493" s="15">
        <f t="shared" si="61"/>
        <v>176.40209999999999</v>
      </c>
      <c r="V493" s="15">
        <f t="shared" si="62"/>
        <v>176.40209999999999</v>
      </c>
      <c r="W493" s="14" t="str">
        <f t="shared" si="63"/>
        <v>Mon</v>
      </c>
      <c r="X493" s="14" t="str">
        <f t="shared" si="63"/>
        <v>Wed</v>
      </c>
      <c r="Y493" s="19">
        <f>WorkOrders2[[#This Row],[LbrHrs]]*WorkOrders2[[#This Row],[Techs]]</f>
        <v>0.25</v>
      </c>
      <c r="Z493" s="19">
        <f>WorkOrders2[[#This Row],[PartsCost]]+WorkOrders2[[#This Row],[LbrCost]]</f>
        <v>176.40209999999999</v>
      </c>
    </row>
    <row r="494" spans="1:26" x14ac:dyDescent="0.25">
      <c r="A494" s="7" t="s">
        <v>542</v>
      </c>
      <c r="B494" t="s">
        <v>34</v>
      </c>
      <c r="C494" t="s">
        <v>40</v>
      </c>
      <c r="D494" s="7" t="s">
        <v>27</v>
      </c>
      <c r="F494" s="8">
        <v>44298</v>
      </c>
      <c r="G494" s="8">
        <v>44307</v>
      </c>
      <c r="H494" s="9">
        <v>2</v>
      </c>
      <c r="I494" s="9" t="e">
        <f>VLOOKUP(WorkOrders2[[#This Row],[Techs]],[1]!tblRates[#All],2,FALSE)</f>
        <v>#REF!</v>
      </c>
      <c r="J494" s="10"/>
      <c r="K494" s="10" t="s">
        <v>41</v>
      </c>
      <c r="L494" s="11">
        <v>0.5</v>
      </c>
      <c r="M494" s="12">
        <v>176.22120000000001</v>
      </c>
      <c r="N494" s="12">
        <f>IF(WorkOrders2[[#This Row],[WtyParts]]="yes", 0,WorkOrders2[[#This Row],[PartsCost]])</f>
        <v>0</v>
      </c>
      <c r="O494" t="s">
        <v>47</v>
      </c>
      <c r="P494" s="13">
        <f t="shared" si="56"/>
        <v>9</v>
      </c>
      <c r="Q494" s="14">
        <f t="shared" si="57"/>
        <v>140</v>
      </c>
      <c r="R494" s="15">
        <f t="shared" si="58"/>
        <v>70</v>
      </c>
      <c r="S494" s="15">
        <f t="shared" si="59"/>
        <v>70</v>
      </c>
      <c r="T494" s="15">
        <f t="shared" si="60"/>
        <v>0</v>
      </c>
      <c r="U494" s="15">
        <f t="shared" si="61"/>
        <v>246.22120000000001</v>
      </c>
      <c r="V494" s="15">
        <f t="shared" si="62"/>
        <v>70</v>
      </c>
      <c r="W494" s="14" t="str">
        <f t="shared" si="63"/>
        <v>Mon</v>
      </c>
      <c r="X494" s="14" t="str">
        <f t="shared" si="63"/>
        <v>Wed</v>
      </c>
      <c r="Y494" s="19">
        <f>WorkOrders2[[#This Row],[LbrHrs]]*WorkOrders2[[#This Row],[Techs]]</f>
        <v>1</v>
      </c>
      <c r="Z494" s="19">
        <f>WorkOrders2[[#This Row],[PartsCost]]+WorkOrders2[[#This Row],[LbrCost]]</f>
        <v>246.22120000000001</v>
      </c>
    </row>
    <row r="495" spans="1:26" x14ac:dyDescent="0.25">
      <c r="A495" s="7" t="s">
        <v>543</v>
      </c>
      <c r="B495" t="s">
        <v>25</v>
      </c>
      <c r="C495" t="s">
        <v>195</v>
      </c>
      <c r="D495" s="7" t="s">
        <v>35</v>
      </c>
      <c r="F495" s="8">
        <v>44298</v>
      </c>
      <c r="G495" s="8">
        <v>44314</v>
      </c>
      <c r="H495" s="9">
        <v>1</v>
      </c>
      <c r="I495" s="9" t="e">
        <f>VLOOKUP(WorkOrders2[[#This Row],[Techs]],[1]!tblRates[#All],2,FALSE)</f>
        <v>#REF!</v>
      </c>
      <c r="J495" s="10"/>
      <c r="K495" s="10"/>
      <c r="L495" s="11">
        <v>0.25</v>
      </c>
      <c r="M495" s="12">
        <v>4.99</v>
      </c>
      <c r="N495" s="12">
        <f>IF(WorkOrders2[[#This Row],[WtyParts]]="yes", 0,WorkOrders2[[#This Row],[PartsCost]])</f>
        <v>4.99</v>
      </c>
      <c r="O495" t="s">
        <v>47</v>
      </c>
      <c r="P495" s="13">
        <f t="shared" si="56"/>
        <v>16</v>
      </c>
      <c r="Q495" s="14">
        <f t="shared" si="57"/>
        <v>80</v>
      </c>
      <c r="R495" s="15">
        <f t="shared" si="58"/>
        <v>20</v>
      </c>
      <c r="S495" s="15">
        <f t="shared" si="59"/>
        <v>20</v>
      </c>
      <c r="T495" s="15">
        <f t="shared" si="60"/>
        <v>4.99</v>
      </c>
      <c r="U495" s="15">
        <f t="shared" si="61"/>
        <v>24.990000000000002</v>
      </c>
      <c r="V495" s="15">
        <f t="shared" si="62"/>
        <v>24.990000000000002</v>
      </c>
      <c r="W495" s="14" t="str">
        <f t="shared" si="63"/>
        <v>Mon</v>
      </c>
      <c r="X495" s="14" t="str">
        <f t="shared" si="63"/>
        <v>Wed</v>
      </c>
      <c r="Y495" s="19">
        <f>WorkOrders2[[#This Row],[LbrHrs]]*WorkOrders2[[#This Row],[Techs]]</f>
        <v>0.25</v>
      </c>
      <c r="Z495" s="19">
        <f>WorkOrders2[[#This Row],[PartsCost]]+WorkOrders2[[#This Row],[LbrCost]]</f>
        <v>24.990000000000002</v>
      </c>
    </row>
    <row r="496" spans="1:26" x14ac:dyDescent="0.25">
      <c r="A496" s="7" t="s">
        <v>544</v>
      </c>
      <c r="B496" t="s">
        <v>39</v>
      </c>
      <c r="C496" t="s">
        <v>46</v>
      </c>
      <c r="D496" s="7" t="s">
        <v>35</v>
      </c>
      <c r="F496" s="8">
        <v>44298</v>
      </c>
      <c r="G496" s="8">
        <v>44319</v>
      </c>
      <c r="H496" s="9">
        <v>1</v>
      </c>
      <c r="I496" s="9" t="e">
        <f>VLOOKUP(WorkOrders2[[#This Row],[Techs]],[1]!tblRates[#All],2,FALSE)</f>
        <v>#REF!</v>
      </c>
      <c r="J496" s="10"/>
      <c r="K496" s="10"/>
      <c r="L496" s="11">
        <v>0.25</v>
      </c>
      <c r="M496" s="12">
        <v>83.462900000000005</v>
      </c>
      <c r="N496" s="12">
        <f>IF(WorkOrders2[[#This Row],[WtyParts]]="yes", 0,WorkOrders2[[#This Row],[PartsCost]])</f>
        <v>83.462900000000005</v>
      </c>
      <c r="O496" t="s">
        <v>28</v>
      </c>
      <c r="P496" s="13">
        <f t="shared" si="56"/>
        <v>21</v>
      </c>
      <c r="Q496" s="14">
        <f t="shared" si="57"/>
        <v>80</v>
      </c>
      <c r="R496" s="15">
        <f t="shared" si="58"/>
        <v>20</v>
      </c>
      <c r="S496" s="15">
        <f t="shared" si="59"/>
        <v>20</v>
      </c>
      <c r="T496" s="15">
        <f t="shared" si="60"/>
        <v>83.462900000000005</v>
      </c>
      <c r="U496" s="15">
        <f t="shared" si="61"/>
        <v>103.4629</v>
      </c>
      <c r="V496" s="15">
        <f t="shared" si="62"/>
        <v>103.4629</v>
      </c>
      <c r="W496" s="14" t="str">
        <f t="shared" si="63"/>
        <v>Mon</v>
      </c>
      <c r="X496" s="14" t="str">
        <f t="shared" si="63"/>
        <v>Mon</v>
      </c>
      <c r="Y496" s="19">
        <f>WorkOrders2[[#This Row],[LbrHrs]]*WorkOrders2[[#This Row],[Techs]]</f>
        <v>0.25</v>
      </c>
      <c r="Z496" s="19">
        <f>WorkOrders2[[#This Row],[PartsCost]]+WorkOrders2[[#This Row],[LbrCost]]</f>
        <v>103.4629</v>
      </c>
    </row>
    <row r="497" spans="1:26" x14ac:dyDescent="0.25">
      <c r="A497" s="7" t="s">
        <v>545</v>
      </c>
      <c r="B497" t="s">
        <v>34</v>
      </c>
      <c r="C497" t="s">
        <v>46</v>
      </c>
      <c r="D497" s="7" t="s">
        <v>162</v>
      </c>
      <c r="F497" s="8">
        <v>44298</v>
      </c>
      <c r="G497" s="8">
        <v>44320</v>
      </c>
      <c r="H497" s="9">
        <v>2</v>
      </c>
      <c r="I497" s="9" t="e">
        <f>VLOOKUP(WorkOrders2[[#This Row],[Techs]],[1]!tblRates[#All],2,FALSE)</f>
        <v>#REF!</v>
      </c>
      <c r="J497" s="10"/>
      <c r="K497" s="10"/>
      <c r="L497" s="11">
        <v>2.25</v>
      </c>
      <c r="M497" s="12">
        <v>52</v>
      </c>
      <c r="N497" s="12">
        <f>IF(WorkOrders2[[#This Row],[WtyParts]]="yes", 0,WorkOrders2[[#This Row],[PartsCost]])</f>
        <v>52</v>
      </c>
      <c r="O497" t="s">
        <v>28</v>
      </c>
      <c r="P497" s="13">
        <f t="shared" si="56"/>
        <v>22</v>
      </c>
      <c r="Q497" s="14">
        <f t="shared" si="57"/>
        <v>140</v>
      </c>
      <c r="R497" s="15">
        <f t="shared" si="58"/>
        <v>315</v>
      </c>
      <c r="S497" s="15">
        <f t="shared" si="59"/>
        <v>315</v>
      </c>
      <c r="T497" s="15">
        <f t="shared" si="60"/>
        <v>52</v>
      </c>
      <c r="U497" s="15">
        <f t="shared" si="61"/>
        <v>367</v>
      </c>
      <c r="V497" s="15">
        <f t="shared" si="62"/>
        <v>367</v>
      </c>
      <c r="W497" s="14" t="str">
        <f t="shared" si="63"/>
        <v>Mon</v>
      </c>
      <c r="X497" s="14" t="str">
        <f t="shared" si="63"/>
        <v>Tue</v>
      </c>
      <c r="Y497" s="19">
        <f>WorkOrders2[[#This Row],[LbrHrs]]*WorkOrders2[[#This Row],[Techs]]</f>
        <v>4.5</v>
      </c>
      <c r="Z497" s="19">
        <f>WorkOrders2[[#This Row],[PartsCost]]+WorkOrders2[[#This Row],[LbrCost]]</f>
        <v>367</v>
      </c>
    </row>
    <row r="498" spans="1:26" x14ac:dyDescent="0.25">
      <c r="A498" s="7" t="s">
        <v>546</v>
      </c>
      <c r="B498" t="s">
        <v>30</v>
      </c>
      <c r="C498" t="s">
        <v>31</v>
      </c>
      <c r="D498" s="7" t="s">
        <v>27</v>
      </c>
      <c r="F498" s="8">
        <v>44298</v>
      </c>
      <c r="G498" s="8">
        <v>44320</v>
      </c>
      <c r="H498" s="9">
        <v>1</v>
      </c>
      <c r="I498" s="9" t="e">
        <f>VLOOKUP(WorkOrders2[[#This Row],[Techs]],[1]!tblRates[#All],2,FALSE)</f>
        <v>#REF!</v>
      </c>
      <c r="J498" s="10"/>
      <c r="K498" s="10"/>
      <c r="L498" s="11">
        <v>0.5</v>
      </c>
      <c r="M498" s="12">
        <v>743.18399999999997</v>
      </c>
      <c r="N498" s="12">
        <f>IF(WorkOrders2[[#This Row],[WtyParts]]="yes", 0,WorkOrders2[[#This Row],[PartsCost]])</f>
        <v>743.18399999999997</v>
      </c>
      <c r="O498" t="s">
        <v>36</v>
      </c>
      <c r="P498" s="13">
        <f t="shared" si="56"/>
        <v>22</v>
      </c>
      <c r="Q498" s="14">
        <f t="shared" si="57"/>
        <v>80</v>
      </c>
      <c r="R498" s="15">
        <f t="shared" si="58"/>
        <v>40</v>
      </c>
      <c r="S498" s="15">
        <f t="shared" si="59"/>
        <v>40</v>
      </c>
      <c r="T498" s="15">
        <f t="shared" si="60"/>
        <v>743.18399999999997</v>
      </c>
      <c r="U498" s="15">
        <f t="shared" si="61"/>
        <v>783.18399999999997</v>
      </c>
      <c r="V498" s="15">
        <f t="shared" si="62"/>
        <v>783.18399999999997</v>
      </c>
      <c r="W498" s="14" t="str">
        <f t="shared" si="63"/>
        <v>Mon</v>
      </c>
      <c r="X498" s="14" t="str">
        <f t="shared" si="63"/>
        <v>Tue</v>
      </c>
      <c r="Y498" s="19">
        <f>WorkOrders2[[#This Row],[LbrHrs]]*WorkOrders2[[#This Row],[Techs]]</f>
        <v>0.5</v>
      </c>
      <c r="Z498" s="19">
        <f>WorkOrders2[[#This Row],[PartsCost]]+WorkOrders2[[#This Row],[LbrCost]]</f>
        <v>783.18399999999997</v>
      </c>
    </row>
    <row r="499" spans="1:26" x14ac:dyDescent="0.25">
      <c r="A499" s="7" t="s">
        <v>547</v>
      </c>
      <c r="B499" t="s">
        <v>34</v>
      </c>
      <c r="C499" t="s">
        <v>40</v>
      </c>
      <c r="D499" s="7" t="s">
        <v>32</v>
      </c>
      <c r="F499" s="8">
        <v>44298</v>
      </c>
      <c r="G499" s="8">
        <v>44363</v>
      </c>
      <c r="H499" s="9">
        <v>1</v>
      </c>
      <c r="I499" s="9" t="e">
        <f>VLOOKUP(WorkOrders2[[#This Row],[Techs]],[1]!tblRates[#All],2,FALSE)</f>
        <v>#REF!</v>
      </c>
      <c r="J499" s="10"/>
      <c r="K499" s="10"/>
      <c r="L499" s="11">
        <v>0.5</v>
      </c>
      <c r="M499" s="12">
        <v>144</v>
      </c>
      <c r="N499" s="12">
        <f>IF(WorkOrders2[[#This Row],[WtyParts]]="yes", 0,WorkOrders2[[#This Row],[PartsCost]])</f>
        <v>144</v>
      </c>
      <c r="O499" t="s">
        <v>47</v>
      </c>
      <c r="P499" s="13">
        <f t="shared" si="56"/>
        <v>65</v>
      </c>
      <c r="Q499" s="14">
        <f t="shared" si="57"/>
        <v>80</v>
      </c>
      <c r="R499" s="15">
        <f t="shared" si="58"/>
        <v>40</v>
      </c>
      <c r="S499" s="15">
        <f t="shared" si="59"/>
        <v>40</v>
      </c>
      <c r="T499" s="15">
        <f t="shared" si="60"/>
        <v>144</v>
      </c>
      <c r="U499" s="15">
        <f t="shared" si="61"/>
        <v>184</v>
      </c>
      <c r="V499" s="15">
        <f t="shared" si="62"/>
        <v>184</v>
      </c>
      <c r="W499" s="14" t="str">
        <f t="shared" si="63"/>
        <v>Mon</v>
      </c>
      <c r="X499" s="14" t="str">
        <f t="shared" si="63"/>
        <v>Wed</v>
      </c>
      <c r="Y499" s="19">
        <f>WorkOrders2[[#This Row],[LbrHrs]]*WorkOrders2[[#This Row],[Techs]]</f>
        <v>0.5</v>
      </c>
      <c r="Z499" s="19">
        <f>WorkOrders2[[#This Row],[PartsCost]]+WorkOrders2[[#This Row],[LbrCost]]</f>
        <v>184</v>
      </c>
    </row>
    <row r="500" spans="1:26" x14ac:dyDescent="0.25">
      <c r="A500" s="7" t="s">
        <v>548</v>
      </c>
      <c r="B500" t="s">
        <v>25</v>
      </c>
      <c r="C500" t="s">
        <v>195</v>
      </c>
      <c r="D500" s="7" t="s">
        <v>35</v>
      </c>
      <c r="F500" s="8">
        <v>44299</v>
      </c>
      <c r="G500" s="8">
        <v>44314</v>
      </c>
      <c r="H500" s="9">
        <v>1</v>
      </c>
      <c r="I500" s="9" t="e">
        <f>VLOOKUP(WorkOrders2[[#This Row],[Techs]],[1]!tblRates[#All],2,FALSE)</f>
        <v>#REF!</v>
      </c>
      <c r="J500" s="10" t="s">
        <v>41</v>
      </c>
      <c r="K500" s="10" t="s">
        <v>41</v>
      </c>
      <c r="L500" s="11">
        <v>0.25</v>
      </c>
      <c r="M500" s="12">
        <v>38.124600000000001</v>
      </c>
      <c r="N500" s="12">
        <f>IF(WorkOrders2[[#This Row],[WtyParts]]="yes", 0,WorkOrders2[[#This Row],[PartsCost]])</f>
        <v>0</v>
      </c>
      <c r="O500" t="s">
        <v>381</v>
      </c>
      <c r="P500" s="13">
        <f t="shared" si="56"/>
        <v>15</v>
      </c>
      <c r="Q500" s="14">
        <f t="shared" si="57"/>
        <v>80</v>
      </c>
      <c r="R500" s="15">
        <f t="shared" si="58"/>
        <v>20</v>
      </c>
      <c r="S500" s="15">
        <f t="shared" si="59"/>
        <v>0</v>
      </c>
      <c r="T500" s="15">
        <f t="shared" si="60"/>
        <v>0</v>
      </c>
      <c r="U500" s="15">
        <f t="shared" si="61"/>
        <v>58.124600000000001</v>
      </c>
      <c r="V500" s="15">
        <f t="shared" si="62"/>
        <v>0</v>
      </c>
      <c r="W500" s="14" t="str">
        <f t="shared" si="63"/>
        <v>Tue</v>
      </c>
      <c r="X500" s="14" t="str">
        <f t="shared" si="63"/>
        <v>Wed</v>
      </c>
      <c r="Y500" s="19">
        <f>WorkOrders2[[#This Row],[LbrHrs]]*WorkOrders2[[#This Row],[Techs]]</f>
        <v>0.25</v>
      </c>
      <c r="Z500" s="19">
        <f>WorkOrders2[[#This Row],[PartsCost]]+WorkOrders2[[#This Row],[LbrCost]]</f>
        <v>58.124600000000001</v>
      </c>
    </row>
    <row r="501" spans="1:26" x14ac:dyDescent="0.25">
      <c r="A501" s="7" t="s">
        <v>549</v>
      </c>
      <c r="B501" t="s">
        <v>34</v>
      </c>
      <c r="C501" t="s">
        <v>46</v>
      </c>
      <c r="D501" s="7" t="s">
        <v>35</v>
      </c>
      <c r="F501" s="8">
        <v>44299</v>
      </c>
      <c r="G501" s="8">
        <v>44315</v>
      </c>
      <c r="H501" s="9">
        <v>1</v>
      </c>
      <c r="I501" s="9" t="e">
        <f>VLOOKUP(WorkOrders2[[#This Row],[Techs]],[1]!tblRates[#All],2,FALSE)</f>
        <v>#REF!</v>
      </c>
      <c r="J501" s="10" t="s">
        <v>41</v>
      </c>
      <c r="K501" s="10" t="s">
        <v>41</v>
      </c>
      <c r="L501" s="11">
        <v>0.25</v>
      </c>
      <c r="M501" s="12">
        <v>25</v>
      </c>
      <c r="N501" s="12">
        <f>IF(WorkOrders2[[#This Row],[WtyParts]]="yes", 0,WorkOrders2[[#This Row],[PartsCost]])</f>
        <v>0</v>
      </c>
      <c r="O501" t="s">
        <v>381</v>
      </c>
      <c r="P501" s="13">
        <f t="shared" si="56"/>
        <v>16</v>
      </c>
      <c r="Q501" s="14">
        <f t="shared" si="57"/>
        <v>80</v>
      </c>
      <c r="R501" s="15">
        <f t="shared" si="58"/>
        <v>20</v>
      </c>
      <c r="S501" s="15">
        <f t="shared" si="59"/>
        <v>0</v>
      </c>
      <c r="T501" s="15">
        <f t="shared" si="60"/>
        <v>0</v>
      </c>
      <c r="U501" s="15">
        <f t="shared" si="61"/>
        <v>45</v>
      </c>
      <c r="V501" s="15">
        <f t="shared" si="62"/>
        <v>0</v>
      </c>
      <c r="W501" s="14" t="str">
        <f t="shared" si="63"/>
        <v>Tue</v>
      </c>
      <c r="X501" s="14" t="str">
        <f t="shared" si="63"/>
        <v>Thu</v>
      </c>
      <c r="Y501" s="19">
        <f>WorkOrders2[[#This Row],[LbrHrs]]*WorkOrders2[[#This Row],[Techs]]</f>
        <v>0.25</v>
      </c>
      <c r="Z501" s="19">
        <f>WorkOrders2[[#This Row],[PartsCost]]+WorkOrders2[[#This Row],[LbrCost]]</f>
        <v>45</v>
      </c>
    </row>
    <row r="502" spans="1:26" x14ac:dyDescent="0.25">
      <c r="A502" s="7" t="s">
        <v>550</v>
      </c>
      <c r="B502" t="s">
        <v>25</v>
      </c>
      <c r="C502" t="s">
        <v>195</v>
      </c>
      <c r="D502" s="7" t="s">
        <v>27</v>
      </c>
      <c r="F502" s="8">
        <v>44299</v>
      </c>
      <c r="G502" s="8">
        <v>44315</v>
      </c>
      <c r="H502" s="9">
        <v>2</v>
      </c>
      <c r="I502" s="9" t="e">
        <f>VLOOKUP(WorkOrders2[[#This Row],[Techs]],[1]!tblRates[#All],2,FALSE)</f>
        <v>#REF!</v>
      </c>
      <c r="J502" s="10"/>
      <c r="K502" s="10"/>
      <c r="L502" s="11">
        <v>0.25</v>
      </c>
      <c r="M502" s="12">
        <v>175</v>
      </c>
      <c r="N502" s="12">
        <f>IF(WorkOrders2[[#This Row],[WtyParts]]="yes", 0,WorkOrders2[[#This Row],[PartsCost]])</f>
        <v>175</v>
      </c>
      <c r="O502" t="s">
        <v>28</v>
      </c>
      <c r="P502" s="13">
        <f t="shared" si="56"/>
        <v>16</v>
      </c>
      <c r="Q502" s="14">
        <f t="shared" si="57"/>
        <v>140</v>
      </c>
      <c r="R502" s="15">
        <f t="shared" si="58"/>
        <v>35</v>
      </c>
      <c r="S502" s="15">
        <f t="shared" si="59"/>
        <v>35</v>
      </c>
      <c r="T502" s="15">
        <f t="shared" si="60"/>
        <v>175</v>
      </c>
      <c r="U502" s="15">
        <f t="shared" si="61"/>
        <v>210</v>
      </c>
      <c r="V502" s="15">
        <f t="shared" si="62"/>
        <v>210</v>
      </c>
      <c r="W502" s="14" t="str">
        <f t="shared" si="63"/>
        <v>Tue</v>
      </c>
      <c r="X502" s="14" t="str">
        <f t="shared" si="63"/>
        <v>Thu</v>
      </c>
      <c r="Y502" s="19">
        <f>WorkOrders2[[#This Row],[LbrHrs]]*WorkOrders2[[#This Row],[Techs]]</f>
        <v>0.5</v>
      </c>
      <c r="Z502" s="19">
        <f>WorkOrders2[[#This Row],[PartsCost]]+WorkOrders2[[#This Row],[LbrCost]]</f>
        <v>210</v>
      </c>
    </row>
    <row r="503" spans="1:26" x14ac:dyDescent="0.25">
      <c r="A503" s="7" t="s">
        <v>551</v>
      </c>
      <c r="B503" t="s">
        <v>30</v>
      </c>
      <c r="C503" t="s">
        <v>31</v>
      </c>
      <c r="D503" s="7" t="s">
        <v>27</v>
      </c>
      <c r="F503" s="8">
        <v>44299</v>
      </c>
      <c r="G503" s="8">
        <v>44320</v>
      </c>
      <c r="H503" s="9">
        <v>1</v>
      </c>
      <c r="I503" s="9" t="e">
        <f>VLOOKUP(WorkOrders2[[#This Row],[Techs]],[1]!tblRates[#All],2,FALSE)</f>
        <v>#REF!</v>
      </c>
      <c r="J503" s="10"/>
      <c r="K503" s="10"/>
      <c r="L503" s="11">
        <v>0.25</v>
      </c>
      <c r="M503" s="12">
        <v>6.944</v>
      </c>
      <c r="N503" s="12">
        <f>IF(WorkOrders2[[#This Row],[WtyParts]]="yes", 0,WorkOrders2[[#This Row],[PartsCost]])</f>
        <v>6.944</v>
      </c>
      <c r="O503" t="s">
        <v>28</v>
      </c>
      <c r="P503" s="13">
        <f t="shared" si="56"/>
        <v>21</v>
      </c>
      <c r="Q503" s="14">
        <f t="shared" si="57"/>
        <v>80</v>
      </c>
      <c r="R503" s="15">
        <f t="shared" si="58"/>
        <v>20</v>
      </c>
      <c r="S503" s="15">
        <f t="shared" si="59"/>
        <v>20</v>
      </c>
      <c r="T503" s="15">
        <f t="shared" si="60"/>
        <v>6.944</v>
      </c>
      <c r="U503" s="15">
        <f t="shared" si="61"/>
        <v>26.943999999999999</v>
      </c>
      <c r="V503" s="15">
        <f t="shared" si="62"/>
        <v>26.943999999999999</v>
      </c>
      <c r="W503" s="14" t="str">
        <f t="shared" si="63"/>
        <v>Tue</v>
      </c>
      <c r="X503" s="14" t="str">
        <f t="shared" si="63"/>
        <v>Tue</v>
      </c>
      <c r="Y503" s="19">
        <f>WorkOrders2[[#This Row],[LbrHrs]]*WorkOrders2[[#This Row],[Techs]]</f>
        <v>0.25</v>
      </c>
      <c r="Z503" s="19">
        <f>WorkOrders2[[#This Row],[PartsCost]]+WorkOrders2[[#This Row],[LbrCost]]</f>
        <v>26.943999999999999</v>
      </c>
    </row>
    <row r="504" spans="1:26" x14ac:dyDescent="0.25">
      <c r="A504" s="7" t="s">
        <v>552</v>
      </c>
      <c r="B504" t="s">
        <v>30</v>
      </c>
      <c r="C504" t="s">
        <v>46</v>
      </c>
      <c r="D504" s="7" t="s">
        <v>162</v>
      </c>
      <c r="F504" s="8">
        <v>44299</v>
      </c>
      <c r="G504" s="8">
        <v>44328</v>
      </c>
      <c r="H504" s="9">
        <v>3</v>
      </c>
      <c r="I504" s="9" t="e">
        <f>VLOOKUP(WorkOrders2[[#This Row],[Techs]],[1]!tblRates[#All],2,FALSE)</f>
        <v>#REF!</v>
      </c>
      <c r="J504" s="10"/>
      <c r="K504" s="10"/>
      <c r="L504" s="11">
        <v>3.25</v>
      </c>
      <c r="M504" s="12">
        <v>640.42399999999998</v>
      </c>
      <c r="N504" s="12">
        <f>IF(WorkOrders2[[#This Row],[WtyParts]]="yes", 0,WorkOrders2[[#This Row],[PartsCost]])</f>
        <v>640.42399999999998</v>
      </c>
      <c r="O504" t="s">
        <v>47</v>
      </c>
      <c r="P504" s="13">
        <f t="shared" si="56"/>
        <v>29</v>
      </c>
      <c r="Q504" s="14">
        <f t="shared" si="57"/>
        <v>195</v>
      </c>
      <c r="R504" s="15">
        <f t="shared" si="58"/>
        <v>633.75</v>
      </c>
      <c r="S504" s="15">
        <f t="shared" si="59"/>
        <v>633.75</v>
      </c>
      <c r="T504" s="15">
        <f t="shared" si="60"/>
        <v>640.42399999999998</v>
      </c>
      <c r="U504" s="15">
        <f t="shared" si="61"/>
        <v>1274.174</v>
      </c>
      <c r="V504" s="15">
        <f t="shared" si="62"/>
        <v>1274.174</v>
      </c>
      <c r="W504" s="14" t="str">
        <f t="shared" si="63"/>
        <v>Tue</v>
      </c>
      <c r="X504" s="14" t="str">
        <f t="shared" si="63"/>
        <v>Wed</v>
      </c>
      <c r="Y504" s="19">
        <f>WorkOrders2[[#This Row],[LbrHrs]]*WorkOrders2[[#This Row],[Techs]]</f>
        <v>9.75</v>
      </c>
      <c r="Z504" s="19">
        <f>WorkOrders2[[#This Row],[PartsCost]]+WorkOrders2[[#This Row],[LbrCost]]</f>
        <v>1274.174</v>
      </c>
    </row>
    <row r="505" spans="1:26" x14ac:dyDescent="0.25">
      <c r="A505" s="7" t="s">
        <v>553</v>
      </c>
      <c r="B505" t="s">
        <v>62</v>
      </c>
      <c r="C505" t="s">
        <v>26</v>
      </c>
      <c r="D505" s="7" t="s">
        <v>27</v>
      </c>
      <c r="F505" s="8">
        <v>44299</v>
      </c>
      <c r="G505" s="8">
        <v>44329</v>
      </c>
      <c r="H505" s="9">
        <v>1</v>
      </c>
      <c r="I505" s="9" t="e">
        <f>VLOOKUP(WorkOrders2[[#This Row],[Techs]],[1]!tblRates[#All],2,FALSE)</f>
        <v>#REF!</v>
      </c>
      <c r="J505" s="10"/>
      <c r="K505" s="10"/>
      <c r="L505" s="11">
        <v>0.25</v>
      </c>
      <c r="M505" s="12">
        <v>86.28</v>
      </c>
      <c r="N505" s="12">
        <f>IF(WorkOrders2[[#This Row],[WtyParts]]="yes", 0,WorkOrders2[[#This Row],[PartsCost]])</f>
        <v>86.28</v>
      </c>
      <c r="O505" t="s">
        <v>28</v>
      </c>
      <c r="P505" s="13">
        <f t="shared" si="56"/>
        <v>30</v>
      </c>
      <c r="Q505" s="14">
        <f t="shared" si="57"/>
        <v>80</v>
      </c>
      <c r="R505" s="15">
        <f t="shared" si="58"/>
        <v>20</v>
      </c>
      <c r="S505" s="15">
        <f t="shared" si="59"/>
        <v>20</v>
      </c>
      <c r="T505" s="15">
        <f t="shared" si="60"/>
        <v>86.28</v>
      </c>
      <c r="U505" s="15">
        <f t="shared" si="61"/>
        <v>106.28</v>
      </c>
      <c r="V505" s="15">
        <f t="shared" si="62"/>
        <v>106.28</v>
      </c>
      <c r="W505" s="14" t="str">
        <f t="shared" si="63"/>
        <v>Tue</v>
      </c>
      <c r="X505" s="14" t="str">
        <f t="shared" si="63"/>
        <v>Thu</v>
      </c>
      <c r="Y505" s="19">
        <f>WorkOrders2[[#This Row],[LbrHrs]]*WorkOrders2[[#This Row],[Techs]]</f>
        <v>0.25</v>
      </c>
      <c r="Z505" s="19">
        <f>WorkOrders2[[#This Row],[PartsCost]]+WorkOrders2[[#This Row],[LbrCost]]</f>
        <v>106.28</v>
      </c>
    </row>
    <row r="506" spans="1:26" x14ac:dyDescent="0.25">
      <c r="A506" s="7" t="s">
        <v>554</v>
      </c>
      <c r="B506" t="s">
        <v>39</v>
      </c>
      <c r="C506" t="s">
        <v>40</v>
      </c>
      <c r="D506" s="7" t="s">
        <v>27</v>
      </c>
      <c r="F506" s="8">
        <v>44299</v>
      </c>
      <c r="G506" s="8">
        <v>44337</v>
      </c>
      <c r="H506" s="9">
        <v>1</v>
      </c>
      <c r="I506" s="9" t="e">
        <f>VLOOKUP(WorkOrders2[[#This Row],[Techs]],[1]!tblRates[#All],2,FALSE)</f>
        <v>#REF!</v>
      </c>
      <c r="J506" s="10"/>
      <c r="K506" s="10" t="s">
        <v>41</v>
      </c>
      <c r="L506" s="11">
        <v>0.25</v>
      </c>
      <c r="M506" s="12">
        <v>103.18</v>
      </c>
      <c r="N506" s="12">
        <f>IF(WorkOrders2[[#This Row],[WtyParts]]="yes", 0,WorkOrders2[[#This Row],[PartsCost]])</f>
        <v>0</v>
      </c>
      <c r="O506" t="s">
        <v>47</v>
      </c>
      <c r="P506" s="13">
        <f t="shared" si="56"/>
        <v>38</v>
      </c>
      <c r="Q506" s="14">
        <f t="shared" si="57"/>
        <v>80</v>
      </c>
      <c r="R506" s="15">
        <f t="shared" si="58"/>
        <v>20</v>
      </c>
      <c r="S506" s="15">
        <f t="shared" si="59"/>
        <v>20</v>
      </c>
      <c r="T506" s="15">
        <f t="shared" si="60"/>
        <v>0</v>
      </c>
      <c r="U506" s="15">
        <f t="shared" si="61"/>
        <v>123.18</v>
      </c>
      <c r="V506" s="15">
        <f t="shared" si="62"/>
        <v>20</v>
      </c>
      <c r="W506" s="14" t="str">
        <f t="shared" si="63"/>
        <v>Tue</v>
      </c>
      <c r="X506" s="14" t="str">
        <f t="shared" si="63"/>
        <v>Fri</v>
      </c>
      <c r="Y506" s="19">
        <f>WorkOrders2[[#This Row],[LbrHrs]]*WorkOrders2[[#This Row],[Techs]]</f>
        <v>0.25</v>
      </c>
      <c r="Z506" s="19">
        <f>WorkOrders2[[#This Row],[PartsCost]]+WorkOrders2[[#This Row],[LbrCost]]</f>
        <v>123.18</v>
      </c>
    </row>
    <row r="507" spans="1:26" x14ac:dyDescent="0.25">
      <c r="A507" s="7" t="s">
        <v>555</v>
      </c>
      <c r="B507" t="s">
        <v>194</v>
      </c>
      <c r="C507" t="s">
        <v>195</v>
      </c>
      <c r="D507" s="7" t="s">
        <v>49</v>
      </c>
      <c r="F507" s="8">
        <v>44299</v>
      </c>
      <c r="G507" s="8">
        <v>44333</v>
      </c>
      <c r="H507" s="9">
        <v>2</v>
      </c>
      <c r="I507" s="9" t="e">
        <f>VLOOKUP(WorkOrders2[[#This Row],[Techs]],[1]!tblRates[#All],2,FALSE)</f>
        <v>#REF!</v>
      </c>
      <c r="J507" s="10"/>
      <c r="K507" s="10"/>
      <c r="L507" s="11">
        <v>1</v>
      </c>
      <c r="M507" s="12">
        <v>464.4</v>
      </c>
      <c r="N507" s="12">
        <f>IF(WorkOrders2[[#This Row],[WtyParts]]="yes", 0,WorkOrders2[[#This Row],[PartsCost]])</f>
        <v>464.4</v>
      </c>
      <c r="O507" t="s">
        <v>400</v>
      </c>
      <c r="P507" s="13">
        <f t="shared" si="56"/>
        <v>34</v>
      </c>
      <c r="Q507" s="14">
        <f t="shared" si="57"/>
        <v>140</v>
      </c>
      <c r="R507" s="15">
        <f t="shared" si="58"/>
        <v>140</v>
      </c>
      <c r="S507" s="15">
        <f t="shared" si="59"/>
        <v>140</v>
      </c>
      <c r="T507" s="15">
        <f t="shared" si="60"/>
        <v>464.4</v>
      </c>
      <c r="U507" s="15">
        <f t="shared" si="61"/>
        <v>604.4</v>
      </c>
      <c r="V507" s="15">
        <f t="shared" si="62"/>
        <v>604.4</v>
      </c>
      <c r="W507" s="14" t="str">
        <f t="shared" si="63"/>
        <v>Tue</v>
      </c>
      <c r="X507" s="14" t="str">
        <f t="shared" si="63"/>
        <v>Mon</v>
      </c>
      <c r="Y507" s="19">
        <f>WorkOrders2[[#This Row],[LbrHrs]]*WorkOrders2[[#This Row],[Techs]]</f>
        <v>2</v>
      </c>
      <c r="Z507" s="19">
        <f>WorkOrders2[[#This Row],[PartsCost]]+WorkOrders2[[#This Row],[LbrCost]]</f>
        <v>604.4</v>
      </c>
    </row>
    <row r="508" spans="1:26" x14ac:dyDescent="0.25">
      <c r="A508" s="7" t="s">
        <v>556</v>
      </c>
      <c r="B508" t="s">
        <v>34</v>
      </c>
      <c r="C508" t="s">
        <v>40</v>
      </c>
      <c r="D508" s="7" t="s">
        <v>27</v>
      </c>
      <c r="F508" s="8">
        <v>44299</v>
      </c>
      <c r="G508" s="8">
        <v>44362</v>
      </c>
      <c r="H508" s="9">
        <v>1</v>
      </c>
      <c r="I508" s="9" t="e">
        <f>VLOOKUP(WorkOrders2[[#This Row],[Techs]],[1]!tblRates[#All],2,FALSE)</f>
        <v>#REF!</v>
      </c>
      <c r="J508" s="10"/>
      <c r="K508" s="10"/>
      <c r="L508" s="11">
        <v>1</v>
      </c>
      <c r="M508" s="12">
        <v>406.65719999999999</v>
      </c>
      <c r="N508" s="12">
        <f>IF(WorkOrders2[[#This Row],[WtyParts]]="yes", 0,WorkOrders2[[#This Row],[PartsCost]])</f>
        <v>406.65719999999999</v>
      </c>
      <c r="O508" t="s">
        <v>47</v>
      </c>
      <c r="P508" s="13">
        <f t="shared" si="56"/>
        <v>63</v>
      </c>
      <c r="Q508" s="14">
        <f t="shared" si="57"/>
        <v>80</v>
      </c>
      <c r="R508" s="15">
        <f t="shared" si="58"/>
        <v>80</v>
      </c>
      <c r="S508" s="15">
        <f t="shared" si="59"/>
        <v>80</v>
      </c>
      <c r="T508" s="15">
        <f t="shared" si="60"/>
        <v>406.65719999999999</v>
      </c>
      <c r="U508" s="15">
        <f t="shared" si="61"/>
        <v>486.65719999999999</v>
      </c>
      <c r="V508" s="15">
        <f t="shared" si="62"/>
        <v>486.65719999999999</v>
      </c>
      <c r="W508" s="14" t="str">
        <f t="shared" si="63"/>
        <v>Tue</v>
      </c>
      <c r="X508" s="14" t="str">
        <f t="shared" si="63"/>
        <v>Tue</v>
      </c>
      <c r="Y508" s="19">
        <f>WorkOrders2[[#This Row],[LbrHrs]]*WorkOrders2[[#This Row],[Techs]]</f>
        <v>1</v>
      </c>
      <c r="Z508" s="19">
        <f>WorkOrders2[[#This Row],[PartsCost]]+WorkOrders2[[#This Row],[LbrCost]]</f>
        <v>486.65719999999999</v>
      </c>
    </row>
    <row r="509" spans="1:26" x14ac:dyDescent="0.25">
      <c r="A509" s="7" t="s">
        <v>557</v>
      </c>
      <c r="B509" t="s">
        <v>39</v>
      </c>
      <c r="C509" t="s">
        <v>40</v>
      </c>
      <c r="D509" s="7" t="s">
        <v>32</v>
      </c>
      <c r="F509" s="8">
        <v>44300</v>
      </c>
      <c r="G509" s="8">
        <v>44309</v>
      </c>
      <c r="H509" s="9">
        <v>1</v>
      </c>
      <c r="I509" s="9" t="e">
        <f>VLOOKUP(WorkOrders2[[#This Row],[Techs]],[1]!tblRates[#All],2,FALSE)</f>
        <v>#REF!</v>
      </c>
      <c r="J509" s="10"/>
      <c r="K509" s="10"/>
      <c r="L509" s="11">
        <v>0.5</v>
      </c>
      <c r="M509" s="12">
        <v>21.33</v>
      </c>
      <c r="N509" s="12">
        <f>IF(WorkOrders2[[#This Row],[WtyParts]]="yes", 0,WorkOrders2[[#This Row],[PartsCost]])</f>
        <v>21.33</v>
      </c>
      <c r="O509" t="s">
        <v>28</v>
      </c>
      <c r="P509" s="13">
        <f t="shared" si="56"/>
        <v>9</v>
      </c>
      <c r="Q509" s="14">
        <f t="shared" si="57"/>
        <v>80</v>
      </c>
      <c r="R509" s="15">
        <f t="shared" si="58"/>
        <v>40</v>
      </c>
      <c r="S509" s="15">
        <f t="shared" si="59"/>
        <v>40</v>
      </c>
      <c r="T509" s="15">
        <f t="shared" si="60"/>
        <v>21.33</v>
      </c>
      <c r="U509" s="15">
        <f t="shared" si="61"/>
        <v>61.33</v>
      </c>
      <c r="V509" s="15">
        <f t="shared" si="62"/>
        <v>61.33</v>
      </c>
      <c r="W509" s="14" t="str">
        <f t="shared" si="63"/>
        <v>Wed</v>
      </c>
      <c r="X509" s="14" t="str">
        <f t="shared" si="63"/>
        <v>Fri</v>
      </c>
      <c r="Y509" s="19">
        <f>WorkOrders2[[#This Row],[LbrHrs]]*WorkOrders2[[#This Row],[Techs]]</f>
        <v>0.5</v>
      </c>
      <c r="Z509" s="19">
        <f>WorkOrders2[[#This Row],[PartsCost]]+WorkOrders2[[#This Row],[LbrCost]]</f>
        <v>61.33</v>
      </c>
    </row>
    <row r="510" spans="1:26" x14ac:dyDescent="0.25">
      <c r="A510" s="7" t="s">
        <v>558</v>
      </c>
      <c r="B510" t="s">
        <v>51</v>
      </c>
      <c r="C510" t="s">
        <v>26</v>
      </c>
      <c r="D510" s="7" t="s">
        <v>49</v>
      </c>
      <c r="F510" s="8">
        <v>44300</v>
      </c>
      <c r="G510" s="8">
        <v>44312</v>
      </c>
      <c r="H510" s="9">
        <v>1</v>
      </c>
      <c r="I510" s="9" t="e">
        <f>VLOOKUP(WorkOrders2[[#This Row],[Techs]],[1]!tblRates[#All],2,FALSE)</f>
        <v>#REF!</v>
      </c>
      <c r="J510" s="10"/>
      <c r="K510" s="10"/>
      <c r="L510" s="11">
        <v>1.5</v>
      </c>
      <c r="M510" s="12">
        <v>15.15</v>
      </c>
      <c r="N510" s="12">
        <f>IF(WorkOrders2[[#This Row],[WtyParts]]="yes", 0,WorkOrders2[[#This Row],[PartsCost]])</f>
        <v>15.15</v>
      </c>
      <c r="O510" t="s">
        <v>28</v>
      </c>
      <c r="P510" s="13">
        <f t="shared" si="56"/>
        <v>12</v>
      </c>
      <c r="Q510" s="14">
        <f t="shared" si="57"/>
        <v>80</v>
      </c>
      <c r="R510" s="15">
        <f t="shared" si="58"/>
        <v>120</v>
      </c>
      <c r="S510" s="15">
        <f t="shared" si="59"/>
        <v>120</v>
      </c>
      <c r="T510" s="15">
        <f t="shared" si="60"/>
        <v>15.15</v>
      </c>
      <c r="U510" s="15">
        <f t="shared" si="61"/>
        <v>135.15</v>
      </c>
      <c r="V510" s="15">
        <f t="shared" si="62"/>
        <v>135.15</v>
      </c>
      <c r="W510" s="14" t="str">
        <f t="shared" si="63"/>
        <v>Wed</v>
      </c>
      <c r="X510" s="14" t="str">
        <f t="shared" si="63"/>
        <v>Mon</v>
      </c>
      <c r="Y510" s="19">
        <f>WorkOrders2[[#This Row],[LbrHrs]]*WorkOrders2[[#This Row],[Techs]]</f>
        <v>1.5</v>
      </c>
      <c r="Z510" s="19">
        <f>WorkOrders2[[#This Row],[PartsCost]]+WorkOrders2[[#This Row],[LbrCost]]</f>
        <v>135.15</v>
      </c>
    </row>
    <row r="511" spans="1:26" x14ac:dyDescent="0.25">
      <c r="A511" s="7" t="s">
        <v>559</v>
      </c>
      <c r="B511" t="s">
        <v>62</v>
      </c>
      <c r="C511" t="s">
        <v>26</v>
      </c>
      <c r="D511" s="7" t="s">
        <v>27</v>
      </c>
      <c r="E511" t="s">
        <v>41</v>
      </c>
      <c r="F511" s="8">
        <v>44300</v>
      </c>
      <c r="G511" s="8">
        <v>44313</v>
      </c>
      <c r="H511" s="9">
        <v>1</v>
      </c>
      <c r="I511" s="9" t="e">
        <f>VLOOKUP(WorkOrders2[[#This Row],[Techs]],[1]!tblRates[#All],2,FALSE)</f>
        <v>#REF!</v>
      </c>
      <c r="J511" s="10"/>
      <c r="K511" s="10" t="s">
        <v>41</v>
      </c>
      <c r="L511" s="11">
        <v>0.25</v>
      </c>
      <c r="M511" s="12">
        <v>96.045299999999997</v>
      </c>
      <c r="N511" s="12">
        <f>IF(WorkOrders2[[#This Row],[WtyParts]]="yes", 0,WorkOrders2[[#This Row],[PartsCost]])</f>
        <v>0</v>
      </c>
      <c r="O511" t="s">
        <v>47</v>
      </c>
      <c r="P511" s="13">
        <f t="shared" si="56"/>
        <v>13</v>
      </c>
      <c r="Q511" s="14">
        <f t="shared" si="57"/>
        <v>80</v>
      </c>
      <c r="R511" s="15">
        <f t="shared" si="58"/>
        <v>20</v>
      </c>
      <c r="S511" s="15">
        <f t="shared" si="59"/>
        <v>20</v>
      </c>
      <c r="T511" s="15">
        <f t="shared" si="60"/>
        <v>0</v>
      </c>
      <c r="U511" s="15">
        <f t="shared" si="61"/>
        <v>116.0453</v>
      </c>
      <c r="V511" s="15">
        <f t="shared" si="62"/>
        <v>20</v>
      </c>
      <c r="W511" s="14" t="str">
        <f t="shared" si="63"/>
        <v>Wed</v>
      </c>
      <c r="X511" s="14" t="str">
        <f t="shared" si="63"/>
        <v>Tue</v>
      </c>
      <c r="Y511" s="19">
        <f>WorkOrders2[[#This Row],[LbrHrs]]*WorkOrders2[[#This Row],[Techs]]</f>
        <v>0.25</v>
      </c>
      <c r="Z511" s="19">
        <f>WorkOrders2[[#This Row],[PartsCost]]+WorkOrders2[[#This Row],[LbrCost]]</f>
        <v>116.0453</v>
      </c>
    </row>
    <row r="512" spans="1:26" x14ac:dyDescent="0.25">
      <c r="A512" s="7" t="s">
        <v>560</v>
      </c>
      <c r="B512" t="s">
        <v>39</v>
      </c>
      <c r="C512" t="s">
        <v>26</v>
      </c>
      <c r="D512" s="7" t="s">
        <v>35</v>
      </c>
      <c r="E512" t="s">
        <v>41</v>
      </c>
      <c r="F512" s="8">
        <v>44300</v>
      </c>
      <c r="G512" s="8">
        <v>44313</v>
      </c>
      <c r="H512" s="9">
        <v>1</v>
      </c>
      <c r="I512" s="9" t="e">
        <f>VLOOKUP(WorkOrders2[[#This Row],[Techs]],[1]!tblRates[#All],2,FALSE)</f>
        <v>#REF!</v>
      </c>
      <c r="J512" s="10"/>
      <c r="K512" s="10"/>
      <c r="L512" s="11">
        <v>0.25</v>
      </c>
      <c r="M512" s="12">
        <v>127.40130000000001</v>
      </c>
      <c r="N512" s="12">
        <f>IF(WorkOrders2[[#This Row],[WtyParts]]="yes", 0,WorkOrders2[[#This Row],[PartsCost]])</f>
        <v>127.40130000000001</v>
      </c>
      <c r="O512" t="s">
        <v>47</v>
      </c>
      <c r="P512" s="13">
        <f t="shared" si="56"/>
        <v>13</v>
      </c>
      <c r="Q512" s="14">
        <f t="shared" si="57"/>
        <v>80</v>
      </c>
      <c r="R512" s="15">
        <f t="shared" si="58"/>
        <v>20</v>
      </c>
      <c r="S512" s="15">
        <f t="shared" si="59"/>
        <v>20</v>
      </c>
      <c r="T512" s="15">
        <f t="shared" si="60"/>
        <v>127.40130000000001</v>
      </c>
      <c r="U512" s="15">
        <f t="shared" si="61"/>
        <v>147.40129999999999</v>
      </c>
      <c r="V512" s="15">
        <f t="shared" si="62"/>
        <v>147.40129999999999</v>
      </c>
      <c r="W512" s="14" t="str">
        <f t="shared" si="63"/>
        <v>Wed</v>
      </c>
      <c r="X512" s="14" t="str">
        <f t="shared" si="63"/>
        <v>Tue</v>
      </c>
      <c r="Y512" s="19">
        <f>WorkOrders2[[#This Row],[LbrHrs]]*WorkOrders2[[#This Row],[Techs]]</f>
        <v>0.25</v>
      </c>
      <c r="Z512" s="19">
        <f>WorkOrders2[[#This Row],[PartsCost]]+WorkOrders2[[#This Row],[LbrCost]]</f>
        <v>147.40129999999999</v>
      </c>
    </row>
    <row r="513" spans="1:26" x14ac:dyDescent="0.25">
      <c r="A513" s="7" t="s">
        <v>561</v>
      </c>
      <c r="B513" t="s">
        <v>30</v>
      </c>
      <c r="C513" t="s">
        <v>31</v>
      </c>
      <c r="D513" s="7" t="s">
        <v>32</v>
      </c>
      <c r="F513" s="8">
        <v>44300</v>
      </c>
      <c r="G513" s="8">
        <v>44321</v>
      </c>
      <c r="H513" s="9">
        <v>1</v>
      </c>
      <c r="I513" s="9" t="e">
        <f>VLOOKUP(WorkOrders2[[#This Row],[Techs]],[1]!tblRates[#All],2,FALSE)</f>
        <v>#REF!</v>
      </c>
      <c r="J513" s="10"/>
      <c r="K513" s="10"/>
      <c r="L513" s="11">
        <v>0.5</v>
      </c>
      <c r="M513" s="12">
        <v>95.471999999999994</v>
      </c>
      <c r="N513" s="12">
        <f>IF(WorkOrders2[[#This Row],[WtyParts]]="yes", 0,WorkOrders2[[#This Row],[PartsCost]])</f>
        <v>95.471999999999994</v>
      </c>
      <c r="O513" t="s">
        <v>36</v>
      </c>
      <c r="P513" s="13">
        <f t="shared" si="56"/>
        <v>21</v>
      </c>
      <c r="Q513" s="14">
        <f t="shared" si="57"/>
        <v>80</v>
      </c>
      <c r="R513" s="15">
        <f t="shared" si="58"/>
        <v>40</v>
      </c>
      <c r="S513" s="15">
        <f t="shared" si="59"/>
        <v>40</v>
      </c>
      <c r="T513" s="15">
        <f t="shared" si="60"/>
        <v>95.471999999999994</v>
      </c>
      <c r="U513" s="15">
        <f t="shared" si="61"/>
        <v>135.47199999999998</v>
      </c>
      <c r="V513" s="15">
        <f t="shared" si="62"/>
        <v>135.47199999999998</v>
      </c>
      <c r="W513" s="14" t="str">
        <f t="shared" si="63"/>
        <v>Wed</v>
      </c>
      <c r="X513" s="14" t="str">
        <f t="shared" si="63"/>
        <v>Wed</v>
      </c>
      <c r="Y513" s="19">
        <f>WorkOrders2[[#This Row],[LbrHrs]]*WorkOrders2[[#This Row],[Techs]]</f>
        <v>0.5</v>
      </c>
      <c r="Z513" s="19">
        <f>WorkOrders2[[#This Row],[PartsCost]]+WorkOrders2[[#This Row],[LbrCost]]</f>
        <v>135.47199999999998</v>
      </c>
    </row>
    <row r="514" spans="1:26" x14ac:dyDescent="0.25">
      <c r="A514" s="7" t="s">
        <v>562</v>
      </c>
      <c r="B514" t="s">
        <v>34</v>
      </c>
      <c r="C514" t="s">
        <v>40</v>
      </c>
      <c r="D514" s="7" t="s">
        <v>27</v>
      </c>
      <c r="E514" t="s">
        <v>41</v>
      </c>
      <c r="F514" s="8">
        <v>44300</v>
      </c>
      <c r="G514" s="8">
        <v>44321</v>
      </c>
      <c r="H514" s="9">
        <v>1</v>
      </c>
      <c r="I514" s="9" t="e">
        <f>VLOOKUP(WorkOrders2[[#This Row],[Techs]],[1]!tblRates[#All],2,FALSE)</f>
        <v>#REF!</v>
      </c>
      <c r="J514" s="10"/>
      <c r="K514" s="10"/>
      <c r="L514" s="11">
        <v>0.25</v>
      </c>
      <c r="M514" s="12">
        <v>55.648400000000002</v>
      </c>
      <c r="N514" s="12">
        <f>IF(WorkOrders2[[#This Row],[WtyParts]]="yes", 0,WorkOrders2[[#This Row],[PartsCost]])</f>
        <v>55.648400000000002</v>
      </c>
      <c r="O514" t="s">
        <v>28</v>
      </c>
      <c r="P514" s="13">
        <f t="shared" ref="P514:P577" si="64">IF(G514="","",G514-F514)</f>
        <v>21</v>
      </c>
      <c r="Q514" s="14">
        <f t="shared" ref="Q514:Q577" si="65">INDEX(TechRate,MATCH(H514,TechNum,0))</f>
        <v>80</v>
      </c>
      <c r="R514" s="15">
        <f t="shared" ref="R514:R577" si="66">Q514*L514</f>
        <v>20</v>
      </c>
      <c r="S514" s="15">
        <f t="shared" ref="S514:S577" si="67">IF(J514="Yes",0,R514)</f>
        <v>20</v>
      </c>
      <c r="T514" s="15">
        <f t="shared" ref="T514:T577" si="68">IF(K514="Yes",0,M514)</f>
        <v>55.648400000000002</v>
      </c>
      <c r="U514" s="15">
        <f t="shared" ref="U514:U577" si="69">SUM(M514,R514)</f>
        <v>75.648400000000009</v>
      </c>
      <c r="V514" s="15">
        <f t="shared" ref="V514:V577" si="70">SUM(S514,T514)</f>
        <v>75.648400000000009</v>
      </c>
      <c r="W514" s="14" t="str">
        <f t="shared" ref="W514:X577" si="71">TEXT(F514,"ddd")</f>
        <v>Wed</v>
      </c>
      <c r="X514" s="14" t="str">
        <f t="shared" si="71"/>
        <v>Wed</v>
      </c>
      <c r="Y514" s="19">
        <f>WorkOrders2[[#This Row],[LbrHrs]]*WorkOrders2[[#This Row],[Techs]]</f>
        <v>0.25</v>
      </c>
      <c r="Z514" s="19">
        <f>WorkOrders2[[#This Row],[PartsCost]]+WorkOrders2[[#This Row],[LbrCost]]</f>
        <v>75.648400000000009</v>
      </c>
    </row>
    <row r="515" spans="1:26" x14ac:dyDescent="0.25">
      <c r="A515" s="7" t="s">
        <v>563</v>
      </c>
      <c r="B515" t="s">
        <v>51</v>
      </c>
      <c r="C515" t="s">
        <v>26</v>
      </c>
      <c r="D515" s="7" t="s">
        <v>27</v>
      </c>
      <c r="E515" t="s">
        <v>41</v>
      </c>
      <c r="F515" s="8">
        <v>44300</v>
      </c>
      <c r="G515" s="8">
        <v>44322</v>
      </c>
      <c r="H515" s="9">
        <v>1</v>
      </c>
      <c r="I515" s="9" t="e">
        <f>VLOOKUP(WorkOrders2[[#This Row],[Techs]],[1]!tblRates[#All],2,FALSE)</f>
        <v>#REF!</v>
      </c>
      <c r="J515" s="10"/>
      <c r="K515" s="10" t="s">
        <v>41</v>
      </c>
      <c r="L515" s="11">
        <v>0.5</v>
      </c>
      <c r="M515" s="12">
        <v>22.3</v>
      </c>
      <c r="N515" s="12">
        <f>IF(WorkOrders2[[#This Row],[WtyParts]]="yes", 0,WorkOrders2[[#This Row],[PartsCost]])</f>
        <v>0</v>
      </c>
      <c r="O515" t="s">
        <v>47</v>
      </c>
      <c r="P515" s="13">
        <f t="shared" si="64"/>
        <v>22</v>
      </c>
      <c r="Q515" s="14">
        <f t="shared" si="65"/>
        <v>80</v>
      </c>
      <c r="R515" s="15">
        <f t="shared" si="66"/>
        <v>40</v>
      </c>
      <c r="S515" s="15">
        <f t="shared" si="67"/>
        <v>40</v>
      </c>
      <c r="T515" s="15">
        <f t="shared" si="68"/>
        <v>0</v>
      </c>
      <c r="U515" s="15">
        <f t="shared" si="69"/>
        <v>62.3</v>
      </c>
      <c r="V515" s="15">
        <f t="shared" si="70"/>
        <v>40</v>
      </c>
      <c r="W515" s="14" t="str">
        <f t="shared" si="71"/>
        <v>Wed</v>
      </c>
      <c r="X515" s="14" t="str">
        <f t="shared" si="71"/>
        <v>Thu</v>
      </c>
      <c r="Y515" s="19">
        <f>WorkOrders2[[#This Row],[LbrHrs]]*WorkOrders2[[#This Row],[Techs]]</f>
        <v>0.5</v>
      </c>
      <c r="Z515" s="19">
        <f>WorkOrders2[[#This Row],[PartsCost]]+WorkOrders2[[#This Row],[LbrCost]]</f>
        <v>62.3</v>
      </c>
    </row>
    <row r="516" spans="1:26" x14ac:dyDescent="0.25">
      <c r="A516" s="7" t="s">
        <v>564</v>
      </c>
      <c r="B516" t="s">
        <v>39</v>
      </c>
      <c r="C516" t="s">
        <v>26</v>
      </c>
      <c r="D516" s="7" t="s">
        <v>27</v>
      </c>
      <c r="F516" s="8">
        <v>44300</v>
      </c>
      <c r="G516" s="8">
        <v>44328</v>
      </c>
      <c r="H516" s="9">
        <v>1</v>
      </c>
      <c r="I516" s="9" t="e">
        <f>VLOOKUP(WorkOrders2[[#This Row],[Techs]],[1]!tblRates[#All],2,FALSE)</f>
        <v>#REF!</v>
      </c>
      <c r="J516" s="10"/>
      <c r="K516" s="10"/>
      <c r="L516" s="11">
        <v>0.5</v>
      </c>
      <c r="M516" s="12">
        <v>148.095</v>
      </c>
      <c r="N516" s="12">
        <f>IF(WorkOrders2[[#This Row],[WtyParts]]="yes", 0,WorkOrders2[[#This Row],[PartsCost]])</f>
        <v>148.095</v>
      </c>
      <c r="O516" t="s">
        <v>28</v>
      </c>
      <c r="P516" s="13">
        <f t="shared" si="64"/>
        <v>28</v>
      </c>
      <c r="Q516" s="14">
        <f t="shared" si="65"/>
        <v>80</v>
      </c>
      <c r="R516" s="15">
        <f t="shared" si="66"/>
        <v>40</v>
      </c>
      <c r="S516" s="15">
        <f t="shared" si="67"/>
        <v>40</v>
      </c>
      <c r="T516" s="15">
        <f t="shared" si="68"/>
        <v>148.095</v>
      </c>
      <c r="U516" s="15">
        <f t="shared" si="69"/>
        <v>188.095</v>
      </c>
      <c r="V516" s="15">
        <f t="shared" si="70"/>
        <v>188.095</v>
      </c>
      <c r="W516" s="14" t="str">
        <f t="shared" si="71"/>
        <v>Wed</v>
      </c>
      <c r="X516" s="14" t="str">
        <f t="shared" si="71"/>
        <v>Wed</v>
      </c>
      <c r="Y516" s="19">
        <f>WorkOrders2[[#This Row],[LbrHrs]]*WorkOrders2[[#This Row],[Techs]]</f>
        <v>0.5</v>
      </c>
      <c r="Z516" s="19">
        <f>WorkOrders2[[#This Row],[PartsCost]]+WorkOrders2[[#This Row],[LbrCost]]</f>
        <v>188.095</v>
      </c>
    </row>
    <row r="517" spans="1:26" x14ac:dyDescent="0.25">
      <c r="A517" s="7" t="s">
        <v>565</v>
      </c>
      <c r="B517" t="s">
        <v>30</v>
      </c>
      <c r="C517" t="s">
        <v>46</v>
      </c>
      <c r="D517" s="7" t="s">
        <v>35</v>
      </c>
      <c r="F517" s="8">
        <v>44300</v>
      </c>
      <c r="G517" s="8">
        <v>44333</v>
      </c>
      <c r="H517" s="9">
        <v>1</v>
      </c>
      <c r="I517" s="9" t="e">
        <f>VLOOKUP(WorkOrders2[[#This Row],[Techs]],[1]!tblRates[#All],2,FALSE)</f>
        <v>#REF!</v>
      </c>
      <c r="J517" s="10"/>
      <c r="K517" s="10"/>
      <c r="L517" s="11">
        <v>0.25</v>
      </c>
      <c r="M517" s="12">
        <v>18</v>
      </c>
      <c r="N517" s="12">
        <f>IF(WorkOrders2[[#This Row],[WtyParts]]="yes", 0,WorkOrders2[[#This Row],[PartsCost]])</f>
        <v>18</v>
      </c>
      <c r="O517" t="s">
        <v>36</v>
      </c>
      <c r="P517" s="13">
        <f t="shared" si="64"/>
        <v>33</v>
      </c>
      <c r="Q517" s="14">
        <f t="shared" si="65"/>
        <v>80</v>
      </c>
      <c r="R517" s="15">
        <f t="shared" si="66"/>
        <v>20</v>
      </c>
      <c r="S517" s="15">
        <f t="shared" si="67"/>
        <v>20</v>
      </c>
      <c r="T517" s="15">
        <f t="shared" si="68"/>
        <v>18</v>
      </c>
      <c r="U517" s="15">
        <f t="shared" si="69"/>
        <v>38</v>
      </c>
      <c r="V517" s="15">
        <f t="shared" si="70"/>
        <v>38</v>
      </c>
      <c r="W517" s="14" t="str">
        <f t="shared" si="71"/>
        <v>Wed</v>
      </c>
      <c r="X517" s="14" t="str">
        <f t="shared" si="71"/>
        <v>Mon</v>
      </c>
      <c r="Y517" s="19">
        <f>WorkOrders2[[#This Row],[LbrHrs]]*WorkOrders2[[#This Row],[Techs]]</f>
        <v>0.25</v>
      </c>
      <c r="Z517" s="19">
        <f>WorkOrders2[[#This Row],[PartsCost]]+WorkOrders2[[#This Row],[LbrCost]]</f>
        <v>38</v>
      </c>
    </row>
    <row r="518" spans="1:26" x14ac:dyDescent="0.25">
      <c r="A518" s="7" t="s">
        <v>566</v>
      </c>
      <c r="B518" t="s">
        <v>39</v>
      </c>
      <c r="C518" t="s">
        <v>40</v>
      </c>
      <c r="D518" s="7" t="s">
        <v>27</v>
      </c>
      <c r="E518" t="s">
        <v>41</v>
      </c>
      <c r="F518" s="8">
        <v>44300</v>
      </c>
      <c r="G518" s="8">
        <v>44333</v>
      </c>
      <c r="H518" s="9">
        <v>1</v>
      </c>
      <c r="I518" s="9" t="e">
        <f>VLOOKUP(WorkOrders2[[#This Row],[Techs]],[1]!tblRates[#All],2,FALSE)</f>
        <v>#REF!</v>
      </c>
      <c r="J518" s="10"/>
      <c r="K518" s="10" t="s">
        <v>41</v>
      </c>
      <c r="L518" s="11">
        <v>0.25</v>
      </c>
      <c r="M518" s="12">
        <v>54.180599999999998</v>
      </c>
      <c r="N518" s="12">
        <f>IF(WorkOrders2[[#This Row],[WtyParts]]="yes", 0,WorkOrders2[[#This Row],[PartsCost]])</f>
        <v>0</v>
      </c>
      <c r="O518" t="s">
        <v>47</v>
      </c>
      <c r="P518" s="13">
        <f t="shared" si="64"/>
        <v>33</v>
      </c>
      <c r="Q518" s="14">
        <f t="shared" si="65"/>
        <v>80</v>
      </c>
      <c r="R518" s="15">
        <f t="shared" si="66"/>
        <v>20</v>
      </c>
      <c r="S518" s="15">
        <f t="shared" si="67"/>
        <v>20</v>
      </c>
      <c r="T518" s="15">
        <f t="shared" si="68"/>
        <v>0</v>
      </c>
      <c r="U518" s="15">
        <f t="shared" si="69"/>
        <v>74.180599999999998</v>
      </c>
      <c r="V518" s="15">
        <f t="shared" si="70"/>
        <v>20</v>
      </c>
      <c r="W518" s="14" t="str">
        <f t="shared" si="71"/>
        <v>Wed</v>
      </c>
      <c r="X518" s="14" t="str">
        <f t="shared" si="71"/>
        <v>Mon</v>
      </c>
      <c r="Y518" s="19">
        <f>WorkOrders2[[#This Row],[LbrHrs]]*WorkOrders2[[#This Row],[Techs]]</f>
        <v>0.25</v>
      </c>
      <c r="Z518" s="19">
        <f>WorkOrders2[[#This Row],[PartsCost]]+WorkOrders2[[#This Row],[LbrCost]]</f>
        <v>74.180599999999998</v>
      </c>
    </row>
    <row r="519" spans="1:26" x14ac:dyDescent="0.25">
      <c r="A519" s="7" t="s">
        <v>567</v>
      </c>
      <c r="B519" t="s">
        <v>51</v>
      </c>
      <c r="C519" t="s">
        <v>26</v>
      </c>
      <c r="D519" s="7" t="s">
        <v>32</v>
      </c>
      <c r="F519" s="8">
        <v>44300</v>
      </c>
      <c r="G519" s="8">
        <v>44347</v>
      </c>
      <c r="H519" s="9">
        <v>2</v>
      </c>
      <c r="I519" s="9" t="e">
        <f>VLOOKUP(WorkOrders2[[#This Row],[Techs]],[1]!tblRates[#All],2,FALSE)</f>
        <v>#REF!</v>
      </c>
      <c r="J519" s="10"/>
      <c r="K519" s="10"/>
      <c r="L519" s="11">
        <v>0.75</v>
      </c>
      <c r="M519" s="12">
        <v>197.9443</v>
      </c>
      <c r="N519" s="12">
        <f>IF(WorkOrders2[[#This Row],[WtyParts]]="yes", 0,WorkOrders2[[#This Row],[PartsCost]])</f>
        <v>197.9443</v>
      </c>
      <c r="O519" t="s">
        <v>47</v>
      </c>
      <c r="P519" s="13">
        <f t="shared" si="64"/>
        <v>47</v>
      </c>
      <c r="Q519" s="14">
        <f t="shared" si="65"/>
        <v>140</v>
      </c>
      <c r="R519" s="15">
        <f t="shared" si="66"/>
        <v>105</v>
      </c>
      <c r="S519" s="15">
        <f t="shared" si="67"/>
        <v>105</v>
      </c>
      <c r="T519" s="15">
        <f t="shared" si="68"/>
        <v>197.9443</v>
      </c>
      <c r="U519" s="15">
        <f t="shared" si="69"/>
        <v>302.9443</v>
      </c>
      <c r="V519" s="15">
        <f t="shared" si="70"/>
        <v>302.9443</v>
      </c>
      <c r="W519" s="14" t="str">
        <f t="shared" si="71"/>
        <v>Wed</v>
      </c>
      <c r="X519" s="14" t="str">
        <f t="shared" si="71"/>
        <v>Mon</v>
      </c>
      <c r="Y519" s="19">
        <f>WorkOrders2[[#This Row],[LbrHrs]]*WorkOrders2[[#This Row],[Techs]]</f>
        <v>1.5</v>
      </c>
      <c r="Z519" s="19">
        <f>WorkOrders2[[#This Row],[PartsCost]]+WorkOrders2[[#This Row],[LbrCost]]</f>
        <v>302.9443</v>
      </c>
    </row>
    <row r="520" spans="1:26" x14ac:dyDescent="0.25">
      <c r="A520" s="7" t="s">
        <v>568</v>
      </c>
      <c r="B520" t="s">
        <v>62</v>
      </c>
      <c r="C520" t="s">
        <v>46</v>
      </c>
      <c r="D520" s="7" t="s">
        <v>35</v>
      </c>
      <c r="F520" s="8">
        <v>44300</v>
      </c>
      <c r="G520" s="8">
        <v>44364</v>
      </c>
      <c r="H520" s="9">
        <v>1</v>
      </c>
      <c r="I520" s="9" t="e">
        <f>VLOOKUP(WorkOrders2[[#This Row],[Techs]],[1]!tblRates[#All],2,FALSE)</f>
        <v>#REF!</v>
      </c>
      <c r="J520" s="10" t="s">
        <v>41</v>
      </c>
      <c r="K520" s="10" t="s">
        <v>41</v>
      </c>
      <c r="L520" s="11">
        <v>0.25</v>
      </c>
      <c r="M520" s="12">
        <v>111.91240000000001</v>
      </c>
      <c r="N520" s="12">
        <f>IF(WorkOrders2[[#This Row],[WtyParts]]="yes", 0,WorkOrders2[[#This Row],[PartsCost]])</f>
        <v>0</v>
      </c>
      <c r="O520" t="s">
        <v>381</v>
      </c>
      <c r="P520" s="13">
        <f t="shared" si="64"/>
        <v>64</v>
      </c>
      <c r="Q520" s="14">
        <f t="shared" si="65"/>
        <v>80</v>
      </c>
      <c r="R520" s="15">
        <f t="shared" si="66"/>
        <v>20</v>
      </c>
      <c r="S520" s="15">
        <f t="shared" si="67"/>
        <v>0</v>
      </c>
      <c r="T520" s="15">
        <f t="shared" si="68"/>
        <v>0</v>
      </c>
      <c r="U520" s="15">
        <f t="shared" si="69"/>
        <v>131.91239999999999</v>
      </c>
      <c r="V520" s="15">
        <f t="shared" si="70"/>
        <v>0</v>
      </c>
      <c r="W520" s="14" t="str">
        <f t="shared" si="71"/>
        <v>Wed</v>
      </c>
      <c r="X520" s="14" t="str">
        <f t="shared" si="71"/>
        <v>Thu</v>
      </c>
      <c r="Y520" s="19">
        <f>WorkOrders2[[#This Row],[LbrHrs]]*WorkOrders2[[#This Row],[Techs]]</f>
        <v>0.25</v>
      </c>
      <c r="Z520" s="19">
        <f>WorkOrders2[[#This Row],[PartsCost]]+WorkOrders2[[#This Row],[LbrCost]]</f>
        <v>131.91239999999999</v>
      </c>
    </row>
    <row r="521" spans="1:26" x14ac:dyDescent="0.25">
      <c r="A521" s="7" t="s">
        <v>569</v>
      </c>
      <c r="B521" t="s">
        <v>25</v>
      </c>
      <c r="C521" t="s">
        <v>195</v>
      </c>
      <c r="D521" s="7" t="s">
        <v>35</v>
      </c>
      <c r="F521" s="8">
        <v>44301</v>
      </c>
      <c r="G521" s="8">
        <v>44315</v>
      </c>
      <c r="H521" s="9">
        <v>1</v>
      </c>
      <c r="I521" s="9" t="e">
        <f>VLOOKUP(WorkOrders2[[#This Row],[Techs]],[1]!tblRates[#All],2,FALSE)</f>
        <v>#REF!</v>
      </c>
      <c r="J521" s="10"/>
      <c r="K521" s="10"/>
      <c r="L521" s="11">
        <v>0.25</v>
      </c>
      <c r="M521" s="12">
        <v>118.0681</v>
      </c>
      <c r="N521" s="12">
        <f>IF(WorkOrders2[[#This Row],[WtyParts]]="yes", 0,WorkOrders2[[#This Row],[PartsCost]])</f>
        <v>118.0681</v>
      </c>
      <c r="O521" t="s">
        <v>28</v>
      </c>
      <c r="P521" s="13">
        <f t="shared" si="64"/>
        <v>14</v>
      </c>
      <c r="Q521" s="14">
        <f t="shared" si="65"/>
        <v>80</v>
      </c>
      <c r="R521" s="15">
        <f t="shared" si="66"/>
        <v>20</v>
      </c>
      <c r="S521" s="15">
        <f t="shared" si="67"/>
        <v>20</v>
      </c>
      <c r="T521" s="15">
        <f t="shared" si="68"/>
        <v>118.0681</v>
      </c>
      <c r="U521" s="15">
        <f t="shared" si="69"/>
        <v>138.06810000000002</v>
      </c>
      <c r="V521" s="15">
        <f t="shared" si="70"/>
        <v>138.06810000000002</v>
      </c>
      <c r="W521" s="14" t="str">
        <f t="shared" si="71"/>
        <v>Thu</v>
      </c>
      <c r="X521" s="14" t="str">
        <f t="shared" si="71"/>
        <v>Thu</v>
      </c>
      <c r="Y521" s="19">
        <f>WorkOrders2[[#This Row],[LbrHrs]]*WorkOrders2[[#This Row],[Techs]]</f>
        <v>0.25</v>
      </c>
      <c r="Z521" s="19">
        <f>WorkOrders2[[#This Row],[PartsCost]]+WorkOrders2[[#This Row],[LbrCost]]</f>
        <v>138.06810000000002</v>
      </c>
    </row>
    <row r="522" spans="1:26" x14ac:dyDescent="0.25">
      <c r="A522" s="7" t="s">
        <v>570</v>
      </c>
      <c r="B522" t="s">
        <v>30</v>
      </c>
      <c r="C522" t="s">
        <v>31</v>
      </c>
      <c r="D522" s="7" t="s">
        <v>32</v>
      </c>
      <c r="F522" s="8">
        <v>44301</v>
      </c>
      <c r="G522" s="8">
        <v>44313</v>
      </c>
      <c r="H522" s="9">
        <v>1</v>
      </c>
      <c r="I522" s="9" t="e">
        <f>VLOOKUP(WorkOrders2[[#This Row],[Techs]],[1]!tblRates[#All],2,FALSE)</f>
        <v>#REF!</v>
      </c>
      <c r="J522" s="10"/>
      <c r="K522" s="10"/>
      <c r="L522" s="11">
        <v>0.5</v>
      </c>
      <c r="M522" s="12">
        <v>48.75</v>
      </c>
      <c r="N522" s="12">
        <f>IF(WorkOrders2[[#This Row],[WtyParts]]="yes", 0,WorkOrders2[[#This Row],[PartsCost]])</f>
        <v>48.75</v>
      </c>
      <c r="O522" t="s">
        <v>28</v>
      </c>
      <c r="P522" s="13">
        <f t="shared" si="64"/>
        <v>12</v>
      </c>
      <c r="Q522" s="14">
        <f t="shared" si="65"/>
        <v>80</v>
      </c>
      <c r="R522" s="15">
        <f t="shared" si="66"/>
        <v>40</v>
      </c>
      <c r="S522" s="15">
        <f t="shared" si="67"/>
        <v>40</v>
      </c>
      <c r="T522" s="15">
        <f t="shared" si="68"/>
        <v>48.75</v>
      </c>
      <c r="U522" s="15">
        <f t="shared" si="69"/>
        <v>88.75</v>
      </c>
      <c r="V522" s="15">
        <f t="shared" si="70"/>
        <v>88.75</v>
      </c>
      <c r="W522" s="14" t="str">
        <f t="shared" si="71"/>
        <v>Thu</v>
      </c>
      <c r="X522" s="14" t="str">
        <f t="shared" si="71"/>
        <v>Tue</v>
      </c>
      <c r="Y522" s="19">
        <f>WorkOrders2[[#This Row],[LbrHrs]]*WorkOrders2[[#This Row],[Techs]]</f>
        <v>0.5</v>
      </c>
      <c r="Z522" s="19">
        <f>WorkOrders2[[#This Row],[PartsCost]]+WorkOrders2[[#This Row],[LbrCost]]</f>
        <v>88.75</v>
      </c>
    </row>
    <row r="523" spans="1:26" x14ac:dyDescent="0.25">
      <c r="A523" s="7" t="s">
        <v>571</v>
      </c>
      <c r="B523" t="s">
        <v>25</v>
      </c>
      <c r="C523" t="s">
        <v>195</v>
      </c>
      <c r="D523" s="7" t="s">
        <v>27</v>
      </c>
      <c r="F523" s="8">
        <v>44301</v>
      </c>
      <c r="G523" s="8">
        <v>44313</v>
      </c>
      <c r="H523" s="9">
        <v>1</v>
      </c>
      <c r="I523" s="9" t="e">
        <f>VLOOKUP(WorkOrders2[[#This Row],[Techs]],[1]!tblRates[#All],2,FALSE)</f>
        <v>#REF!</v>
      </c>
      <c r="J523" s="10" t="s">
        <v>41</v>
      </c>
      <c r="K523" s="10" t="s">
        <v>41</v>
      </c>
      <c r="L523" s="11">
        <v>0.25</v>
      </c>
      <c r="M523" s="12">
        <v>144</v>
      </c>
      <c r="N523" s="12">
        <f>IF(WorkOrders2[[#This Row],[WtyParts]]="yes", 0,WorkOrders2[[#This Row],[PartsCost]])</f>
        <v>0</v>
      </c>
      <c r="O523" t="s">
        <v>381</v>
      </c>
      <c r="P523" s="13">
        <f t="shared" si="64"/>
        <v>12</v>
      </c>
      <c r="Q523" s="14">
        <f t="shared" si="65"/>
        <v>80</v>
      </c>
      <c r="R523" s="15">
        <f t="shared" si="66"/>
        <v>20</v>
      </c>
      <c r="S523" s="15">
        <f t="shared" si="67"/>
        <v>0</v>
      </c>
      <c r="T523" s="15">
        <f t="shared" si="68"/>
        <v>0</v>
      </c>
      <c r="U523" s="15">
        <f t="shared" si="69"/>
        <v>164</v>
      </c>
      <c r="V523" s="15">
        <f t="shared" si="70"/>
        <v>0</v>
      </c>
      <c r="W523" s="14" t="str">
        <f t="shared" si="71"/>
        <v>Thu</v>
      </c>
      <c r="X523" s="14" t="str">
        <f t="shared" si="71"/>
        <v>Tue</v>
      </c>
      <c r="Y523" s="19">
        <f>WorkOrders2[[#This Row],[LbrHrs]]*WorkOrders2[[#This Row],[Techs]]</f>
        <v>0.25</v>
      </c>
      <c r="Z523" s="19">
        <f>WorkOrders2[[#This Row],[PartsCost]]+WorkOrders2[[#This Row],[LbrCost]]</f>
        <v>164</v>
      </c>
    </row>
    <row r="524" spans="1:26" x14ac:dyDescent="0.25">
      <c r="A524" s="7" t="s">
        <v>572</v>
      </c>
      <c r="B524" t="s">
        <v>62</v>
      </c>
      <c r="C524" t="s">
        <v>26</v>
      </c>
      <c r="D524" s="7" t="s">
        <v>35</v>
      </c>
      <c r="F524" s="8">
        <v>44301</v>
      </c>
      <c r="G524" s="8">
        <v>44322</v>
      </c>
      <c r="H524" s="9">
        <v>1</v>
      </c>
      <c r="I524" s="9" t="e">
        <f>VLOOKUP(WorkOrders2[[#This Row],[Techs]],[1]!tblRates[#All],2,FALSE)</f>
        <v>#REF!</v>
      </c>
      <c r="J524" s="10"/>
      <c r="K524" s="10" t="s">
        <v>41</v>
      </c>
      <c r="L524" s="11">
        <v>0.25</v>
      </c>
      <c r="M524" s="12">
        <v>50.603299999999997</v>
      </c>
      <c r="N524" s="12">
        <f>IF(WorkOrders2[[#This Row],[WtyParts]]="yes", 0,WorkOrders2[[#This Row],[PartsCost]])</f>
        <v>0</v>
      </c>
      <c r="O524" t="s">
        <v>47</v>
      </c>
      <c r="P524" s="13">
        <f t="shared" si="64"/>
        <v>21</v>
      </c>
      <c r="Q524" s="14">
        <f t="shared" si="65"/>
        <v>80</v>
      </c>
      <c r="R524" s="15">
        <f t="shared" si="66"/>
        <v>20</v>
      </c>
      <c r="S524" s="15">
        <f t="shared" si="67"/>
        <v>20</v>
      </c>
      <c r="T524" s="15">
        <f t="shared" si="68"/>
        <v>0</v>
      </c>
      <c r="U524" s="15">
        <f t="shared" si="69"/>
        <v>70.60329999999999</v>
      </c>
      <c r="V524" s="15">
        <f t="shared" si="70"/>
        <v>20</v>
      </c>
      <c r="W524" s="14" t="str">
        <f t="shared" si="71"/>
        <v>Thu</v>
      </c>
      <c r="X524" s="14" t="str">
        <f t="shared" si="71"/>
        <v>Thu</v>
      </c>
      <c r="Y524" s="19">
        <f>WorkOrders2[[#This Row],[LbrHrs]]*WorkOrders2[[#This Row],[Techs]]</f>
        <v>0.25</v>
      </c>
      <c r="Z524" s="19">
        <f>WorkOrders2[[#This Row],[PartsCost]]+WorkOrders2[[#This Row],[LbrCost]]</f>
        <v>70.60329999999999</v>
      </c>
    </row>
    <row r="525" spans="1:26" x14ac:dyDescent="0.25">
      <c r="A525" s="7" t="s">
        <v>573</v>
      </c>
      <c r="B525" t="s">
        <v>39</v>
      </c>
      <c r="C525" t="s">
        <v>46</v>
      </c>
      <c r="D525" s="7" t="s">
        <v>35</v>
      </c>
      <c r="F525" s="8">
        <v>44301</v>
      </c>
      <c r="G525" s="8">
        <v>44323</v>
      </c>
      <c r="H525" s="9">
        <v>1</v>
      </c>
      <c r="I525" s="9" t="e">
        <f>VLOOKUP(WorkOrders2[[#This Row],[Techs]],[1]!tblRates[#All],2,FALSE)</f>
        <v>#REF!</v>
      </c>
      <c r="J525" s="10" t="s">
        <v>41</v>
      </c>
      <c r="K525" s="10" t="s">
        <v>41</v>
      </c>
      <c r="L525" s="11">
        <v>0.25</v>
      </c>
      <c r="M525" s="12">
        <v>90.278800000000004</v>
      </c>
      <c r="N525" s="12">
        <f>IF(WorkOrders2[[#This Row],[WtyParts]]="yes", 0,WorkOrders2[[#This Row],[PartsCost]])</f>
        <v>0</v>
      </c>
      <c r="O525" t="s">
        <v>381</v>
      </c>
      <c r="P525" s="13">
        <f t="shared" si="64"/>
        <v>22</v>
      </c>
      <c r="Q525" s="14">
        <f t="shared" si="65"/>
        <v>80</v>
      </c>
      <c r="R525" s="15">
        <f t="shared" si="66"/>
        <v>20</v>
      </c>
      <c r="S525" s="15">
        <f t="shared" si="67"/>
        <v>0</v>
      </c>
      <c r="T525" s="15">
        <f t="shared" si="68"/>
        <v>0</v>
      </c>
      <c r="U525" s="15">
        <f t="shared" si="69"/>
        <v>110.2788</v>
      </c>
      <c r="V525" s="15">
        <f t="shared" si="70"/>
        <v>0</v>
      </c>
      <c r="W525" s="14" t="str">
        <f t="shared" si="71"/>
        <v>Thu</v>
      </c>
      <c r="X525" s="14" t="str">
        <f t="shared" si="71"/>
        <v>Fri</v>
      </c>
      <c r="Y525" s="19">
        <f>WorkOrders2[[#This Row],[LbrHrs]]*WorkOrders2[[#This Row],[Techs]]</f>
        <v>0.25</v>
      </c>
      <c r="Z525" s="19">
        <f>WorkOrders2[[#This Row],[PartsCost]]+WorkOrders2[[#This Row],[LbrCost]]</f>
        <v>110.2788</v>
      </c>
    </row>
    <row r="526" spans="1:26" x14ac:dyDescent="0.25">
      <c r="A526" s="7" t="s">
        <v>574</v>
      </c>
      <c r="B526" t="s">
        <v>34</v>
      </c>
      <c r="C526" t="s">
        <v>40</v>
      </c>
      <c r="D526" s="7" t="s">
        <v>32</v>
      </c>
      <c r="E526" t="s">
        <v>41</v>
      </c>
      <c r="F526" s="8">
        <v>44301</v>
      </c>
      <c r="G526" s="8">
        <v>44322</v>
      </c>
      <c r="H526" s="9">
        <v>1</v>
      </c>
      <c r="I526" s="9" t="e">
        <f>VLOOKUP(WorkOrders2[[#This Row],[Techs]],[1]!tblRates[#All],2,FALSE)</f>
        <v>#REF!</v>
      </c>
      <c r="J526" s="10"/>
      <c r="K526" s="10"/>
      <c r="L526" s="11">
        <v>0.5</v>
      </c>
      <c r="M526" s="12">
        <v>25</v>
      </c>
      <c r="N526" s="12">
        <f>IF(WorkOrders2[[#This Row],[WtyParts]]="yes", 0,WorkOrders2[[#This Row],[PartsCost]])</f>
        <v>25</v>
      </c>
      <c r="O526" t="s">
        <v>47</v>
      </c>
      <c r="P526" s="13">
        <f t="shared" si="64"/>
        <v>21</v>
      </c>
      <c r="Q526" s="14">
        <f t="shared" si="65"/>
        <v>80</v>
      </c>
      <c r="R526" s="15">
        <f t="shared" si="66"/>
        <v>40</v>
      </c>
      <c r="S526" s="15">
        <f t="shared" si="67"/>
        <v>40</v>
      </c>
      <c r="T526" s="15">
        <f t="shared" si="68"/>
        <v>25</v>
      </c>
      <c r="U526" s="15">
        <f t="shared" si="69"/>
        <v>65</v>
      </c>
      <c r="V526" s="15">
        <f t="shared" si="70"/>
        <v>65</v>
      </c>
      <c r="W526" s="14" t="str">
        <f t="shared" si="71"/>
        <v>Thu</v>
      </c>
      <c r="X526" s="14" t="str">
        <f t="shared" si="71"/>
        <v>Thu</v>
      </c>
      <c r="Y526" s="19">
        <f>WorkOrders2[[#This Row],[LbrHrs]]*WorkOrders2[[#This Row],[Techs]]</f>
        <v>0.5</v>
      </c>
      <c r="Z526" s="19">
        <f>WorkOrders2[[#This Row],[PartsCost]]+WorkOrders2[[#This Row],[LbrCost]]</f>
        <v>65</v>
      </c>
    </row>
    <row r="527" spans="1:26" x14ac:dyDescent="0.25">
      <c r="A527" s="7" t="s">
        <v>575</v>
      </c>
      <c r="B527" t="s">
        <v>62</v>
      </c>
      <c r="C527" t="s">
        <v>46</v>
      </c>
      <c r="D527" s="7" t="s">
        <v>35</v>
      </c>
      <c r="F527" s="8">
        <v>44301</v>
      </c>
      <c r="G527" s="8">
        <v>44331</v>
      </c>
      <c r="H527" s="9">
        <v>1</v>
      </c>
      <c r="I527" s="9" t="e">
        <f>VLOOKUP(WorkOrders2[[#This Row],[Techs]],[1]!tblRates[#All],2,FALSE)</f>
        <v>#REF!</v>
      </c>
      <c r="J527" s="10"/>
      <c r="K527" s="10"/>
      <c r="L527" s="11">
        <v>0.25</v>
      </c>
      <c r="M527" s="12">
        <v>34.08</v>
      </c>
      <c r="N527" s="12">
        <f>IF(WorkOrders2[[#This Row],[WtyParts]]="yes", 0,WorkOrders2[[#This Row],[PartsCost]])</f>
        <v>34.08</v>
      </c>
      <c r="O527" t="s">
        <v>36</v>
      </c>
      <c r="P527" s="13">
        <f t="shared" si="64"/>
        <v>30</v>
      </c>
      <c r="Q527" s="14">
        <f t="shared" si="65"/>
        <v>80</v>
      </c>
      <c r="R527" s="15">
        <f t="shared" si="66"/>
        <v>20</v>
      </c>
      <c r="S527" s="15">
        <f t="shared" si="67"/>
        <v>20</v>
      </c>
      <c r="T527" s="15">
        <f t="shared" si="68"/>
        <v>34.08</v>
      </c>
      <c r="U527" s="15">
        <f t="shared" si="69"/>
        <v>54.08</v>
      </c>
      <c r="V527" s="15">
        <f t="shared" si="70"/>
        <v>54.08</v>
      </c>
      <c r="W527" s="14" t="str">
        <f t="shared" si="71"/>
        <v>Thu</v>
      </c>
      <c r="X527" s="14" t="str">
        <f t="shared" si="71"/>
        <v>Sat</v>
      </c>
      <c r="Y527" s="19">
        <f>WorkOrders2[[#This Row],[LbrHrs]]*WorkOrders2[[#This Row],[Techs]]</f>
        <v>0.25</v>
      </c>
      <c r="Z527" s="19">
        <f>WorkOrders2[[#This Row],[PartsCost]]+WorkOrders2[[#This Row],[LbrCost]]</f>
        <v>54.08</v>
      </c>
    </row>
    <row r="528" spans="1:26" x14ac:dyDescent="0.25">
      <c r="A528" s="7" t="s">
        <v>576</v>
      </c>
      <c r="B528" t="s">
        <v>39</v>
      </c>
      <c r="C528" t="s">
        <v>40</v>
      </c>
      <c r="D528" s="7" t="s">
        <v>27</v>
      </c>
      <c r="F528" s="8">
        <v>44301</v>
      </c>
      <c r="G528" s="8">
        <v>44333</v>
      </c>
      <c r="H528" s="9">
        <v>1</v>
      </c>
      <c r="I528" s="9" t="e">
        <f>VLOOKUP(WorkOrders2[[#This Row],[Techs]],[1]!tblRates[#All],2,FALSE)</f>
        <v>#REF!</v>
      </c>
      <c r="J528" s="10"/>
      <c r="K528" s="10"/>
      <c r="L528" s="11">
        <v>0.25</v>
      </c>
      <c r="M528" s="12">
        <v>146.75530000000001</v>
      </c>
      <c r="N528" s="12">
        <f>IF(WorkOrders2[[#This Row],[WtyParts]]="yes", 0,WorkOrders2[[#This Row],[PartsCost]])</f>
        <v>146.75530000000001</v>
      </c>
      <c r="O528" t="s">
        <v>36</v>
      </c>
      <c r="P528" s="13">
        <f t="shared" si="64"/>
        <v>32</v>
      </c>
      <c r="Q528" s="14">
        <f t="shared" si="65"/>
        <v>80</v>
      </c>
      <c r="R528" s="15">
        <f t="shared" si="66"/>
        <v>20</v>
      </c>
      <c r="S528" s="15">
        <f t="shared" si="67"/>
        <v>20</v>
      </c>
      <c r="T528" s="15">
        <f t="shared" si="68"/>
        <v>146.75530000000001</v>
      </c>
      <c r="U528" s="15">
        <f t="shared" si="69"/>
        <v>166.75530000000001</v>
      </c>
      <c r="V528" s="15">
        <f t="shared" si="70"/>
        <v>166.75530000000001</v>
      </c>
      <c r="W528" s="14" t="str">
        <f t="shared" si="71"/>
        <v>Thu</v>
      </c>
      <c r="X528" s="14" t="str">
        <f t="shared" si="71"/>
        <v>Mon</v>
      </c>
      <c r="Y528" s="19">
        <f>WorkOrders2[[#This Row],[LbrHrs]]*WorkOrders2[[#This Row],[Techs]]</f>
        <v>0.25</v>
      </c>
      <c r="Z528" s="19">
        <f>WorkOrders2[[#This Row],[PartsCost]]+WorkOrders2[[#This Row],[LbrCost]]</f>
        <v>166.75530000000001</v>
      </c>
    </row>
    <row r="529" spans="1:26" x14ac:dyDescent="0.25">
      <c r="A529" s="7" t="s">
        <v>577</v>
      </c>
      <c r="B529" t="s">
        <v>39</v>
      </c>
      <c r="C529" t="s">
        <v>40</v>
      </c>
      <c r="D529" s="7" t="s">
        <v>162</v>
      </c>
      <c r="F529" s="8">
        <v>44301</v>
      </c>
      <c r="G529" s="8">
        <v>44336</v>
      </c>
      <c r="H529" s="9">
        <v>1</v>
      </c>
      <c r="I529" s="9" t="e">
        <f>VLOOKUP(WorkOrders2[[#This Row],[Techs]],[1]!tblRates[#All],2,FALSE)</f>
        <v>#REF!</v>
      </c>
      <c r="J529" s="10" t="s">
        <v>41</v>
      </c>
      <c r="K529" s="10" t="s">
        <v>41</v>
      </c>
      <c r="L529" s="11">
        <v>1.25</v>
      </c>
      <c r="M529" s="12">
        <v>221.43</v>
      </c>
      <c r="N529" s="12">
        <f>IF(WorkOrders2[[#This Row],[WtyParts]]="yes", 0,WorkOrders2[[#This Row],[PartsCost]])</f>
        <v>0</v>
      </c>
      <c r="O529" t="s">
        <v>381</v>
      </c>
      <c r="P529" s="13">
        <f t="shared" si="64"/>
        <v>35</v>
      </c>
      <c r="Q529" s="14">
        <f t="shared" si="65"/>
        <v>80</v>
      </c>
      <c r="R529" s="15">
        <f t="shared" si="66"/>
        <v>100</v>
      </c>
      <c r="S529" s="15">
        <f t="shared" si="67"/>
        <v>0</v>
      </c>
      <c r="T529" s="15">
        <f t="shared" si="68"/>
        <v>0</v>
      </c>
      <c r="U529" s="15">
        <f t="shared" si="69"/>
        <v>321.43</v>
      </c>
      <c r="V529" s="15">
        <f t="shared" si="70"/>
        <v>0</v>
      </c>
      <c r="W529" s="14" t="str">
        <f t="shared" si="71"/>
        <v>Thu</v>
      </c>
      <c r="X529" s="14" t="str">
        <f t="shared" si="71"/>
        <v>Thu</v>
      </c>
      <c r="Y529" s="19">
        <f>WorkOrders2[[#This Row],[LbrHrs]]*WorkOrders2[[#This Row],[Techs]]</f>
        <v>1.25</v>
      </c>
      <c r="Z529" s="19">
        <f>WorkOrders2[[#This Row],[PartsCost]]+WorkOrders2[[#This Row],[LbrCost]]</f>
        <v>321.43</v>
      </c>
    </row>
    <row r="530" spans="1:26" x14ac:dyDescent="0.25">
      <c r="A530" s="7" t="s">
        <v>578</v>
      </c>
      <c r="B530" t="s">
        <v>39</v>
      </c>
      <c r="C530" t="s">
        <v>40</v>
      </c>
      <c r="D530" s="7" t="s">
        <v>27</v>
      </c>
      <c r="F530" s="8">
        <v>44301</v>
      </c>
      <c r="G530" s="8">
        <v>44342</v>
      </c>
      <c r="H530" s="9">
        <v>1</v>
      </c>
      <c r="I530" s="9" t="e">
        <f>VLOOKUP(WorkOrders2[[#This Row],[Techs]],[1]!tblRates[#All],2,FALSE)</f>
        <v>#REF!</v>
      </c>
      <c r="J530" s="10"/>
      <c r="K530" s="10" t="s">
        <v>41</v>
      </c>
      <c r="L530" s="11">
        <v>1</v>
      </c>
      <c r="M530" s="12">
        <v>137.1969</v>
      </c>
      <c r="N530" s="12">
        <f>IF(WorkOrders2[[#This Row],[WtyParts]]="yes", 0,WorkOrders2[[#This Row],[PartsCost]])</f>
        <v>0</v>
      </c>
      <c r="O530" t="s">
        <v>47</v>
      </c>
      <c r="P530" s="13">
        <f t="shared" si="64"/>
        <v>41</v>
      </c>
      <c r="Q530" s="14">
        <f t="shared" si="65"/>
        <v>80</v>
      </c>
      <c r="R530" s="15">
        <f t="shared" si="66"/>
        <v>80</v>
      </c>
      <c r="S530" s="15">
        <f t="shared" si="67"/>
        <v>80</v>
      </c>
      <c r="T530" s="15">
        <f t="shared" si="68"/>
        <v>0</v>
      </c>
      <c r="U530" s="15">
        <f t="shared" si="69"/>
        <v>217.1969</v>
      </c>
      <c r="V530" s="15">
        <f t="shared" si="70"/>
        <v>80</v>
      </c>
      <c r="W530" s="14" t="str">
        <f t="shared" si="71"/>
        <v>Thu</v>
      </c>
      <c r="X530" s="14" t="str">
        <f t="shared" si="71"/>
        <v>Wed</v>
      </c>
      <c r="Y530" s="19">
        <f>WorkOrders2[[#This Row],[LbrHrs]]*WorkOrders2[[#This Row],[Techs]]</f>
        <v>1</v>
      </c>
      <c r="Z530" s="19">
        <f>WorkOrders2[[#This Row],[PartsCost]]+WorkOrders2[[#This Row],[LbrCost]]</f>
        <v>217.1969</v>
      </c>
    </row>
    <row r="531" spans="1:26" x14ac:dyDescent="0.25">
      <c r="A531" s="7" t="s">
        <v>579</v>
      </c>
      <c r="B531" t="s">
        <v>34</v>
      </c>
      <c r="C531" t="s">
        <v>26</v>
      </c>
      <c r="D531" s="7" t="s">
        <v>162</v>
      </c>
      <c r="E531" t="s">
        <v>41</v>
      </c>
      <c r="F531" s="8">
        <v>44301</v>
      </c>
      <c r="G531" s="8">
        <v>44361</v>
      </c>
      <c r="H531" s="9">
        <v>1</v>
      </c>
      <c r="I531" s="9" t="e">
        <f>VLOOKUP(WorkOrders2[[#This Row],[Techs]],[1]!tblRates[#All],2,FALSE)</f>
        <v>#REF!</v>
      </c>
      <c r="J531" s="10"/>
      <c r="K531" s="10"/>
      <c r="L531" s="11">
        <v>2.5</v>
      </c>
      <c r="M531" s="12">
        <v>69.033299999999997</v>
      </c>
      <c r="N531" s="12">
        <f>IF(WorkOrders2[[#This Row],[WtyParts]]="yes", 0,WorkOrders2[[#This Row],[PartsCost]])</f>
        <v>69.033299999999997</v>
      </c>
      <c r="O531" t="s">
        <v>47</v>
      </c>
      <c r="P531" s="13">
        <f t="shared" si="64"/>
        <v>60</v>
      </c>
      <c r="Q531" s="14">
        <f t="shared" si="65"/>
        <v>80</v>
      </c>
      <c r="R531" s="15">
        <f t="shared" si="66"/>
        <v>200</v>
      </c>
      <c r="S531" s="15">
        <f t="shared" si="67"/>
        <v>200</v>
      </c>
      <c r="T531" s="15">
        <f t="shared" si="68"/>
        <v>69.033299999999997</v>
      </c>
      <c r="U531" s="15">
        <f t="shared" si="69"/>
        <v>269.0333</v>
      </c>
      <c r="V531" s="15">
        <f t="shared" si="70"/>
        <v>269.0333</v>
      </c>
      <c r="W531" s="14" t="str">
        <f t="shared" si="71"/>
        <v>Thu</v>
      </c>
      <c r="X531" s="14" t="str">
        <f t="shared" si="71"/>
        <v>Mon</v>
      </c>
      <c r="Y531" s="19">
        <f>WorkOrders2[[#This Row],[LbrHrs]]*WorkOrders2[[#This Row],[Techs]]</f>
        <v>2.5</v>
      </c>
      <c r="Z531" s="19">
        <f>WorkOrders2[[#This Row],[PartsCost]]+WorkOrders2[[#This Row],[LbrCost]]</f>
        <v>269.0333</v>
      </c>
    </row>
    <row r="532" spans="1:26" x14ac:dyDescent="0.25">
      <c r="A532" s="7" t="s">
        <v>580</v>
      </c>
      <c r="B532" t="s">
        <v>136</v>
      </c>
      <c r="C532" t="s">
        <v>195</v>
      </c>
      <c r="D532" s="7" t="s">
        <v>27</v>
      </c>
      <c r="F532" s="8">
        <v>44301</v>
      </c>
      <c r="G532" s="8">
        <v>44364</v>
      </c>
      <c r="H532" s="9">
        <v>2</v>
      </c>
      <c r="I532" s="9" t="e">
        <f>VLOOKUP(WorkOrders2[[#This Row],[Techs]],[1]!tblRates[#All],2,FALSE)</f>
        <v>#REF!</v>
      </c>
      <c r="J532" s="10"/>
      <c r="K532" s="10"/>
      <c r="L532" s="11">
        <v>0.25</v>
      </c>
      <c r="M532" s="12">
        <v>54</v>
      </c>
      <c r="N532" s="12">
        <f>IF(WorkOrders2[[#This Row],[WtyParts]]="yes", 0,WorkOrders2[[#This Row],[PartsCost]])</f>
        <v>54</v>
      </c>
      <c r="O532" t="s">
        <v>400</v>
      </c>
      <c r="P532" s="13">
        <f t="shared" si="64"/>
        <v>63</v>
      </c>
      <c r="Q532" s="14">
        <f t="shared" si="65"/>
        <v>140</v>
      </c>
      <c r="R532" s="15">
        <f t="shared" si="66"/>
        <v>35</v>
      </c>
      <c r="S532" s="15">
        <f t="shared" si="67"/>
        <v>35</v>
      </c>
      <c r="T532" s="15">
        <f t="shared" si="68"/>
        <v>54</v>
      </c>
      <c r="U532" s="15">
        <f t="shared" si="69"/>
        <v>89</v>
      </c>
      <c r="V532" s="15">
        <f t="shared" si="70"/>
        <v>89</v>
      </c>
      <c r="W532" s="14" t="str">
        <f t="shared" si="71"/>
        <v>Thu</v>
      </c>
      <c r="X532" s="14" t="str">
        <f t="shared" si="71"/>
        <v>Thu</v>
      </c>
      <c r="Y532" s="19">
        <f>WorkOrders2[[#This Row],[LbrHrs]]*WorkOrders2[[#This Row],[Techs]]</f>
        <v>0.5</v>
      </c>
      <c r="Z532" s="19">
        <f>WorkOrders2[[#This Row],[PartsCost]]+WorkOrders2[[#This Row],[LbrCost]]</f>
        <v>89</v>
      </c>
    </row>
    <row r="533" spans="1:26" x14ac:dyDescent="0.25">
      <c r="A533" s="7" t="s">
        <v>581</v>
      </c>
      <c r="B533" t="s">
        <v>62</v>
      </c>
      <c r="C533" t="s">
        <v>26</v>
      </c>
      <c r="D533" s="7" t="s">
        <v>35</v>
      </c>
      <c r="F533" s="8">
        <v>44303</v>
      </c>
      <c r="G533" s="8">
        <v>44324</v>
      </c>
      <c r="H533" s="9">
        <v>1</v>
      </c>
      <c r="I533" s="9" t="e">
        <f>VLOOKUP(WorkOrders2[[#This Row],[Techs]],[1]!tblRates[#All],2,FALSE)</f>
        <v>#REF!</v>
      </c>
      <c r="J533" s="10"/>
      <c r="K533" s="10" t="s">
        <v>41</v>
      </c>
      <c r="L533" s="11">
        <v>0.25</v>
      </c>
      <c r="M533" s="12">
        <v>75.180800000000005</v>
      </c>
      <c r="N533" s="12">
        <f>IF(WorkOrders2[[#This Row],[WtyParts]]="yes", 0,WorkOrders2[[#This Row],[PartsCost]])</f>
        <v>0</v>
      </c>
      <c r="O533" t="s">
        <v>47</v>
      </c>
      <c r="P533" s="13">
        <f t="shared" si="64"/>
        <v>21</v>
      </c>
      <c r="Q533" s="14">
        <f t="shared" si="65"/>
        <v>80</v>
      </c>
      <c r="R533" s="15">
        <f t="shared" si="66"/>
        <v>20</v>
      </c>
      <c r="S533" s="15">
        <f t="shared" si="67"/>
        <v>20</v>
      </c>
      <c r="T533" s="15">
        <f t="shared" si="68"/>
        <v>0</v>
      </c>
      <c r="U533" s="15">
        <f t="shared" si="69"/>
        <v>95.180800000000005</v>
      </c>
      <c r="V533" s="15">
        <f t="shared" si="70"/>
        <v>20</v>
      </c>
      <c r="W533" s="14" t="str">
        <f t="shared" si="71"/>
        <v>Sat</v>
      </c>
      <c r="X533" s="14" t="str">
        <f t="shared" si="71"/>
        <v>Sat</v>
      </c>
      <c r="Y533" s="19">
        <f>WorkOrders2[[#This Row],[LbrHrs]]*WorkOrders2[[#This Row],[Techs]]</f>
        <v>0.25</v>
      </c>
      <c r="Z533" s="19">
        <f>WorkOrders2[[#This Row],[PartsCost]]+WorkOrders2[[#This Row],[LbrCost]]</f>
        <v>95.180800000000005</v>
      </c>
    </row>
    <row r="534" spans="1:26" x14ac:dyDescent="0.25">
      <c r="A534" s="7" t="s">
        <v>582</v>
      </c>
      <c r="B534" t="s">
        <v>25</v>
      </c>
      <c r="C534" t="s">
        <v>195</v>
      </c>
      <c r="D534" s="7" t="s">
        <v>27</v>
      </c>
      <c r="E534" t="s">
        <v>41</v>
      </c>
      <c r="F534" s="8">
        <v>44303</v>
      </c>
      <c r="G534" s="8">
        <v>44326</v>
      </c>
      <c r="H534" s="9">
        <v>2</v>
      </c>
      <c r="I534" s="9" t="e">
        <f>VLOOKUP(WorkOrders2[[#This Row],[Techs]],[1]!tblRates[#All],2,FALSE)</f>
        <v>#REF!</v>
      </c>
      <c r="J534" s="10"/>
      <c r="K534" s="10"/>
      <c r="L534" s="11">
        <v>0.75</v>
      </c>
      <c r="M534" s="12">
        <v>262.11</v>
      </c>
      <c r="N534" s="12">
        <f>IF(WorkOrders2[[#This Row],[WtyParts]]="yes", 0,WorkOrders2[[#This Row],[PartsCost]])</f>
        <v>262.11</v>
      </c>
      <c r="O534" t="s">
        <v>28</v>
      </c>
      <c r="P534" s="13">
        <f t="shared" si="64"/>
        <v>23</v>
      </c>
      <c r="Q534" s="14">
        <f t="shared" si="65"/>
        <v>140</v>
      </c>
      <c r="R534" s="15">
        <f t="shared" si="66"/>
        <v>105</v>
      </c>
      <c r="S534" s="15">
        <f t="shared" si="67"/>
        <v>105</v>
      </c>
      <c r="T534" s="15">
        <f t="shared" si="68"/>
        <v>262.11</v>
      </c>
      <c r="U534" s="15">
        <f t="shared" si="69"/>
        <v>367.11</v>
      </c>
      <c r="V534" s="15">
        <f t="shared" si="70"/>
        <v>367.11</v>
      </c>
      <c r="W534" s="14" t="str">
        <f t="shared" si="71"/>
        <v>Sat</v>
      </c>
      <c r="X534" s="14" t="str">
        <f t="shared" si="71"/>
        <v>Mon</v>
      </c>
      <c r="Y534" s="19">
        <f>WorkOrders2[[#This Row],[LbrHrs]]*WorkOrders2[[#This Row],[Techs]]</f>
        <v>1.5</v>
      </c>
      <c r="Z534" s="19">
        <f>WorkOrders2[[#This Row],[PartsCost]]+WorkOrders2[[#This Row],[LbrCost]]</f>
        <v>367.11</v>
      </c>
    </row>
    <row r="535" spans="1:26" x14ac:dyDescent="0.25">
      <c r="A535" s="7" t="s">
        <v>583</v>
      </c>
      <c r="B535" t="s">
        <v>136</v>
      </c>
      <c r="C535" t="s">
        <v>195</v>
      </c>
      <c r="D535" s="7" t="s">
        <v>35</v>
      </c>
      <c r="F535" s="8">
        <v>44305</v>
      </c>
      <c r="G535" s="8">
        <v>44317</v>
      </c>
      <c r="H535" s="9">
        <v>1</v>
      </c>
      <c r="I535" s="9" t="e">
        <f>VLOOKUP(WorkOrders2[[#This Row],[Techs]],[1]!tblRates[#All],2,FALSE)</f>
        <v>#REF!</v>
      </c>
      <c r="J535" s="10"/>
      <c r="K535" s="10"/>
      <c r="L535" s="11">
        <v>0.25</v>
      </c>
      <c r="M535" s="12">
        <v>61.259</v>
      </c>
      <c r="N535" s="12">
        <f>IF(WorkOrders2[[#This Row],[WtyParts]]="yes", 0,WorkOrders2[[#This Row],[PartsCost]])</f>
        <v>61.259</v>
      </c>
      <c r="O535" t="s">
        <v>47</v>
      </c>
      <c r="P535" s="13">
        <f t="shared" si="64"/>
        <v>12</v>
      </c>
      <c r="Q535" s="14">
        <f t="shared" si="65"/>
        <v>80</v>
      </c>
      <c r="R535" s="15">
        <f t="shared" si="66"/>
        <v>20</v>
      </c>
      <c r="S535" s="15">
        <f t="shared" si="67"/>
        <v>20</v>
      </c>
      <c r="T535" s="15">
        <f t="shared" si="68"/>
        <v>61.259</v>
      </c>
      <c r="U535" s="15">
        <f t="shared" si="69"/>
        <v>81.259</v>
      </c>
      <c r="V535" s="15">
        <f t="shared" si="70"/>
        <v>81.259</v>
      </c>
      <c r="W535" s="14" t="str">
        <f t="shared" si="71"/>
        <v>Mon</v>
      </c>
      <c r="X535" s="14" t="str">
        <f t="shared" si="71"/>
        <v>Sat</v>
      </c>
      <c r="Y535" s="19">
        <f>WorkOrders2[[#This Row],[LbrHrs]]*WorkOrders2[[#This Row],[Techs]]</f>
        <v>0.25</v>
      </c>
      <c r="Z535" s="19">
        <f>WorkOrders2[[#This Row],[PartsCost]]+WorkOrders2[[#This Row],[LbrCost]]</f>
        <v>81.259</v>
      </c>
    </row>
    <row r="536" spans="1:26" x14ac:dyDescent="0.25">
      <c r="A536" s="7" t="s">
        <v>584</v>
      </c>
      <c r="B536" t="s">
        <v>62</v>
      </c>
      <c r="C536" t="s">
        <v>40</v>
      </c>
      <c r="D536" s="7" t="s">
        <v>49</v>
      </c>
      <c r="F536" s="8">
        <v>44305</v>
      </c>
      <c r="G536" s="8">
        <v>44317</v>
      </c>
      <c r="H536" s="9">
        <v>1</v>
      </c>
      <c r="I536" s="9" t="e">
        <f>VLOOKUP(WorkOrders2[[#This Row],[Techs]],[1]!tblRates[#All],2,FALSE)</f>
        <v>#REF!</v>
      </c>
      <c r="J536" s="10"/>
      <c r="K536" s="10" t="s">
        <v>41</v>
      </c>
      <c r="L536" s="11">
        <v>1</v>
      </c>
      <c r="M536" s="12">
        <v>197.5849</v>
      </c>
      <c r="N536" s="12">
        <f>IF(WorkOrders2[[#This Row],[WtyParts]]="yes", 0,WorkOrders2[[#This Row],[PartsCost]])</f>
        <v>0</v>
      </c>
      <c r="O536" t="s">
        <v>47</v>
      </c>
      <c r="P536" s="13">
        <f t="shared" si="64"/>
        <v>12</v>
      </c>
      <c r="Q536" s="14">
        <f t="shared" si="65"/>
        <v>80</v>
      </c>
      <c r="R536" s="15">
        <f t="shared" si="66"/>
        <v>80</v>
      </c>
      <c r="S536" s="15">
        <f t="shared" si="67"/>
        <v>80</v>
      </c>
      <c r="T536" s="15">
        <f t="shared" si="68"/>
        <v>0</v>
      </c>
      <c r="U536" s="15">
        <f t="shared" si="69"/>
        <v>277.5849</v>
      </c>
      <c r="V536" s="15">
        <f t="shared" si="70"/>
        <v>80</v>
      </c>
      <c r="W536" s="14" t="str">
        <f t="shared" si="71"/>
        <v>Mon</v>
      </c>
      <c r="X536" s="14" t="str">
        <f t="shared" si="71"/>
        <v>Sat</v>
      </c>
      <c r="Y536" s="19">
        <f>WorkOrders2[[#This Row],[LbrHrs]]*WorkOrders2[[#This Row],[Techs]]</f>
        <v>1</v>
      </c>
      <c r="Z536" s="19">
        <f>WorkOrders2[[#This Row],[PartsCost]]+WorkOrders2[[#This Row],[LbrCost]]</f>
        <v>277.5849</v>
      </c>
    </row>
    <row r="537" spans="1:26" x14ac:dyDescent="0.25">
      <c r="A537" s="7" t="s">
        <v>585</v>
      </c>
      <c r="B537" t="s">
        <v>25</v>
      </c>
      <c r="C537" t="s">
        <v>195</v>
      </c>
      <c r="D537" s="7" t="s">
        <v>35</v>
      </c>
      <c r="F537" s="8">
        <v>44305</v>
      </c>
      <c r="G537" s="8">
        <v>44313</v>
      </c>
      <c r="H537" s="9">
        <v>2</v>
      </c>
      <c r="I537" s="9" t="e">
        <f>VLOOKUP(WorkOrders2[[#This Row],[Techs]],[1]!tblRates[#All],2,FALSE)</f>
        <v>#REF!</v>
      </c>
      <c r="J537" s="10"/>
      <c r="K537" s="10"/>
      <c r="L537" s="11">
        <v>0.25</v>
      </c>
      <c r="M537" s="12">
        <v>158.9538</v>
      </c>
      <c r="N537" s="12">
        <f>IF(WorkOrders2[[#This Row],[WtyParts]]="yes", 0,WorkOrders2[[#This Row],[PartsCost]])</f>
        <v>158.9538</v>
      </c>
      <c r="O537" t="s">
        <v>28</v>
      </c>
      <c r="P537" s="13">
        <f t="shared" si="64"/>
        <v>8</v>
      </c>
      <c r="Q537" s="14">
        <f t="shared" si="65"/>
        <v>140</v>
      </c>
      <c r="R537" s="15">
        <f t="shared" si="66"/>
        <v>35</v>
      </c>
      <c r="S537" s="15">
        <f t="shared" si="67"/>
        <v>35</v>
      </c>
      <c r="T537" s="15">
        <f t="shared" si="68"/>
        <v>158.9538</v>
      </c>
      <c r="U537" s="15">
        <f t="shared" si="69"/>
        <v>193.9538</v>
      </c>
      <c r="V537" s="15">
        <f t="shared" si="70"/>
        <v>193.9538</v>
      </c>
      <c r="W537" s="14" t="str">
        <f t="shared" si="71"/>
        <v>Mon</v>
      </c>
      <c r="X537" s="14" t="str">
        <f t="shared" si="71"/>
        <v>Tue</v>
      </c>
      <c r="Y537" s="19">
        <f>WorkOrders2[[#This Row],[LbrHrs]]*WorkOrders2[[#This Row],[Techs]]</f>
        <v>0.5</v>
      </c>
      <c r="Z537" s="19">
        <f>WorkOrders2[[#This Row],[PartsCost]]+WorkOrders2[[#This Row],[LbrCost]]</f>
        <v>193.9538</v>
      </c>
    </row>
    <row r="538" spans="1:26" x14ac:dyDescent="0.25">
      <c r="A538" s="7" t="s">
        <v>586</v>
      </c>
      <c r="B538" t="s">
        <v>30</v>
      </c>
      <c r="C538" t="s">
        <v>31</v>
      </c>
      <c r="D538" s="7" t="s">
        <v>32</v>
      </c>
      <c r="F538" s="8">
        <v>44305</v>
      </c>
      <c r="G538" s="8">
        <v>44314</v>
      </c>
      <c r="H538" s="9">
        <v>1</v>
      </c>
      <c r="I538" s="9" t="e">
        <f>VLOOKUP(WorkOrders2[[#This Row],[Techs]],[1]!tblRates[#All],2,FALSE)</f>
        <v>#REF!</v>
      </c>
      <c r="J538" s="10"/>
      <c r="K538" s="10"/>
      <c r="L538" s="11">
        <v>0.75</v>
      </c>
      <c r="M538" s="12">
        <v>15.430999999999999</v>
      </c>
      <c r="N538" s="12">
        <f>IF(WorkOrders2[[#This Row],[WtyParts]]="yes", 0,WorkOrders2[[#This Row],[PartsCost]])</f>
        <v>15.430999999999999</v>
      </c>
      <c r="O538" t="s">
        <v>28</v>
      </c>
      <c r="P538" s="13">
        <f t="shared" si="64"/>
        <v>9</v>
      </c>
      <c r="Q538" s="14">
        <f t="shared" si="65"/>
        <v>80</v>
      </c>
      <c r="R538" s="15">
        <f t="shared" si="66"/>
        <v>60</v>
      </c>
      <c r="S538" s="15">
        <f t="shared" si="67"/>
        <v>60</v>
      </c>
      <c r="T538" s="15">
        <f t="shared" si="68"/>
        <v>15.430999999999999</v>
      </c>
      <c r="U538" s="15">
        <f t="shared" si="69"/>
        <v>75.430999999999997</v>
      </c>
      <c r="V538" s="15">
        <f t="shared" si="70"/>
        <v>75.430999999999997</v>
      </c>
      <c r="W538" s="14" t="str">
        <f t="shared" si="71"/>
        <v>Mon</v>
      </c>
      <c r="X538" s="14" t="str">
        <f t="shared" si="71"/>
        <v>Wed</v>
      </c>
      <c r="Y538" s="19">
        <f>WorkOrders2[[#This Row],[LbrHrs]]*WorkOrders2[[#This Row],[Techs]]</f>
        <v>0.75</v>
      </c>
      <c r="Z538" s="19">
        <f>WorkOrders2[[#This Row],[PartsCost]]+WorkOrders2[[#This Row],[LbrCost]]</f>
        <v>75.430999999999997</v>
      </c>
    </row>
    <row r="539" spans="1:26" x14ac:dyDescent="0.25">
      <c r="A539" s="7" t="s">
        <v>587</v>
      </c>
      <c r="B539" t="s">
        <v>34</v>
      </c>
      <c r="C539" t="s">
        <v>40</v>
      </c>
      <c r="D539" s="7" t="s">
        <v>35</v>
      </c>
      <c r="E539" t="s">
        <v>41</v>
      </c>
      <c r="F539" s="8">
        <v>44305</v>
      </c>
      <c r="G539" s="8">
        <v>44322</v>
      </c>
      <c r="H539" s="9">
        <v>1</v>
      </c>
      <c r="I539" s="9" t="e">
        <f>VLOOKUP(WorkOrders2[[#This Row],[Techs]],[1]!tblRates[#All],2,FALSE)</f>
        <v>#REF!</v>
      </c>
      <c r="J539" s="10"/>
      <c r="K539" s="10"/>
      <c r="L539" s="11">
        <v>0.25</v>
      </c>
      <c r="M539" s="12">
        <v>72.350099999999998</v>
      </c>
      <c r="N539" s="12">
        <f>IF(WorkOrders2[[#This Row],[WtyParts]]="yes", 0,WorkOrders2[[#This Row],[PartsCost]])</f>
        <v>72.350099999999998</v>
      </c>
      <c r="O539" t="s">
        <v>47</v>
      </c>
      <c r="P539" s="13">
        <f t="shared" si="64"/>
        <v>17</v>
      </c>
      <c r="Q539" s="14">
        <f t="shared" si="65"/>
        <v>80</v>
      </c>
      <c r="R539" s="15">
        <f t="shared" si="66"/>
        <v>20</v>
      </c>
      <c r="S539" s="15">
        <f t="shared" si="67"/>
        <v>20</v>
      </c>
      <c r="T539" s="15">
        <f t="shared" si="68"/>
        <v>72.350099999999998</v>
      </c>
      <c r="U539" s="15">
        <f t="shared" si="69"/>
        <v>92.350099999999998</v>
      </c>
      <c r="V539" s="15">
        <f t="shared" si="70"/>
        <v>92.350099999999998</v>
      </c>
      <c r="W539" s="14" t="str">
        <f t="shared" si="71"/>
        <v>Mon</v>
      </c>
      <c r="X539" s="14" t="str">
        <f t="shared" si="71"/>
        <v>Thu</v>
      </c>
      <c r="Y539" s="19">
        <f>WorkOrders2[[#This Row],[LbrHrs]]*WorkOrders2[[#This Row],[Techs]]</f>
        <v>0.25</v>
      </c>
      <c r="Z539" s="19">
        <f>WorkOrders2[[#This Row],[PartsCost]]+WorkOrders2[[#This Row],[LbrCost]]</f>
        <v>92.350099999999998</v>
      </c>
    </row>
    <row r="540" spans="1:26" x14ac:dyDescent="0.25">
      <c r="A540" s="7" t="s">
        <v>588</v>
      </c>
      <c r="B540" t="s">
        <v>39</v>
      </c>
      <c r="C540" t="s">
        <v>26</v>
      </c>
      <c r="D540" s="7" t="s">
        <v>32</v>
      </c>
      <c r="F540" s="8">
        <v>44305</v>
      </c>
      <c r="G540" s="8">
        <v>44328</v>
      </c>
      <c r="H540" s="9">
        <v>1</v>
      </c>
      <c r="I540" s="9" t="e">
        <f>VLOOKUP(WorkOrders2[[#This Row],[Techs]],[1]!tblRates[#All],2,FALSE)</f>
        <v>#REF!</v>
      </c>
      <c r="J540" s="10"/>
      <c r="K540" s="10"/>
      <c r="L540" s="11">
        <v>0.5</v>
      </c>
      <c r="M540" s="12">
        <v>7.3079999999999998</v>
      </c>
      <c r="N540" s="12">
        <f>IF(WorkOrders2[[#This Row],[WtyParts]]="yes", 0,WorkOrders2[[#This Row],[PartsCost]])</f>
        <v>7.3079999999999998</v>
      </c>
      <c r="O540" t="s">
        <v>47</v>
      </c>
      <c r="P540" s="13">
        <f t="shared" si="64"/>
        <v>23</v>
      </c>
      <c r="Q540" s="14">
        <f t="shared" si="65"/>
        <v>80</v>
      </c>
      <c r="R540" s="15">
        <f t="shared" si="66"/>
        <v>40</v>
      </c>
      <c r="S540" s="15">
        <f t="shared" si="67"/>
        <v>40</v>
      </c>
      <c r="T540" s="15">
        <f t="shared" si="68"/>
        <v>7.3079999999999998</v>
      </c>
      <c r="U540" s="15">
        <f t="shared" si="69"/>
        <v>47.308</v>
      </c>
      <c r="V540" s="15">
        <f t="shared" si="70"/>
        <v>47.308</v>
      </c>
      <c r="W540" s="14" t="str">
        <f t="shared" si="71"/>
        <v>Mon</v>
      </c>
      <c r="X540" s="14" t="str">
        <f t="shared" si="71"/>
        <v>Wed</v>
      </c>
      <c r="Y540" s="19">
        <f>WorkOrders2[[#This Row],[LbrHrs]]*WorkOrders2[[#This Row],[Techs]]</f>
        <v>0.5</v>
      </c>
      <c r="Z540" s="19">
        <f>WorkOrders2[[#This Row],[PartsCost]]+WorkOrders2[[#This Row],[LbrCost]]</f>
        <v>47.308</v>
      </c>
    </row>
    <row r="541" spans="1:26" x14ac:dyDescent="0.25">
      <c r="A541" s="7" t="s">
        <v>589</v>
      </c>
      <c r="B541" t="s">
        <v>34</v>
      </c>
      <c r="C541" t="s">
        <v>26</v>
      </c>
      <c r="D541" s="7" t="s">
        <v>35</v>
      </c>
      <c r="F541" s="8">
        <v>44305</v>
      </c>
      <c r="G541" s="8">
        <v>44337</v>
      </c>
      <c r="H541" s="9">
        <v>1</v>
      </c>
      <c r="I541" s="9" t="e">
        <f>VLOOKUP(WorkOrders2[[#This Row],[Techs]],[1]!tblRates[#All],2,FALSE)</f>
        <v>#REF!</v>
      </c>
      <c r="J541" s="10"/>
      <c r="K541" s="10"/>
      <c r="L541" s="11">
        <v>0.25</v>
      </c>
      <c r="M541" s="12">
        <v>120</v>
      </c>
      <c r="N541" s="12">
        <f>IF(WorkOrders2[[#This Row],[WtyParts]]="yes", 0,WorkOrders2[[#This Row],[PartsCost]])</f>
        <v>120</v>
      </c>
      <c r="O541" t="s">
        <v>47</v>
      </c>
      <c r="P541" s="13">
        <f t="shared" si="64"/>
        <v>32</v>
      </c>
      <c r="Q541" s="14">
        <f t="shared" si="65"/>
        <v>80</v>
      </c>
      <c r="R541" s="15">
        <f t="shared" si="66"/>
        <v>20</v>
      </c>
      <c r="S541" s="15">
        <f t="shared" si="67"/>
        <v>20</v>
      </c>
      <c r="T541" s="15">
        <f t="shared" si="68"/>
        <v>120</v>
      </c>
      <c r="U541" s="15">
        <f t="shared" si="69"/>
        <v>140</v>
      </c>
      <c r="V541" s="15">
        <f t="shared" si="70"/>
        <v>140</v>
      </c>
      <c r="W541" s="14" t="str">
        <f t="shared" si="71"/>
        <v>Mon</v>
      </c>
      <c r="X541" s="14" t="str">
        <f t="shared" si="71"/>
        <v>Fri</v>
      </c>
      <c r="Y541" s="19">
        <f>WorkOrders2[[#This Row],[LbrHrs]]*WorkOrders2[[#This Row],[Techs]]</f>
        <v>0.25</v>
      </c>
      <c r="Z541" s="19">
        <f>WorkOrders2[[#This Row],[PartsCost]]+WorkOrders2[[#This Row],[LbrCost]]</f>
        <v>140</v>
      </c>
    </row>
    <row r="542" spans="1:26" x14ac:dyDescent="0.25">
      <c r="A542" s="7" t="s">
        <v>590</v>
      </c>
      <c r="B542" t="s">
        <v>62</v>
      </c>
      <c r="C542" t="s">
        <v>46</v>
      </c>
      <c r="D542" s="7" t="s">
        <v>27</v>
      </c>
      <c r="F542" s="8">
        <v>44305</v>
      </c>
      <c r="G542" s="8">
        <v>44333</v>
      </c>
      <c r="H542" s="9">
        <v>2</v>
      </c>
      <c r="I542" s="9" t="e">
        <f>VLOOKUP(WorkOrders2[[#This Row],[Techs]],[1]!tblRates[#All],2,FALSE)</f>
        <v>#REF!</v>
      </c>
      <c r="J542" s="10"/>
      <c r="K542" s="10"/>
      <c r="L542" s="11">
        <v>0.5</v>
      </c>
      <c r="M542" s="12">
        <v>173.29900000000001</v>
      </c>
      <c r="N542" s="12">
        <f>IF(WorkOrders2[[#This Row],[WtyParts]]="yes", 0,WorkOrders2[[#This Row],[PartsCost]])</f>
        <v>173.29900000000001</v>
      </c>
      <c r="O542" t="s">
        <v>47</v>
      </c>
      <c r="P542" s="13">
        <f t="shared" si="64"/>
        <v>28</v>
      </c>
      <c r="Q542" s="14">
        <f t="shared" si="65"/>
        <v>140</v>
      </c>
      <c r="R542" s="15">
        <f t="shared" si="66"/>
        <v>70</v>
      </c>
      <c r="S542" s="15">
        <f t="shared" si="67"/>
        <v>70</v>
      </c>
      <c r="T542" s="15">
        <f t="shared" si="68"/>
        <v>173.29900000000001</v>
      </c>
      <c r="U542" s="15">
        <f t="shared" si="69"/>
        <v>243.29900000000001</v>
      </c>
      <c r="V542" s="15">
        <f t="shared" si="70"/>
        <v>243.29900000000001</v>
      </c>
      <c r="W542" s="14" t="str">
        <f t="shared" si="71"/>
        <v>Mon</v>
      </c>
      <c r="X542" s="14" t="str">
        <f t="shared" si="71"/>
        <v>Mon</v>
      </c>
      <c r="Y542" s="19">
        <f>WorkOrders2[[#This Row],[LbrHrs]]*WorkOrders2[[#This Row],[Techs]]</f>
        <v>1</v>
      </c>
      <c r="Z542" s="19">
        <f>WorkOrders2[[#This Row],[PartsCost]]+WorkOrders2[[#This Row],[LbrCost]]</f>
        <v>243.29900000000001</v>
      </c>
    </row>
    <row r="543" spans="1:26" x14ac:dyDescent="0.25">
      <c r="A543" s="7" t="s">
        <v>591</v>
      </c>
      <c r="B543" t="s">
        <v>25</v>
      </c>
      <c r="C543" t="s">
        <v>195</v>
      </c>
      <c r="D543" s="7" t="s">
        <v>27</v>
      </c>
      <c r="F543" s="8">
        <v>44305</v>
      </c>
      <c r="G543" s="8">
        <v>44341</v>
      </c>
      <c r="H543" s="9">
        <v>1</v>
      </c>
      <c r="I543" s="9" t="e">
        <f>VLOOKUP(WorkOrders2[[#This Row],[Techs]],[1]!tblRates[#All],2,FALSE)</f>
        <v>#REF!</v>
      </c>
      <c r="J543" s="10"/>
      <c r="K543" s="10"/>
      <c r="L543" s="11">
        <v>0.25</v>
      </c>
      <c r="M543" s="12">
        <v>24.63</v>
      </c>
      <c r="N543" s="12">
        <f>IF(WorkOrders2[[#This Row],[WtyParts]]="yes", 0,WorkOrders2[[#This Row],[PartsCost]])</f>
        <v>24.63</v>
      </c>
      <c r="O543" t="s">
        <v>47</v>
      </c>
      <c r="P543" s="13">
        <f t="shared" si="64"/>
        <v>36</v>
      </c>
      <c r="Q543" s="14">
        <f t="shared" si="65"/>
        <v>80</v>
      </c>
      <c r="R543" s="15">
        <f t="shared" si="66"/>
        <v>20</v>
      </c>
      <c r="S543" s="15">
        <f t="shared" si="67"/>
        <v>20</v>
      </c>
      <c r="T543" s="15">
        <f t="shared" si="68"/>
        <v>24.63</v>
      </c>
      <c r="U543" s="15">
        <f t="shared" si="69"/>
        <v>44.629999999999995</v>
      </c>
      <c r="V543" s="15">
        <f t="shared" si="70"/>
        <v>44.629999999999995</v>
      </c>
      <c r="W543" s="14" t="str">
        <f t="shared" si="71"/>
        <v>Mon</v>
      </c>
      <c r="X543" s="14" t="str">
        <f t="shared" si="71"/>
        <v>Tue</v>
      </c>
      <c r="Y543" s="19">
        <f>WorkOrders2[[#This Row],[LbrHrs]]*WorkOrders2[[#This Row],[Techs]]</f>
        <v>0.25</v>
      </c>
      <c r="Z543" s="19">
        <f>WorkOrders2[[#This Row],[PartsCost]]+WorkOrders2[[#This Row],[LbrCost]]</f>
        <v>44.629999999999995</v>
      </c>
    </row>
    <row r="544" spans="1:26" x14ac:dyDescent="0.25">
      <c r="A544" s="7" t="s">
        <v>592</v>
      </c>
      <c r="B544" t="s">
        <v>74</v>
      </c>
      <c r="C544" t="s">
        <v>195</v>
      </c>
      <c r="D544" s="7" t="s">
        <v>162</v>
      </c>
      <c r="E544" t="s">
        <v>41</v>
      </c>
      <c r="F544" s="8">
        <v>44305</v>
      </c>
      <c r="G544" s="8">
        <v>44354</v>
      </c>
      <c r="H544" s="9">
        <v>2</v>
      </c>
      <c r="I544" s="9" t="e">
        <f>VLOOKUP(WorkOrders2[[#This Row],[Techs]],[1]!tblRates[#All],2,FALSE)</f>
        <v>#REF!</v>
      </c>
      <c r="J544" s="10"/>
      <c r="K544" s="10" t="s">
        <v>41</v>
      </c>
      <c r="L544" s="11">
        <v>7.5</v>
      </c>
      <c r="M544" s="12">
        <v>1514.7836</v>
      </c>
      <c r="N544" s="12">
        <f>IF(WorkOrders2[[#This Row],[WtyParts]]="yes", 0,WorkOrders2[[#This Row],[PartsCost]])</f>
        <v>0</v>
      </c>
      <c r="O544" t="s">
        <v>47</v>
      </c>
      <c r="P544" s="13">
        <f t="shared" si="64"/>
        <v>49</v>
      </c>
      <c r="Q544" s="14">
        <f t="shared" si="65"/>
        <v>140</v>
      </c>
      <c r="R544" s="15">
        <f t="shared" si="66"/>
        <v>1050</v>
      </c>
      <c r="S544" s="15">
        <f t="shared" si="67"/>
        <v>1050</v>
      </c>
      <c r="T544" s="15">
        <f t="shared" si="68"/>
        <v>0</v>
      </c>
      <c r="U544" s="15">
        <f t="shared" si="69"/>
        <v>2564.7835999999998</v>
      </c>
      <c r="V544" s="15">
        <f t="shared" si="70"/>
        <v>1050</v>
      </c>
      <c r="W544" s="14" t="str">
        <f t="shared" si="71"/>
        <v>Mon</v>
      </c>
      <c r="X544" s="14" t="str">
        <f t="shared" si="71"/>
        <v>Mon</v>
      </c>
      <c r="Y544" s="19">
        <f>WorkOrders2[[#This Row],[LbrHrs]]*WorkOrders2[[#This Row],[Techs]]</f>
        <v>15</v>
      </c>
      <c r="Z544" s="19">
        <f>WorkOrders2[[#This Row],[PartsCost]]+WorkOrders2[[#This Row],[LbrCost]]</f>
        <v>2564.7835999999998</v>
      </c>
    </row>
    <row r="545" spans="1:26" x14ac:dyDescent="0.25">
      <c r="A545" s="7" t="s">
        <v>593</v>
      </c>
      <c r="B545" t="s">
        <v>25</v>
      </c>
      <c r="C545" t="s">
        <v>195</v>
      </c>
      <c r="D545" s="7" t="s">
        <v>32</v>
      </c>
      <c r="F545" s="8">
        <v>44305</v>
      </c>
      <c r="G545" s="8">
        <v>44377</v>
      </c>
      <c r="H545" s="9">
        <v>2</v>
      </c>
      <c r="I545" s="9" t="e">
        <f>VLOOKUP(WorkOrders2[[#This Row],[Techs]],[1]!tblRates[#All],2,FALSE)</f>
        <v>#REF!</v>
      </c>
      <c r="J545" s="10"/>
      <c r="K545" s="10"/>
      <c r="L545" s="11">
        <v>0.75</v>
      </c>
      <c r="M545" s="12">
        <v>106.65</v>
      </c>
      <c r="N545" s="12">
        <f>IF(WorkOrders2[[#This Row],[WtyParts]]="yes", 0,WorkOrders2[[#This Row],[PartsCost]])</f>
        <v>106.65</v>
      </c>
      <c r="O545" t="s">
        <v>47</v>
      </c>
      <c r="P545" s="13">
        <f t="shared" si="64"/>
        <v>72</v>
      </c>
      <c r="Q545" s="14">
        <f t="shared" si="65"/>
        <v>140</v>
      </c>
      <c r="R545" s="15">
        <f t="shared" si="66"/>
        <v>105</v>
      </c>
      <c r="S545" s="15">
        <f t="shared" si="67"/>
        <v>105</v>
      </c>
      <c r="T545" s="15">
        <f t="shared" si="68"/>
        <v>106.65</v>
      </c>
      <c r="U545" s="15">
        <f t="shared" si="69"/>
        <v>211.65</v>
      </c>
      <c r="V545" s="15">
        <f t="shared" si="70"/>
        <v>211.65</v>
      </c>
      <c r="W545" s="14" t="str">
        <f t="shared" si="71"/>
        <v>Mon</v>
      </c>
      <c r="X545" s="14" t="str">
        <f t="shared" si="71"/>
        <v>Wed</v>
      </c>
      <c r="Y545" s="19">
        <f>WorkOrders2[[#This Row],[LbrHrs]]*WorkOrders2[[#This Row],[Techs]]</f>
        <v>1.5</v>
      </c>
      <c r="Z545" s="19">
        <f>WorkOrders2[[#This Row],[PartsCost]]+WorkOrders2[[#This Row],[LbrCost]]</f>
        <v>211.65</v>
      </c>
    </row>
    <row r="546" spans="1:26" x14ac:dyDescent="0.25">
      <c r="A546" s="7" t="s">
        <v>594</v>
      </c>
      <c r="B546" t="s">
        <v>62</v>
      </c>
      <c r="C546" t="s">
        <v>40</v>
      </c>
      <c r="D546" s="7" t="s">
        <v>49</v>
      </c>
      <c r="F546" s="8">
        <v>44305</v>
      </c>
      <c r="G546" s="8"/>
      <c r="H546" s="9">
        <v>2</v>
      </c>
      <c r="I546" s="9" t="e">
        <f>VLOOKUP(WorkOrders2[[#This Row],[Techs]],[1]!tblRates[#All],2,FALSE)</f>
        <v>#REF!</v>
      </c>
      <c r="J546" s="10"/>
      <c r="K546" s="10"/>
      <c r="L546" s="11"/>
      <c r="M546" s="12">
        <v>427.83109999999999</v>
      </c>
      <c r="N546" s="12">
        <f>IF(WorkOrders2[[#This Row],[WtyParts]]="yes", 0,WorkOrders2[[#This Row],[PartsCost]])</f>
        <v>427.83109999999999</v>
      </c>
      <c r="O546" t="s">
        <v>47</v>
      </c>
      <c r="P546" s="13" t="str">
        <f t="shared" si="64"/>
        <v/>
      </c>
      <c r="Q546" s="14">
        <f t="shared" si="65"/>
        <v>140</v>
      </c>
      <c r="R546" s="15">
        <f t="shared" si="66"/>
        <v>0</v>
      </c>
      <c r="S546" s="15">
        <f t="shared" si="67"/>
        <v>0</v>
      </c>
      <c r="T546" s="15">
        <f t="shared" si="68"/>
        <v>427.83109999999999</v>
      </c>
      <c r="U546" s="15">
        <f t="shared" si="69"/>
        <v>427.83109999999999</v>
      </c>
      <c r="V546" s="15">
        <f t="shared" si="70"/>
        <v>427.83109999999999</v>
      </c>
      <c r="W546" s="14" t="str">
        <f t="shared" si="71"/>
        <v>Mon</v>
      </c>
      <c r="X546" s="14" t="str">
        <f t="shared" si="71"/>
        <v>Sat</v>
      </c>
      <c r="Y546" s="19">
        <f>WorkOrders2[[#This Row],[LbrHrs]]*WorkOrders2[[#This Row],[Techs]]</f>
        <v>0</v>
      </c>
      <c r="Z546" s="19">
        <f>WorkOrders2[[#This Row],[PartsCost]]+WorkOrders2[[#This Row],[LbrCost]]</f>
        <v>427.83109999999999</v>
      </c>
    </row>
    <row r="547" spans="1:26" x14ac:dyDescent="0.25">
      <c r="A547" s="7" t="s">
        <v>595</v>
      </c>
      <c r="B547" t="s">
        <v>39</v>
      </c>
      <c r="C547" t="s">
        <v>26</v>
      </c>
      <c r="D547" s="7" t="s">
        <v>27</v>
      </c>
      <c r="F547" s="8">
        <v>44306</v>
      </c>
      <c r="G547" s="8">
        <v>44327</v>
      </c>
      <c r="H547" s="9">
        <v>1</v>
      </c>
      <c r="I547" s="9" t="e">
        <f>VLOOKUP(WorkOrders2[[#This Row],[Techs]],[1]!tblRates[#All],2,FALSE)</f>
        <v>#REF!</v>
      </c>
      <c r="J547" s="10"/>
      <c r="K547" s="10"/>
      <c r="L547" s="11">
        <v>0.25</v>
      </c>
      <c r="M547" s="12">
        <v>84.700599999999994</v>
      </c>
      <c r="N547" s="12">
        <f>IF(WorkOrders2[[#This Row],[WtyParts]]="yes", 0,WorkOrders2[[#This Row],[PartsCost]])</f>
        <v>84.700599999999994</v>
      </c>
      <c r="O547" t="s">
        <v>47</v>
      </c>
      <c r="P547" s="13">
        <f t="shared" si="64"/>
        <v>21</v>
      </c>
      <c r="Q547" s="14">
        <f t="shared" si="65"/>
        <v>80</v>
      </c>
      <c r="R547" s="15">
        <f t="shared" si="66"/>
        <v>20</v>
      </c>
      <c r="S547" s="15">
        <f t="shared" si="67"/>
        <v>20</v>
      </c>
      <c r="T547" s="15">
        <f t="shared" si="68"/>
        <v>84.700599999999994</v>
      </c>
      <c r="U547" s="15">
        <f t="shared" si="69"/>
        <v>104.70059999999999</v>
      </c>
      <c r="V547" s="15">
        <f t="shared" si="70"/>
        <v>104.70059999999999</v>
      </c>
      <c r="W547" s="14" t="str">
        <f t="shared" si="71"/>
        <v>Tue</v>
      </c>
      <c r="X547" s="14" t="str">
        <f t="shared" si="71"/>
        <v>Tue</v>
      </c>
      <c r="Y547" s="19">
        <f>WorkOrders2[[#This Row],[LbrHrs]]*WorkOrders2[[#This Row],[Techs]]</f>
        <v>0.25</v>
      </c>
      <c r="Z547" s="19">
        <f>WorkOrders2[[#This Row],[PartsCost]]+WorkOrders2[[#This Row],[LbrCost]]</f>
        <v>104.70059999999999</v>
      </c>
    </row>
    <row r="548" spans="1:26" x14ac:dyDescent="0.25">
      <c r="A548" s="7" t="s">
        <v>596</v>
      </c>
      <c r="B548" t="s">
        <v>62</v>
      </c>
      <c r="C548" t="s">
        <v>46</v>
      </c>
      <c r="D548" s="7" t="s">
        <v>27</v>
      </c>
      <c r="F548" s="8">
        <v>44306</v>
      </c>
      <c r="G548" s="8">
        <v>44326</v>
      </c>
      <c r="H548" s="9">
        <v>1</v>
      </c>
      <c r="I548" s="9" t="e">
        <f>VLOOKUP(WorkOrders2[[#This Row],[Techs]],[1]!tblRates[#All],2,FALSE)</f>
        <v>#REF!</v>
      </c>
      <c r="J548" s="10"/>
      <c r="K548" s="10"/>
      <c r="L548" s="11">
        <v>0.25</v>
      </c>
      <c r="M548" s="12">
        <v>106.5408</v>
      </c>
      <c r="N548" s="12">
        <f>IF(WorkOrders2[[#This Row],[WtyParts]]="yes", 0,WorkOrders2[[#This Row],[PartsCost]])</f>
        <v>106.5408</v>
      </c>
      <c r="O548" t="s">
        <v>47</v>
      </c>
      <c r="P548" s="13">
        <f t="shared" si="64"/>
        <v>20</v>
      </c>
      <c r="Q548" s="14">
        <f t="shared" si="65"/>
        <v>80</v>
      </c>
      <c r="R548" s="15">
        <f t="shared" si="66"/>
        <v>20</v>
      </c>
      <c r="S548" s="15">
        <f t="shared" si="67"/>
        <v>20</v>
      </c>
      <c r="T548" s="15">
        <f t="shared" si="68"/>
        <v>106.5408</v>
      </c>
      <c r="U548" s="15">
        <f t="shared" si="69"/>
        <v>126.5408</v>
      </c>
      <c r="V548" s="15">
        <f t="shared" si="70"/>
        <v>126.5408</v>
      </c>
      <c r="W548" s="14" t="str">
        <f t="shared" si="71"/>
        <v>Tue</v>
      </c>
      <c r="X548" s="14" t="str">
        <f t="shared" si="71"/>
        <v>Mon</v>
      </c>
      <c r="Y548" s="19">
        <f>WorkOrders2[[#This Row],[LbrHrs]]*WorkOrders2[[#This Row],[Techs]]</f>
        <v>0.25</v>
      </c>
      <c r="Z548" s="19">
        <f>WorkOrders2[[#This Row],[PartsCost]]+WorkOrders2[[#This Row],[LbrCost]]</f>
        <v>126.5408</v>
      </c>
    </row>
    <row r="549" spans="1:26" x14ac:dyDescent="0.25">
      <c r="A549" s="7" t="s">
        <v>597</v>
      </c>
      <c r="B549" t="s">
        <v>34</v>
      </c>
      <c r="C549" t="s">
        <v>26</v>
      </c>
      <c r="D549" s="7" t="s">
        <v>35</v>
      </c>
      <c r="F549" s="8">
        <v>44306</v>
      </c>
      <c r="G549" s="8">
        <v>44329</v>
      </c>
      <c r="H549" s="9">
        <v>1</v>
      </c>
      <c r="I549" s="9" t="e">
        <f>VLOOKUP(WorkOrders2[[#This Row],[Techs]],[1]!tblRates[#All],2,FALSE)</f>
        <v>#REF!</v>
      </c>
      <c r="J549" s="10"/>
      <c r="K549" s="10"/>
      <c r="L549" s="11">
        <v>0.25</v>
      </c>
      <c r="M549" s="12">
        <v>108.69070000000001</v>
      </c>
      <c r="N549" s="12">
        <f>IF(WorkOrders2[[#This Row],[WtyParts]]="yes", 0,WorkOrders2[[#This Row],[PartsCost]])</f>
        <v>108.69070000000001</v>
      </c>
      <c r="O549" t="s">
        <v>47</v>
      </c>
      <c r="P549" s="13">
        <f t="shared" si="64"/>
        <v>23</v>
      </c>
      <c r="Q549" s="14">
        <f t="shared" si="65"/>
        <v>80</v>
      </c>
      <c r="R549" s="15">
        <f t="shared" si="66"/>
        <v>20</v>
      </c>
      <c r="S549" s="15">
        <f t="shared" si="67"/>
        <v>20</v>
      </c>
      <c r="T549" s="15">
        <f t="shared" si="68"/>
        <v>108.69070000000001</v>
      </c>
      <c r="U549" s="15">
        <f t="shared" si="69"/>
        <v>128.69069999999999</v>
      </c>
      <c r="V549" s="15">
        <f t="shared" si="70"/>
        <v>128.69069999999999</v>
      </c>
      <c r="W549" s="14" t="str">
        <f t="shared" si="71"/>
        <v>Tue</v>
      </c>
      <c r="X549" s="14" t="str">
        <f t="shared" si="71"/>
        <v>Thu</v>
      </c>
      <c r="Y549" s="19">
        <f>WorkOrders2[[#This Row],[LbrHrs]]*WorkOrders2[[#This Row],[Techs]]</f>
        <v>0.25</v>
      </c>
      <c r="Z549" s="19">
        <f>WorkOrders2[[#This Row],[PartsCost]]+WorkOrders2[[#This Row],[LbrCost]]</f>
        <v>128.69069999999999</v>
      </c>
    </row>
    <row r="550" spans="1:26" x14ac:dyDescent="0.25">
      <c r="A550" s="7" t="s">
        <v>598</v>
      </c>
      <c r="B550" t="s">
        <v>34</v>
      </c>
      <c r="C550" t="s">
        <v>26</v>
      </c>
      <c r="D550" s="7" t="s">
        <v>32</v>
      </c>
      <c r="F550" s="8">
        <v>44306</v>
      </c>
      <c r="G550" s="8">
        <v>44338</v>
      </c>
      <c r="H550" s="9">
        <v>1</v>
      </c>
      <c r="I550" s="9" t="e">
        <f>VLOOKUP(WorkOrders2[[#This Row],[Techs]],[1]!tblRates[#All],2,FALSE)</f>
        <v>#REF!</v>
      </c>
      <c r="J550" s="10"/>
      <c r="K550" s="10"/>
      <c r="L550" s="11">
        <v>1.25</v>
      </c>
      <c r="M550" s="12">
        <v>405.55250000000001</v>
      </c>
      <c r="N550" s="12">
        <f>IF(WorkOrders2[[#This Row],[WtyParts]]="yes", 0,WorkOrders2[[#This Row],[PartsCost]])</f>
        <v>405.55250000000001</v>
      </c>
      <c r="O550" t="s">
        <v>47</v>
      </c>
      <c r="P550" s="13">
        <f t="shared" si="64"/>
        <v>32</v>
      </c>
      <c r="Q550" s="14">
        <f t="shared" si="65"/>
        <v>80</v>
      </c>
      <c r="R550" s="15">
        <f t="shared" si="66"/>
        <v>100</v>
      </c>
      <c r="S550" s="15">
        <f t="shared" si="67"/>
        <v>100</v>
      </c>
      <c r="T550" s="15">
        <f t="shared" si="68"/>
        <v>405.55250000000001</v>
      </c>
      <c r="U550" s="15">
        <f t="shared" si="69"/>
        <v>505.55250000000001</v>
      </c>
      <c r="V550" s="15">
        <f t="shared" si="70"/>
        <v>505.55250000000001</v>
      </c>
      <c r="W550" s="14" t="str">
        <f t="shared" si="71"/>
        <v>Tue</v>
      </c>
      <c r="X550" s="14" t="str">
        <f t="shared" si="71"/>
        <v>Sat</v>
      </c>
      <c r="Y550" s="19">
        <f>WorkOrders2[[#This Row],[LbrHrs]]*WorkOrders2[[#This Row],[Techs]]</f>
        <v>1.25</v>
      </c>
      <c r="Z550" s="19">
        <f>WorkOrders2[[#This Row],[PartsCost]]+WorkOrders2[[#This Row],[LbrCost]]</f>
        <v>505.55250000000001</v>
      </c>
    </row>
    <row r="551" spans="1:26" x14ac:dyDescent="0.25">
      <c r="A551" s="7" t="s">
        <v>599</v>
      </c>
      <c r="B551" t="s">
        <v>25</v>
      </c>
      <c r="C551" t="s">
        <v>195</v>
      </c>
      <c r="D551" s="7" t="s">
        <v>35</v>
      </c>
      <c r="F551" s="8">
        <v>44306</v>
      </c>
      <c r="G551" s="8">
        <v>44342</v>
      </c>
      <c r="H551" s="9">
        <v>2</v>
      </c>
      <c r="I551" s="9" t="e">
        <f>VLOOKUP(WorkOrders2[[#This Row],[Techs]],[1]!tblRates[#All],2,FALSE)</f>
        <v>#REF!</v>
      </c>
      <c r="J551" s="10"/>
      <c r="K551" s="10"/>
      <c r="L551" s="11">
        <v>0.25</v>
      </c>
      <c r="M551" s="12">
        <v>240</v>
      </c>
      <c r="N551" s="12">
        <f>IF(WorkOrders2[[#This Row],[WtyParts]]="yes", 0,WorkOrders2[[#This Row],[PartsCost]])</f>
        <v>240</v>
      </c>
      <c r="O551" t="s">
        <v>28</v>
      </c>
      <c r="P551" s="13">
        <f t="shared" si="64"/>
        <v>36</v>
      </c>
      <c r="Q551" s="14">
        <f t="shared" si="65"/>
        <v>140</v>
      </c>
      <c r="R551" s="15">
        <f t="shared" si="66"/>
        <v>35</v>
      </c>
      <c r="S551" s="15">
        <f t="shared" si="67"/>
        <v>35</v>
      </c>
      <c r="T551" s="15">
        <f t="shared" si="68"/>
        <v>240</v>
      </c>
      <c r="U551" s="15">
        <f t="shared" si="69"/>
        <v>275</v>
      </c>
      <c r="V551" s="15">
        <f t="shared" si="70"/>
        <v>275</v>
      </c>
      <c r="W551" s="14" t="str">
        <f t="shared" si="71"/>
        <v>Tue</v>
      </c>
      <c r="X551" s="14" t="str">
        <f t="shared" si="71"/>
        <v>Wed</v>
      </c>
      <c r="Y551" s="19">
        <f>WorkOrders2[[#This Row],[LbrHrs]]*WorkOrders2[[#This Row],[Techs]]</f>
        <v>0.5</v>
      </c>
      <c r="Z551" s="19">
        <f>WorkOrders2[[#This Row],[PartsCost]]+WorkOrders2[[#This Row],[LbrCost]]</f>
        <v>275</v>
      </c>
    </row>
    <row r="552" spans="1:26" x14ac:dyDescent="0.25">
      <c r="A552" s="7" t="s">
        <v>600</v>
      </c>
      <c r="B552" t="s">
        <v>39</v>
      </c>
      <c r="C552" t="s">
        <v>46</v>
      </c>
      <c r="D552" s="7" t="s">
        <v>27</v>
      </c>
      <c r="F552" s="8">
        <v>44306</v>
      </c>
      <c r="G552" s="8">
        <v>44347</v>
      </c>
      <c r="H552" s="9">
        <v>2</v>
      </c>
      <c r="I552" s="9" t="e">
        <f>VLOOKUP(WorkOrders2[[#This Row],[Techs]],[1]!tblRates[#All],2,FALSE)</f>
        <v>#REF!</v>
      </c>
      <c r="J552" s="10"/>
      <c r="K552" s="10"/>
      <c r="L552" s="11">
        <v>1</v>
      </c>
      <c r="M552" s="12">
        <v>641.77440000000001</v>
      </c>
      <c r="N552" s="12">
        <f>IF(WorkOrders2[[#This Row],[WtyParts]]="yes", 0,WorkOrders2[[#This Row],[PartsCost]])</f>
        <v>641.77440000000001</v>
      </c>
      <c r="O552" t="s">
        <v>47</v>
      </c>
      <c r="P552" s="13">
        <f t="shared" si="64"/>
        <v>41</v>
      </c>
      <c r="Q552" s="14">
        <f t="shared" si="65"/>
        <v>140</v>
      </c>
      <c r="R552" s="15">
        <f t="shared" si="66"/>
        <v>140</v>
      </c>
      <c r="S552" s="15">
        <f t="shared" si="67"/>
        <v>140</v>
      </c>
      <c r="T552" s="15">
        <f t="shared" si="68"/>
        <v>641.77440000000001</v>
      </c>
      <c r="U552" s="15">
        <f t="shared" si="69"/>
        <v>781.77440000000001</v>
      </c>
      <c r="V552" s="15">
        <f t="shared" si="70"/>
        <v>781.77440000000001</v>
      </c>
      <c r="W552" s="14" t="str">
        <f t="shared" si="71"/>
        <v>Tue</v>
      </c>
      <c r="X552" s="14" t="str">
        <f t="shared" si="71"/>
        <v>Mon</v>
      </c>
      <c r="Y552" s="19">
        <f>WorkOrders2[[#This Row],[LbrHrs]]*WorkOrders2[[#This Row],[Techs]]</f>
        <v>2</v>
      </c>
      <c r="Z552" s="19">
        <f>WorkOrders2[[#This Row],[PartsCost]]+WorkOrders2[[#This Row],[LbrCost]]</f>
        <v>781.77440000000001</v>
      </c>
    </row>
    <row r="553" spans="1:26" x14ac:dyDescent="0.25">
      <c r="A553" s="7" t="s">
        <v>601</v>
      </c>
      <c r="B553" t="s">
        <v>62</v>
      </c>
      <c r="C553" t="s">
        <v>40</v>
      </c>
      <c r="D553" s="7" t="s">
        <v>32</v>
      </c>
      <c r="F553" s="8">
        <v>44306</v>
      </c>
      <c r="G553" s="8">
        <v>44376</v>
      </c>
      <c r="H553" s="9">
        <v>1</v>
      </c>
      <c r="I553" s="9" t="e">
        <f>VLOOKUP(WorkOrders2[[#This Row],[Techs]],[1]!tblRates[#All],2,FALSE)</f>
        <v>#REF!</v>
      </c>
      <c r="J553" s="10"/>
      <c r="K553" s="10"/>
      <c r="L553" s="11">
        <v>1</v>
      </c>
      <c r="M553" s="12">
        <v>89.452399999999997</v>
      </c>
      <c r="N553" s="12">
        <f>IF(WorkOrders2[[#This Row],[WtyParts]]="yes", 0,WorkOrders2[[#This Row],[PartsCost]])</f>
        <v>89.452399999999997</v>
      </c>
      <c r="O553" t="s">
        <v>47</v>
      </c>
      <c r="P553" s="13">
        <f t="shared" si="64"/>
        <v>70</v>
      </c>
      <c r="Q553" s="14">
        <f t="shared" si="65"/>
        <v>80</v>
      </c>
      <c r="R553" s="15">
        <f t="shared" si="66"/>
        <v>80</v>
      </c>
      <c r="S553" s="15">
        <f t="shared" si="67"/>
        <v>80</v>
      </c>
      <c r="T553" s="15">
        <f t="shared" si="68"/>
        <v>89.452399999999997</v>
      </c>
      <c r="U553" s="15">
        <f t="shared" si="69"/>
        <v>169.45240000000001</v>
      </c>
      <c r="V553" s="15">
        <f t="shared" si="70"/>
        <v>169.45240000000001</v>
      </c>
      <c r="W553" s="14" t="str">
        <f t="shared" si="71"/>
        <v>Tue</v>
      </c>
      <c r="X553" s="14" t="str">
        <f t="shared" si="71"/>
        <v>Tue</v>
      </c>
      <c r="Y553" s="19">
        <f>WorkOrders2[[#This Row],[LbrHrs]]*WorkOrders2[[#This Row],[Techs]]</f>
        <v>1</v>
      </c>
      <c r="Z553" s="19">
        <f>WorkOrders2[[#This Row],[PartsCost]]+WorkOrders2[[#This Row],[LbrCost]]</f>
        <v>169.45240000000001</v>
      </c>
    </row>
    <row r="554" spans="1:26" x14ac:dyDescent="0.25">
      <c r="A554" s="7" t="s">
        <v>602</v>
      </c>
      <c r="B554" t="s">
        <v>194</v>
      </c>
      <c r="C554" t="s">
        <v>195</v>
      </c>
      <c r="D554" s="7" t="s">
        <v>35</v>
      </c>
      <c r="F554" s="8">
        <v>44306</v>
      </c>
      <c r="G554" s="8">
        <v>44382</v>
      </c>
      <c r="H554" s="9">
        <v>1</v>
      </c>
      <c r="I554" s="9" t="e">
        <f>VLOOKUP(WorkOrders2[[#This Row],[Techs]],[1]!tblRates[#All],2,FALSE)</f>
        <v>#REF!</v>
      </c>
      <c r="J554" s="10"/>
      <c r="K554" s="10"/>
      <c r="L554" s="11">
        <v>0.25</v>
      </c>
      <c r="M554" s="12">
        <v>2</v>
      </c>
      <c r="N554" s="12">
        <f>IF(WorkOrders2[[#This Row],[WtyParts]]="yes", 0,WorkOrders2[[#This Row],[PartsCost]])</f>
        <v>2</v>
      </c>
      <c r="O554" t="s">
        <v>47</v>
      </c>
      <c r="P554" s="13">
        <f t="shared" si="64"/>
        <v>76</v>
      </c>
      <c r="Q554" s="14">
        <f t="shared" si="65"/>
        <v>80</v>
      </c>
      <c r="R554" s="15">
        <f t="shared" si="66"/>
        <v>20</v>
      </c>
      <c r="S554" s="15">
        <f t="shared" si="67"/>
        <v>20</v>
      </c>
      <c r="T554" s="15">
        <f t="shared" si="68"/>
        <v>2</v>
      </c>
      <c r="U554" s="15">
        <f t="shared" si="69"/>
        <v>22</v>
      </c>
      <c r="V554" s="15">
        <f t="shared" si="70"/>
        <v>22</v>
      </c>
      <c r="W554" s="14" t="str">
        <f t="shared" si="71"/>
        <v>Tue</v>
      </c>
      <c r="X554" s="14" t="str">
        <f t="shared" si="71"/>
        <v>Mon</v>
      </c>
      <c r="Y554" s="19">
        <f>WorkOrders2[[#This Row],[LbrHrs]]*WorkOrders2[[#This Row],[Techs]]</f>
        <v>0.25</v>
      </c>
      <c r="Z554" s="19">
        <f>WorkOrders2[[#This Row],[PartsCost]]+WorkOrders2[[#This Row],[LbrCost]]</f>
        <v>22</v>
      </c>
    </row>
    <row r="555" spans="1:26" x14ac:dyDescent="0.25">
      <c r="A555" s="7" t="s">
        <v>603</v>
      </c>
      <c r="B555" t="s">
        <v>30</v>
      </c>
      <c r="C555" t="s">
        <v>40</v>
      </c>
      <c r="D555" s="7" t="s">
        <v>27</v>
      </c>
      <c r="F555" s="8">
        <v>44307</v>
      </c>
      <c r="G555" s="8">
        <v>44320</v>
      </c>
      <c r="H555" s="9">
        <v>1</v>
      </c>
      <c r="I555" s="9" t="e">
        <f>VLOOKUP(WorkOrders2[[#This Row],[Techs]],[1]!tblRates[#All],2,FALSE)</f>
        <v>#REF!</v>
      </c>
      <c r="J555" s="10" t="s">
        <v>41</v>
      </c>
      <c r="K555" s="10" t="s">
        <v>41</v>
      </c>
      <c r="L555" s="11">
        <v>0.25</v>
      </c>
      <c r="M555" s="12">
        <v>248.09129999999999</v>
      </c>
      <c r="N555" s="12">
        <f>IF(WorkOrders2[[#This Row],[WtyParts]]="yes", 0,WorkOrders2[[#This Row],[PartsCost]])</f>
        <v>0</v>
      </c>
      <c r="O555" t="s">
        <v>381</v>
      </c>
      <c r="P555" s="13">
        <f t="shared" si="64"/>
        <v>13</v>
      </c>
      <c r="Q555" s="14">
        <f t="shared" si="65"/>
        <v>80</v>
      </c>
      <c r="R555" s="15">
        <f t="shared" si="66"/>
        <v>20</v>
      </c>
      <c r="S555" s="15">
        <f t="shared" si="67"/>
        <v>0</v>
      </c>
      <c r="T555" s="15">
        <f t="shared" si="68"/>
        <v>0</v>
      </c>
      <c r="U555" s="15">
        <f t="shared" si="69"/>
        <v>268.09129999999999</v>
      </c>
      <c r="V555" s="15">
        <f t="shared" si="70"/>
        <v>0</v>
      </c>
      <c r="W555" s="14" t="str">
        <f t="shared" si="71"/>
        <v>Wed</v>
      </c>
      <c r="X555" s="14" t="str">
        <f t="shared" si="71"/>
        <v>Tue</v>
      </c>
      <c r="Y555" s="19">
        <f>WorkOrders2[[#This Row],[LbrHrs]]*WorkOrders2[[#This Row],[Techs]]</f>
        <v>0.25</v>
      </c>
      <c r="Z555" s="19">
        <f>WorkOrders2[[#This Row],[PartsCost]]+WorkOrders2[[#This Row],[LbrCost]]</f>
        <v>268.09129999999999</v>
      </c>
    </row>
    <row r="556" spans="1:26" x14ac:dyDescent="0.25">
      <c r="A556" s="7" t="s">
        <v>604</v>
      </c>
      <c r="B556" t="s">
        <v>194</v>
      </c>
      <c r="C556" t="s">
        <v>195</v>
      </c>
      <c r="D556" s="7" t="s">
        <v>27</v>
      </c>
      <c r="F556" s="8">
        <v>44307</v>
      </c>
      <c r="G556" s="8">
        <v>44321</v>
      </c>
      <c r="H556" s="9">
        <v>2</v>
      </c>
      <c r="I556" s="9" t="e">
        <f>VLOOKUP(WorkOrders2[[#This Row],[Techs]],[1]!tblRates[#All],2,FALSE)</f>
        <v>#REF!</v>
      </c>
      <c r="J556" s="10"/>
      <c r="K556" s="10"/>
      <c r="L556" s="11">
        <v>0.25</v>
      </c>
      <c r="M556" s="12">
        <v>180</v>
      </c>
      <c r="N556" s="12">
        <f>IF(WorkOrders2[[#This Row],[WtyParts]]="yes", 0,WorkOrders2[[#This Row],[PartsCost]])</f>
        <v>180</v>
      </c>
      <c r="O556" t="s">
        <v>28</v>
      </c>
      <c r="P556" s="13">
        <f t="shared" si="64"/>
        <v>14</v>
      </c>
      <c r="Q556" s="14">
        <f t="shared" si="65"/>
        <v>140</v>
      </c>
      <c r="R556" s="15">
        <f t="shared" si="66"/>
        <v>35</v>
      </c>
      <c r="S556" s="15">
        <f t="shared" si="67"/>
        <v>35</v>
      </c>
      <c r="T556" s="15">
        <f t="shared" si="68"/>
        <v>180</v>
      </c>
      <c r="U556" s="15">
        <f t="shared" si="69"/>
        <v>215</v>
      </c>
      <c r="V556" s="15">
        <f t="shared" si="70"/>
        <v>215</v>
      </c>
      <c r="W556" s="14" t="str">
        <f t="shared" si="71"/>
        <v>Wed</v>
      </c>
      <c r="X556" s="14" t="str">
        <f t="shared" si="71"/>
        <v>Wed</v>
      </c>
      <c r="Y556" s="19">
        <f>WorkOrders2[[#This Row],[LbrHrs]]*WorkOrders2[[#This Row],[Techs]]</f>
        <v>0.5</v>
      </c>
      <c r="Z556" s="19">
        <f>WorkOrders2[[#This Row],[PartsCost]]+WorkOrders2[[#This Row],[LbrCost]]</f>
        <v>215</v>
      </c>
    </row>
    <row r="557" spans="1:26" x14ac:dyDescent="0.25">
      <c r="A557" s="7" t="s">
        <v>605</v>
      </c>
      <c r="B557" t="s">
        <v>62</v>
      </c>
      <c r="C557" t="s">
        <v>26</v>
      </c>
      <c r="D557" s="7" t="s">
        <v>35</v>
      </c>
      <c r="F557" s="8">
        <v>44307</v>
      </c>
      <c r="G557" s="8">
        <v>44361</v>
      </c>
      <c r="H557" s="9">
        <v>1</v>
      </c>
      <c r="I557" s="9" t="e">
        <f>VLOOKUP(WorkOrders2[[#This Row],[Techs]],[1]!tblRates[#All],2,FALSE)</f>
        <v>#REF!</v>
      </c>
      <c r="J557" s="10"/>
      <c r="K557" s="10"/>
      <c r="L557" s="11">
        <v>0.25</v>
      </c>
      <c r="M557" s="12">
        <v>45.944899999999997</v>
      </c>
      <c r="N557" s="12">
        <f>IF(WorkOrders2[[#This Row],[WtyParts]]="yes", 0,WorkOrders2[[#This Row],[PartsCost]])</f>
        <v>45.944899999999997</v>
      </c>
      <c r="O557" t="s">
        <v>47</v>
      </c>
      <c r="P557" s="13">
        <f t="shared" si="64"/>
        <v>54</v>
      </c>
      <c r="Q557" s="14">
        <f t="shared" si="65"/>
        <v>80</v>
      </c>
      <c r="R557" s="15">
        <f t="shared" si="66"/>
        <v>20</v>
      </c>
      <c r="S557" s="15">
        <f t="shared" si="67"/>
        <v>20</v>
      </c>
      <c r="T557" s="15">
        <f t="shared" si="68"/>
        <v>45.944899999999997</v>
      </c>
      <c r="U557" s="15">
        <f t="shared" si="69"/>
        <v>65.94489999999999</v>
      </c>
      <c r="V557" s="15">
        <f t="shared" si="70"/>
        <v>65.94489999999999</v>
      </c>
      <c r="W557" s="14" t="str">
        <f t="shared" si="71"/>
        <v>Wed</v>
      </c>
      <c r="X557" s="14" t="str">
        <f t="shared" si="71"/>
        <v>Mon</v>
      </c>
      <c r="Y557" s="19">
        <f>WorkOrders2[[#This Row],[LbrHrs]]*WorkOrders2[[#This Row],[Techs]]</f>
        <v>0.25</v>
      </c>
      <c r="Z557" s="19">
        <f>WorkOrders2[[#This Row],[PartsCost]]+WorkOrders2[[#This Row],[LbrCost]]</f>
        <v>65.94489999999999</v>
      </c>
    </row>
    <row r="558" spans="1:26" x14ac:dyDescent="0.25">
      <c r="A558" s="7" t="s">
        <v>606</v>
      </c>
      <c r="B558" t="s">
        <v>62</v>
      </c>
      <c r="C558" t="s">
        <v>46</v>
      </c>
      <c r="D558" s="7" t="s">
        <v>27</v>
      </c>
      <c r="F558" s="8">
        <v>44307</v>
      </c>
      <c r="G558" s="8">
        <v>44364</v>
      </c>
      <c r="H558" s="9">
        <v>2</v>
      </c>
      <c r="I558" s="9" t="e">
        <f>VLOOKUP(WorkOrders2[[#This Row],[Techs]],[1]!tblRates[#All],2,FALSE)</f>
        <v>#REF!</v>
      </c>
      <c r="J558" s="10"/>
      <c r="K558" s="10" t="s">
        <v>41</v>
      </c>
      <c r="L558" s="11">
        <v>0.25</v>
      </c>
      <c r="M558" s="12">
        <v>125.76</v>
      </c>
      <c r="N558" s="12">
        <f>IF(WorkOrders2[[#This Row],[WtyParts]]="yes", 0,WorkOrders2[[#This Row],[PartsCost]])</f>
        <v>0</v>
      </c>
      <c r="O558" t="s">
        <v>47</v>
      </c>
      <c r="P558" s="13">
        <f t="shared" si="64"/>
        <v>57</v>
      </c>
      <c r="Q558" s="14">
        <f t="shared" si="65"/>
        <v>140</v>
      </c>
      <c r="R558" s="15">
        <f t="shared" si="66"/>
        <v>35</v>
      </c>
      <c r="S558" s="15">
        <f t="shared" si="67"/>
        <v>35</v>
      </c>
      <c r="T558" s="15">
        <f t="shared" si="68"/>
        <v>0</v>
      </c>
      <c r="U558" s="15">
        <f t="shared" si="69"/>
        <v>160.76</v>
      </c>
      <c r="V558" s="15">
        <f t="shared" si="70"/>
        <v>35</v>
      </c>
      <c r="W558" s="14" t="str">
        <f t="shared" si="71"/>
        <v>Wed</v>
      </c>
      <c r="X558" s="14" t="str">
        <f t="shared" si="71"/>
        <v>Thu</v>
      </c>
      <c r="Y558" s="19">
        <f>WorkOrders2[[#This Row],[LbrHrs]]*WorkOrders2[[#This Row],[Techs]]</f>
        <v>0.5</v>
      </c>
      <c r="Z558" s="19">
        <f>WorkOrders2[[#This Row],[PartsCost]]+WorkOrders2[[#This Row],[LbrCost]]</f>
        <v>160.76</v>
      </c>
    </row>
    <row r="559" spans="1:26" x14ac:dyDescent="0.25">
      <c r="A559" s="7" t="s">
        <v>607</v>
      </c>
      <c r="B559" t="s">
        <v>62</v>
      </c>
      <c r="C559" t="s">
        <v>40</v>
      </c>
      <c r="D559" s="7" t="s">
        <v>27</v>
      </c>
      <c r="F559" s="8">
        <v>44307</v>
      </c>
      <c r="G559" s="8">
        <v>44382</v>
      </c>
      <c r="H559" s="9">
        <v>2</v>
      </c>
      <c r="I559" s="9" t="e">
        <f>VLOOKUP(WorkOrders2[[#This Row],[Techs]],[1]!tblRates[#All],2,FALSE)</f>
        <v>#REF!</v>
      </c>
      <c r="J559" s="10"/>
      <c r="K559" s="10"/>
      <c r="L559" s="11">
        <v>0.25</v>
      </c>
      <c r="M559" s="12">
        <v>92.4375</v>
      </c>
      <c r="N559" s="12">
        <f>IF(WorkOrders2[[#This Row],[WtyParts]]="yes", 0,WorkOrders2[[#This Row],[PartsCost]])</f>
        <v>92.4375</v>
      </c>
      <c r="O559" t="s">
        <v>47</v>
      </c>
      <c r="P559" s="13">
        <f t="shared" si="64"/>
        <v>75</v>
      </c>
      <c r="Q559" s="14">
        <f t="shared" si="65"/>
        <v>140</v>
      </c>
      <c r="R559" s="15">
        <f t="shared" si="66"/>
        <v>35</v>
      </c>
      <c r="S559" s="15">
        <f t="shared" si="67"/>
        <v>35</v>
      </c>
      <c r="T559" s="15">
        <f t="shared" si="68"/>
        <v>92.4375</v>
      </c>
      <c r="U559" s="15">
        <f t="shared" si="69"/>
        <v>127.4375</v>
      </c>
      <c r="V559" s="15">
        <f t="shared" si="70"/>
        <v>127.4375</v>
      </c>
      <c r="W559" s="14" t="str">
        <f t="shared" si="71"/>
        <v>Wed</v>
      </c>
      <c r="X559" s="14" t="str">
        <f t="shared" si="71"/>
        <v>Mon</v>
      </c>
      <c r="Y559" s="19">
        <f>WorkOrders2[[#This Row],[LbrHrs]]*WorkOrders2[[#This Row],[Techs]]</f>
        <v>0.5</v>
      </c>
      <c r="Z559" s="19">
        <f>WorkOrders2[[#This Row],[PartsCost]]+WorkOrders2[[#This Row],[LbrCost]]</f>
        <v>127.4375</v>
      </c>
    </row>
    <row r="560" spans="1:26" x14ac:dyDescent="0.25">
      <c r="A560" s="7" t="s">
        <v>608</v>
      </c>
      <c r="B560" t="s">
        <v>30</v>
      </c>
      <c r="C560" t="s">
        <v>46</v>
      </c>
      <c r="D560" s="7" t="s">
        <v>32</v>
      </c>
      <c r="F560" s="8">
        <v>44307</v>
      </c>
      <c r="G560" s="8">
        <v>44382</v>
      </c>
      <c r="H560" s="9">
        <v>2</v>
      </c>
      <c r="I560" s="9" t="e">
        <f>VLOOKUP(WorkOrders2[[#This Row],[Techs]],[1]!tblRates[#All],2,FALSE)</f>
        <v>#REF!</v>
      </c>
      <c r="J560" s="10"/>
      <c r="K560" s="10"/>
      <c r="L560" s="11">
        <v>1</v>
      </c>
      <c r="M560" s="12">
        <v>183.5419</v>
      </c>
      <c r="N560" s="12">
        <f>IF(WorkOrders2[[#This Row],[WtyParts]]="yes", 0,WorkOrders2[[#This Row],[PartsCost]])</f>
        <v>183.5419</v>
      </c>
      <c r="O560" t="s">
        <v>28</v>
      </c>
      <c r="P560" s="13">
        <f t="shared" si="64"/>
        <v>75</v>
      </c>
      <c r="Q560" s="14">
        <f t="shared" si="65"/>
        <v>140</v>
      </c>
      <c r="R560" s="15">
        <f t="shared" si="66"/>
        <v>140</v>
      </c>
      <c r="S560" s="15">
        <f t="shared" si="67"/>
        <v>140</v>
      </c>
      <c r="T560" s="15">
        <f t="shared" si="68"/>
        <v>183.5419</v>
      </c>
      <c r="U560" s="15">
        <f t="shared" si="69"/>
        <v>323.5419</v>
      </c>
      <c r="V560" s="15">
        <f t="shared" si="70"/>
        <v>323.5419</v>
      </c>
      <c r="W560" s="14" t="str">
        <f t="shared" si="71"/>
        <v>Wed</v>
      </c>
      <c r="X560" s="14" t="str">
        <f t="shared" si="71"/>
        <v>Mon</v>
      </c>
      <c r="Y560" s="19">
        <f>WorkOrders2[[#This Row],[LbrHrs]]*WorkOrders2[[#This Row],[Techs]]</f>
        <v>2</v>
      </c>
      <c r="Z560" s="19">
        <f>WorkOrders2[[#This Row],[PartsCost]]+WorkOrders2[[#This Row],[LbrCost]]</f>
        <v>323.5419</v>
      </c>
    </row>
    <row r="561" spans="1:26" x14ac:dyDescent="0.25">
      <c r="A561" s="7" t="s">
        <v>609</v>
      </c>
      <c r="B561" t="s">
        <v>30</v>
      </c>
      <c r="C561" t="s">
        <v>46</v>
      </c>
      <c r="D561" s="7" t="s">
        <v>32</v>
      </c>
      <c r="F561" s="8">
        <v>44307</v>
      </c>
      <c r="G561" s="8">
        <v>44382</v>
      </c>
      <c r="H561" s="9">
        <v>2</v>
      </c>
      <c r="I561" s="9" t="e">
        <f>VLOOKUP(WorkOrders2[[#This Row],[Techs]],[1]!tblRates[#All],2,FALSE)</f>
        <v>#REF!</v>
      </c>
      <c r="J561" s="10"/>
      <c r="K561" s="10" t="s">
        <v>41</v>
      </c>
      <c r="L561" s="11">
        <v>1</v>
      </c>
      <c r="M561" s="12">
        <v>244.7225</v>
      </c>
      <c r="N561" s="12">
        <f>IF(WorkOrders2[[#This Row],[WtyParts]]="yes", 0,WorkOrders2[[#This Row],[PartsCost]])</f>
        <v>0</v>
      </c>
      <c r="O561" t="s">
        <v>47</v>
      </c>
      <c r="P561" s="13">
        <f t="shared" si="64"/>
        <v>75</v>
      </c>
      <c r="Q561" s="14">
        <f t="shared" si="65"/>
        <v>140</v>
      </c>
      <c r="R561" s="15">
        <f t="shared" si="66"/>
        <v>140</v>
      </c>
      <c r="S561" s="15">
        <f t="shared" si="67"/>
        <v>140</v>
      </c>
      <c r="T561" s="15">
        <f t="shared" si="68"/>
        <v>0</v>
      </c>
      <c r="U561" s="15">
        <f t="shared" si="69"/>
        <v>384.72249999999997</v>
      </c>
      <c r="V561" s="15">
        <f t="shared" si="70"/>
        <v>140</v>
      </c>
      <c r="W561" s="14" t="str">
        <f t="shared" si="71"/>
        <v>Wed</v>
      </c>
      <c r="X561" s="14" t="str">
        <f t="shared" si="71"/>
        <v>Mon</v>
      </c>
      <c r="Y561" s="19">
        <f>WorkOrders2[[#This Row],[LbrHrs]]*WorkOrders2[[#This Row],[Techs]]</f>
        <v>2</v>
      </c>
      <c r="Z561" s="19">
        <f>WorkOrders2[[#This Row],[PartsCost]]+WorkOrders2[[#This Row],[LbrCost]]</f>
        <v>384.72249999999997</v>
      </c>
    </row>
    <row r="562" spans="1:26" x14ac:dyDescent="0.25">
      <c r="A562" s="7" t="s">
        <v>610</v>
      </c>
      <c r="B562" t="s">
        <v>30</v>
      </c>
      <c r="C562" t="s">
        <v>46</v>
      </c>
      <c r="D562" s="7" t="s">
        <v>32</v>
      </c>
      <c r="F562" s="8">
        <v>44307</v>
      </c>
      <c r="G562" s="8">
        <v>44382</v>
      </c>
      <c r="H562" s="9">
        <v>2</v>
      </c>
      <c r="I562" s="9" t="e">
        <f>VLOOKUP(WorkOrders2[[#This Row],[Techs]],[1]!tblRates[#All],2,FALSE)</f>
        <v>#REF!</v>
      </c>
      <c r="J562" s="10"/>
      <c r="K562" s="10"/>
      <c r="L562" s="11">
        <v>1</v>
      </c>
      <c r="M562" s="12">
        <v>305.17189999999999</v>
      </c>
      <c r="N562" s="12">
        <f>IF(WorkOrders2[[#This Row],[WtyParts]]="yes", 0,WorkOrders2[[#This Row],[PartsCost]])</f>
        <v>305.17189999999999</v>
      </c>
      <c r="O562" t="s">
        <v>28</v>
      </c>
      <c r="P562" s="13">
        <f t="shared" si="64"/>
        <v>75</v>
      </c>
      <c r="Q562" s="14">
        <f t="shared" si="65"/>
        <v>140</v>
      </c>
      <c r="R562" s="15">
        <f t="shared" si="66"/>
        <v>140</v>
      </c>
      <c r="S562" s="15">
        <f t="shared" si="67"/>
        <v>140</v>
      </c>
      <c r="T562" s="15">
        <f t="shared" si="68"/>
        <v>305.17189999999999</v>
      </c>
      <c r="U562" s="15">
        <f t="shared" si="69"/>
        <v>445.17189999999999</v>
      </c>
      <c r="V562" s="15">
        <f t="shared" si="70"/>
        <v>445.17189999999999</v>
      </c>
      <c r="W562" s="14" t="str">
        <f t="shared" si="71"/>
        <v>Wed</v>
      </c>
      <c r="X562" s="14" t="str">
        <f t="shared" si="71"/>
        <v>Mon</v>
      </c>
      <c r="Y562" s="19">
        <f>WorkOrders2[[#This Row],[LbrHrs]]*WorkOrders2[[#This Row],[Techs]]</f>
        <v>2</v>
      </c>
      <c r="Z562" s="19">
        <f>WorkOrders2[[#This Row],[PartsCost]]+WorkOrders2[[#This Row],[LbrCost]]</f>
        <v>445.17189999999999</v>
      </c>
    </row>
    <row r="563" spans="1:26" x14ac:dyDescent="0.25">
      <c r="A563" s="7" t="s">
        <v>611</v>
      </c>
      <c r="B563" t="s">
        <v>30</v>
      </c>
      <c r="C563" t="s">
        <v>46</v>
      </c>
      <c r="D563" s="7" t="s">
        <v>27</v>
      </c>
      <c r="F563" s="8">
        <v>44307</v>
      </c>
      <c r="G563" s="8">
        <v>44382</v>
      </c>
      <c r="H563" s="9">
        <v>2</v>
      </c>
      <c r="I563" s="9" t="e">
        <f>VLOOKUP(WorkOrders2[[#This Row],[Techs]],[1]!tblRates[#All],2,FALSE)</f>
        <v>#REF!</v>
      </c>
      <c r="J563" s="10" t="s">
        <v>41</v>
      </c>
      <c r="K563" s="10" t="s">
        <v>41</v>
      </c>
      <c r="L563" s="11">
        <v>0.5</v>
      </c>
      <c r="M563" s="12">
        <v>747.10739999999998</v>
      </c>
      <c r="N563" s="12">
        <f>IF(WorkOrders2[[#This Row],[WtyParts]]="yes", 0,WorkOrders2[[#This Row],[PartsCost]])</f>
        <v>0</v>
      </c>
      <c r="O563" t="s">
        <v>381</v>
      </c>
      <c r="P563" s="13">
        <f t="shared" si="64"/>
        <v>75</v>
      </c>
      <c r="Q563" s="14">
        <f t="shared" si="65"/>
        <v>140</v>
      </c>
      <c r="R563" s="15">
        <f t="shared" si="66"/>
        <v>70</v>
      </c>
      <c r="S563" s="15">
        <f t="shared" si="67"/>
        <v>0</v>
      </c>
      <c r="T563" s="15">
        <f t="shared" si="68"/>
        <v>0</v>
      </c>
      <c r="U563" s="15">
        <f t="shared" si="69"/>
        <v>817.10739999999998</v>
      </c>
      <c r="V563" s="15">
        <f t="shared" si="70"/>
        <v>0</v>
      </c>
      <c r="W563" s="14" t="str">
        <f t="shared" si="71"/>
        <v>Wed</v>
      </c>
      <c r="X563" s="14" t="str">
        <f t="shared" si="71"/>
        <v>Mon</v>
      </c>
      <c r="Y563" s="19">
        <f>WorkOrders2[[#This Row],[LbrHrs]]*WorkOrders2[[#This Row],[Techs]]</f>
        <v>1</v>
      </c>
      <c r="Z563" s="19">
        <f>WorkOrders2[[#This Row],[PartsCost]]+WorkOrders2[[#This Row],[LbrCost]]</f>
        <v>817.10739999999998</v>
      </c>
    </row>
    <row r="564" spans="1:26" x14ac:dyDescent="0.25">
      <c r="A564" s="7" t="s">
        <v>612</v>
      </c>
      <c r="B564" t="s">
        <v>30</v>
      </c>
      <c r="C564" t="s">
        <v>46</v>
      </c>
      <c r="D564" s="7" t="s">
        <v>162</v>
      </c>
      <c r="F564" s="8">
        <v>44307</v>
      </c>
      <c r="G564" s="8">
        <v>44382</v>
      </c>
      <c r="H564" s="9">
        <v>2</v>
      </c>
      <c r="I564" s="9" t="e">
        <f>VLOOKUP(WorkOrders2[[#This Row],[Techs]],[1]!tblRates[#All],2,FALSE)</f>
        <v>#REF!</v>
      </c>
      <c r="J564" s="10"/>
      <c r="K564" s="10" t="s">
        <v>41</v>
      </c>
      <c r="L564" s="11">
        <v>2.25</v>
      </c>
      <c r="M564" s="12">
        <v>1499.3906999999999</v>
      </c>
      <c r="N564" s="12">
        <f>IF(WorkOrders2[[#This Row],[WtyParts]]="yes", 0,WorkOrders2[[#This Row],[PartsCost]])</f>
        <v>0</v>
      </c>
      <c r="O564" t="s">
        <v>47</v>
      </c>
      <c r="P564" s="13">
        <f t="shared" si="64"/>
        <v>75</v>
      </c>
      <c r="Q564" s="14">
        <f t="shared" si="65"/>
        <v>140</v>
      </c>
      <c r="R564" s="15">
        <f t="shared" si="66"/>
        <v>315</v>
      </c>
      <c r="S564" s="15">
        <f t="shared" si="67"/>
        <v>315</v>
      </c>
      <c r="T564" s="15">
        <f t="shared" si="68"/>
        <v>0</v>
      </c>
      <c r="U564" s="15">
        <f t="shared" si="69"/>
        <v>1814.3906999999999</v>
      </c>
      <c r="V564" s="15">
        <f t="shared" si="70"/>
        <v>315</v>
      </c>
      <c r="W564" s="14" t="str">
        <f t="shared" si="71"/>
        <v>Wed</v>
      </c>
      <c r="X564" s="14" t="str">
        <f t="shared" si="71"/>
        <v>Mon</v>
      </c>
      <c r="Y564" s="19">
        <f>WorkOrders2[[#This Row],[LbrHrs]]*WorkOrders2[[#This Row],[Techs]]</f>
        <v>4.5</v>
      </c>
      <c r="Z564" s="19">
        <f>WorkOrders2[[#This Row],[PartsCost]]+WorkOrders2[[#This Row],[LbrCost]]</f>
        <v>1814.3906999999999</v>
      </c>
    </row>
    <row r="565" spans="1:26" x14ac:dyDescent="0.25">
      <c r="A565" s="7" t="s">
        <v>613</v>
      </c>
      <c r="B565" t="s">
        <v>30</v>
      </c>
      <c r="C565" t="s">
        <v>46</v>
      </c>
      <c r="D565" s="7" t="s">
        <v>35</v>
      </c>
      <c r="F565" s="8">
        <v>44307</v>
      </c>
      <c r="G565" s="8">
        <v>44383</v>
      </c>
      <c r="H565" s="9">
        <v>1</v>
      </c>
      <c r="I565" s="9" t="e">
        <f>VLOOKUP(WorkOrders2[[#This Row],[Techs]],[1]!tblRates[#All],2,FALSE)</f>
        <v>#REF!</v>
      </c>
      <c r="J565" s="10"/>
      <c r="K565" s="10" t="s">
        <v>41</v>
      </c>
      <c r="L565" s="11">
        <v>0.25</v>
      </c>
      <c r="M565" s="12">
        <v>119.18089999999999</v>
      </c>
      <c r="N565" s="12">
        <f>IF(WorkOrders2[[#This Row],[WtyParts]]="yes", 0,WorkOrders2[[#This Row],[PartsCost]])</f>
        <v>0</v>
      </c>
      <c r="O565" t="s">
        <v>47</v>
      </c>
      <c r="P565" s="13">
        <f t="shared" si="64"/>
        <v>76</v>
      </c>
      <c r="Q565" s="14">
        <f t="shared" si="65"/>
        <v>80</v>
      </c>
      <c r="R565" s="15">
        <f t="shared" si="66"/>
        <v>20</v>
      </c>
      <c r="S565" s="15">
        <f t="shared" si="67"/>
        <v>20</v>
      </c>
      <c r="T565" s="15">
        <f t="shared" si="68"/>
        <v>0</v>
      </c>
      <c r="U565" s="15">
        <f t="shared" si="69"/>
        <v>139.18090000000001</v>
      </c>
      <c r="V565" s="15">
        <f t="shared" si="70"/>
        <v>20</v>
      </c>
      <c r="W565" s="14" t="str">
        <f t="shared" si="71"/>
        <v>Wed</v>
      </c>
      <c r="X565" s="14" t="str">
        <f t="shared" si="71"/>
        <v>Tue</v>
      </c>
      <c r="Y565" s="19">
        <f>WorkOrders2[[#This Row],[LbrHrs]]*WorkOrders2[[#This Row],[Techs]]</f>
        <v>0.25</v>
      </c>
      <c r="Z565" s="19">
        <f>WorkOrders2[[#This Row],[PartsCost]]+WorkOrders2[[#This Row],[LbrCost]]</f>
        <v>139.18090000000001</v>
      </c>
    </row>
    <row r="566" spans="1:26" x14ac:dyDescent="0.25">
      <c r="A566" s="7" t="s">
        <v>614</v>
      </c>
      <c r="B566" t="s">
        <v>30</v>
      </c>
      <c r="C566" t="s">
        <v>46</v>
      </c>
      <c r="D566" s="7" t="s">
        <v>162</v>
      </c>
      <c r="F566" s="8">
        <v>44307</v>
      </c>
      <c r="G566" s="8">
        <v>44383</v>
      </c>
      <c r="H566" s="9">
        <v>2</v>
      </c>
      <c r="I566" s="9" t="e">
        <f>VLOOKUP(WorkOrders2[[#This Row],[Techs]],[1]!tblRates[#All],2,FALSE)</f>
        <v>#REF!</v>
      </c>
      <c r="J566" s="10"/>
      <c r="K566" s="10" t="s">
        <v>41</v>
      </c>
      <c r="L566" s="11">
        <v>1</v>
      </c>
      <c r="M566" s="12">
        <v>248.72819999999999</v>
      </c>
      <c r="N566" s="12">
        <f>IF(WorkOrders2[[#This Row],[WtyParts]]="yes", 0,WorkOrders2[[#This Row],[PartsCost]])</f>
        <v>0</v>
      </c>
      <c r="O566" t="s">
        <v>47</v>
      </c>
      <c r="P566" s="13">
        <f t="shared" si="64"/>
        <v>76</v>
      </c>
      <c r="Q566" s="14">
        <f t="shared" si="65"/>
        <v>140</v>
      </c>
      <c r="R566" s="15">
        <f t="shared" si="66"/>
        <v>140</v>
      </c>
      <c r="S566" s="15">
        <f t="shared" si="67"/>
        <v>140</v>
      </c>
      <c r="T566" s="15">
        <f t="shared" si="68"/>
        <v>0</v>
      </c>
      <c r="U566" s="15">
        <f t="shared" si="69"/>
        <v>388.72820000000002</v>
      </c>
      <c r="V566" s="15">
        <f t="shared" si="70"/>
        <v>140</v>
      </c>
      <c r="W566" s="14" t="str">
        <f t="shared" si="71"/>
        <v>Wed</v>
      </c>
      <c r="X566" s="14" t="str">
        <f t="shared" si="71"/>
        <v>Tue</v>
      </c>
      <c r="Y566" s="19">
        <f>WorkOrders2[[#This Row],[LbrHrs]]*WorkOrders2[[#This Row],[Techs]]</f>
        <v>2</v>
      </c>
      <c r="Z566" s="19">
        <f>WorkOrders2[[#This Row],[PartsCost]]+WorkOrders2[[#This Row],[LbrCost]]</f>
        <v>388.72820000000002</v>
      </c>
    </row>
    <row r="567" spans="1:26" x14ac:dyDescent="0.25">
      <c r="A567" s="7" t="s">
        <v>615</v>
      </c>
      <c r="B567" t="s">
        <v>30</v>
      </c>
      <c r="C567" t="s">
        <v>46</v>
      </c>
      <c r="D567" s="7" t="s">
        <v>32</v>
      </c>
      <c r="F567" s="8">
        <v>44307</v>
      </c>
      <c r="G567" s="8">
        <v>44383</v>
      </c>
      <c r="H567" s="9">
        <v>2</v>
      </c>
      <c r="I567" s="9" t="e">
        <f>VLOOKUP(WorkOrders2[[#This Row],[Techs]],[1]!tblRates[#All],2,FALSE)</f>
        <v>#REF!</v>
      </c>
      <c r="J567" s="10" t="s">
        <v>41</v>
      </c>
      <c r="K567" s="10" t="s">
        <v>41</v>
      </c>
      <c r="L567" s="11">
        <v>1.75</v>
      </c>
      <c r="M567" s="12">
        <v>291.90300000000002</v>
      </c>
      <c r="N567" s="12">
        <f>IF(WorkOrders2[[#This Row],[WtyParts]]="yes", 0,WorkOrders2[[#This Row],[PartsCost]])</f>
        <v>0</v>
      </c>
      <c r="O567" t="s">
        <v>381</v>
      </c>
      <c r="P567" s="13">
        <f t="shared" si="64"/>
        <v>76</v>
      </c>
      <c r="Q567" s="14">
        <f t="shared" si="65"/>
        <v>140</v>
      </c>
      <c r="R567" s="15">
        <f t="shared" si="66"/>
        <v>245</v>
      </c>
      <c r="S567" s="15">
        <f t="shared" si="67"/>
        <v>0</v>
      </c>
      <c r="T567" s="15">
        <f t="shared" si="68"/>
        <v>0</v>
      </c>
      <c r="U567" s="15">
        <f t="shared" si="69"/>
        <v>536.90300000000002</v>
      </c>
      <c r="V567" s="15">
        <f t="shared" si="70"/>
        <v>0</v>
      </c>
      <c r="W567" s="14" t="str">
        <f t="shared" si="71"/>
        <v>Wed</v>
      </c>
      <c r="X567" s="14" t="str">
        <f t="shared" si="71"/>
        <v>Tue</v>
      </c>
      <c r="Y567" s="19">
        <f>WorkOrders2[[#This Row],[LbrHrs]]*WorkOrders2[[#This Row],[Techs]]</f>
        <v>3.5</v>
      </c>
      <c r="Z567" s="19">
        <f>WorkOrders2[[#This Row],[PartsCost]]+WorkOrders2[[#This Row],[LbrCost]]</f>
        <v>536.90300000000002</v>
      </c>
    </row>
    <row r="568" spans="1:26" x14ac:dyDescent="0.25">
      <c r="A568" s="7" t="s">
        <v>616</v>
      </c>
      <c r="B568" t="s">
        <v>30</v>
      </c>
      <c r="C568" t="s">
        <v>46</v>
      </c>
      <c r="D568" s="7" t="s">
        <v>35</v>
      </c>
      <c r="F568" s="8">
        <v>44307</v>
      </c>
      <c r="G568" s="8">
        <v>44383</v>
      </c>
      <c r="H568" s="9">
        <v>2</v>
      </c>
      <c r="I568" s="9" t="e">
        <f>VLOOKUP(WorkOrders2[[#This Row],[Techs]],[1]!tblRates[#All],2,FALSE)</f>
        <v>#REF!</v>
      </c>
      <c r="J568" s="10"/>
      <c r="K568" s="10" t="s">
        <v>41</v>
      </c>
      <c r="L568" s="11">
        <v>0.25</v>
      </c>
      <c r="M568" s="12">
        <v>371.1669</v>
      </c>
      <c r="N568" s="12">
        <f>IF(WorkOrders2[[#This Row],[WtyParts]]="yes", 0,WorkOrders2[[#This Row],[PartsCost]])</f>
        <v>0</v>
      </c>
      <c r="O568" t="s">
        <v>47</v>
      </c>
      <c r="P568" s="13">
        <f t="shared" si="64"/>
        <v>76</v>
      </c>
      <c r="Q568" s="14">
        <f t="shared" si="65"/>
        <v>140</v>
      </c>
      <c r="R568" s="15">
        <f t="shared" si="66"/>
        <v>35</v>
      </c>
      <c r="S568" s="15">
        <f t="shared" si="67"/>
        <v>35</v>
      </c>
      <c r="T568" s="15">
        <f t="shared" si="68"/>
        <v>0</v>
      </c>
      <c r="U568" s="15">
        <f t="shared" si="69"/>
        <v>406.1669</v>
      </c>
      <c r="V568" s="15">
        <f t="shared" si="70"/>
        <v>35</v>
      </c>
      <c r="W568" s="14" t="str">
        <f t="shared" si="71"/>
        <v>Wed</v>
      </c>
      <c r="X568" s="14" t="str">
        <f t="shared" si="71"/>
        <v>Tue</v>
      </c>
      <c r="Y568" s="19">
        <f>WorkOrders2[[#This Row],[LbrHrs]]*WorkOrders2[[#This Row],[Techs]]</f>
        <v>0.5</v>
      </c>
      <c r="Z568" s="19">
        <f>WorkOrders2[[#This Row],[PartsCost]]+WorkOrders2[[#This Row],[LbrCost]]</f>
        <v>406.1669</v>
      </c>
    </row>
    <row r="569" spans="1:26" x14ac:dyDescent="0.25">
      <c r="A569" s="7" t="s">
        <v>617</v>
      </c>
      <c r="B569" t="s">
        <v>30</v>
      </c>
      <c r="C569" t="s">
        <v>46</v>
      </c>
      <c r="D569" s="7" t="s">
        <v>32</v>
      </c>
      <c r="F569" s="8">
        <v>44307</v>
      </c>
      <c r="G569" s="8">
        <v>44383</v>
      </c>
      <c r="H569" s="9">
        <v>2</v>
      </c>
      <c r="I569" s="9" t="e">
        <f>VLOOKUP(WorkOrders2[[#This Row],[Techs]],[1]!tblRates[#All],2,FALSE)</f>
        <v>#REF!</v>
      </c>
      <c r="J569" s="10"/>
      <c r="K569" s="10" t="s">
        <v>41</v>
      </c>
      <c r="L569" s="11">
        <v>0.75</v>
      </c>
      <c r="M569" s="12">
        <v>380.3526</v>
      </c>
      <c r="N569" s="12">
        <f>IF(WorkOrders2[[#This Row],[WtyParts]]="yes", 0,WorkOrders2[[#This Row],[PartsCost]])</f>
        <v>0</v>
      </c>
      <c r="O569" t="s">
        <v>47</v>
      </c>
      <c r="P569" s="13">
        <f t="shared" si="64"/>
        <v>76</v>
      </c>
      <c r="Q569" s="14">
        <f t="shared" si="65"/>
        <v>140</v>
      </c>
      <c r="R569" s="15">
        <f t="shared" si="66"/>
        <v>105</v>
      </c>
      <c r="S569" s="15">
        <f t="shared" si="67"/>
        <v>105</v>
      </c>
      <c r="T569" s="15">
        <f t="shared" si="68"/>
        <v>0</v>
      </c>
      <c r="U569" s="15">
        <f t="shared" si="69"/>
        <v>485.3526</v>
      </c>
      <c r="V569" s="15">
        <f t="shared" si="70"/>
        <v>105</v>
      </c>
      <c r="W569" s="14" t="str">
        <f t="shared" si="71"/>
        <v>Wed</v>
      </c>
      <c r="X569" s="14" t="str">
        <f t="shared" si="71"/>
        <v>Tue</v>
      </c>
      <c r="Y569" s="19">
        <f>WorkOrders2[[#This Row],[LbrHrs]]*WorkOrders2[[#This Row],[Techs]]</f>
        <v>1.5</v>
      </c>
      <c r="Z569" s="19">
        <f>WorkOrders2[[#This Row],[PartsCost]]+WorkOrders2[[#This Row],[LbrCost]]</f>
        <v>485.3526</v>
      </c>
    </row>
    <row r="570" spans="1:26" x14ac:dyDescent="0.25">
      <c r="A570" s="7" t="s">
        <v>618</v>
      </c>
      <c r="B570" t="s">
        <v>30</v>
      </c>
      <c r="C570" t="s">
        <v>46</v>
      </c>
      <c r="D570" s="7" t="s">
        <v>49</v>
      </c>
      <c r="F570" s="8">
        <v>44307</v>
      </c>
      <c r="G570" s="8">
        <v>44383</v>
      </c>
      <c r="H570" s="9">
        <v>2</v>
      </c>
      <c r="I570" s="9" t="e">
        <f>VLOOKUP(WorkOrders2[[#This Row],[Techs]],[1]!tblRates[#All],2,FALSE)</f>
        <v>#REF!</v>
      </c>
      <c r="J570" s="10"/>
      <c r="K570" s="10" t="s">
        <v>41</v>
      </c>
      <c r="L570" s="11">
        <v>1</v>
      </c>
      <c r="M570" s="12">
        <v>423.08440000000002</v>
      </c>
      <c r="N570" s="12">
        <f>IF(WorkOrders2[[#This Row],[WtyParts]]="yes", 0,WorkOrders2[[#This Row],[PartsCost]])</f>
        <v>0</v>
      </c>
      <c r="O570" t="s">
        <v>47</v>
      </c>
      <c r="P570" s="13">
        <f t="shared" si="64"/>
        <v>76</v>
      </c>
      <c r="Q570" s="14">
        <f t="shared" si="65"/>
        <v>140</v>
      </c>
      <c r="R570" s="15">
        <f t="shared" si="66"/>
        <v>140</v>
      </c>
      <c r="S570" s="15">
        <f t="shared" si="67"/>
        <v>140</v>
      </c>
      <c r="T570" s="15">
        <f t="shared" si="68"/>
        <v>0</v>
      </c>
      <c r="U570" s="15">
        <f t="shared" si="69"/>
        <v>563.08439999999996</v>
      </c>
      <c r="V570" s="15">
        <f t="shared" si="70"/>
        <v>140</v>
      </c>
      <c r="W570" s="14" t="str">
        <f t="shared" si="71"/>
        <v>Wed</v>
      </c>
      <c r="X570" s="14" t="str">
        <f t="shared" si="71"/>
        <v>Tue</v>
      </c>
      <c r="Y570" s="19">
        <f>WorkOrders2[[#This Row],[LbrHrs]]*WorkOrders2[[#This Row],[Techs]]</f>
        <v>2</v>
      </c>
      <c r="Z570" s="19">
        <f>WorkOrders2[[#This Row],[PartsCost]]+WorkOrders2[[#This Row],[LbrCost]]</f>
        <v>563.08439999999996</v>
      </c>
    </row>
    <row r="571" spans="1:26" x14ac:dyDescent="0.25">
      <c r="A571" s="7" t="s">
        <v>619</v>
      </c>
      <c r="B571" t="s">
        <v>30</v>
      </c>
      <c r="C571" t="s">
        <v>46</v>
      </c>
      <c r="D571" s="7" t="s">
        <v>162</v>
      </c>
      <c r="F571" s="8">
        <v>44307</v>
      </c>
      <c r="G571" s="8">
        <v>44383</v>
      </c>
      <c r="H571" s="9">
        <v>2</v>
      </c>
      <c r="I571" s="9" t="e">
        <f>VLOOKUP(WorkOrders2[[#This Row],[Techs]],[1]!tblRates[#All],2,FALSE)</f>
        <v>#REF!</v>
      </c>
      <c r="J571" s="10"/>
      <c r="K571" s="10"/>
      <c r="L571" s="11">
        <v>1.75</v>
      </c>
      <c r="M571" s="12">
        <v>395.08409999999998</v>
      </c>
      <c r="N571" s="12">
        <f>IF(WorkOrders2[[#This Row],[WtyParts]]="yes", 0,WorkOrders2[[#This Row],[PartsCost]])</f>
        <v>395.08409999999998</v>
      </c>
      <c r="O571" t="s">
        <v>28</v>
      </c>
      <c r="P571" s="13">
        <f t="shared" si="64"/>
        <v>76</v>
      </c>
      <c r="Q571" s="14">
        <f t="shared" si="65"/>
        <v>140</v>
      </c>
      <c r="R571" s="15">
        <f t="shared" si="66"/>
        <v>245</v>
      </c>
      <c r="S571" s="15">
        <f t="shared" si="67"/>
        <v>245</v>
      </c>
      <c r="T571" s="15">
        <f t="shared" si="68"/>
        <v>395.08409999999998</v>
      </c>
      <c r="U571" s="15">
        <f t="shared" si="69"/>
        <v>640.08410000000003</v>
      </c>
      <c r="V571" s="15">
        <f t="shared" si="70"/>
        <v>640.08410000000003</v>
      </c>
      <c r="W571" s="14" t="str">
        <f t="shared" si="71"/>
        <v>Wed</v>
      </c>
      <c r="X571" s="14" t="str">
        <f t="shared" si="71"/>
        <v>Tue</v>
      </c>
      <c r="Y571" s="19">
        <f>WorkOrders2[[#This Row],[LbrHrs]]*WorkOrders2[[#This Row],[Techs]]</f>
        <v>3.5</v>
      </c>
      <c r="Z571" s="19">
        <f>WorkOrders2[[#This Row],[PartsCost]]+WorkOrders2[[#This Row],[LbrCost]]</f>
        <v>640.08410000000003</v>
      </c>
    </row>
    <row r="572" spans="1:26" x14ac:dyDescent="0.25">
      <c r="A572" s="7" t="s">
        <v>620</v>
      </c>
      <c r="B572" t="s">
        <v>30</v>
      </c>
      <c r="C572" t="s">
        <v>46</v>
      </c>
      <c r="D572" s="7" t="s">
        <v>27</v>
      </c>
      <c r="F572" s="8">
        <v>44307</v>
      </c>
      <c r="G572" s="8">
        <v>44383</v>
      </c>
      <c r="H572" s="9">
        <v>2</v>
      </c>
      <c r="I572" s="9" t="e">
        <f>VLOOKUP(WorkOrders2[[#This Row],[Techs]],[1]!tblRates[#All],2,FALSE)</f>
        <v>#REF!</v>
      </c>
      <c r="J572" s="10" t="s">
        <v>41</v>
      </c>
      <c r="K572" s="10" t="s">
        <v>41</v>
      </c>
      <c r="L572" s="11">
        <v>0.5</v>
      </c>
      <c r="M572" s="12">
        <v>442.18970000000002</v>
      </c>
      <c r="N572" s="12">
        <f>IF(WorkOrders2[[#This Row],[WtyParts]]="yes", 0,WorkOrders2[[#This Row],[PartsCost]])</f>
        <v>0</v>
      </c>
      <c r="O572" t="s">
        <v>381</v>
      </c>
      <c r="P572" s="13">
        <f t="shared" si="64"/>
        <v>76</v>
      </c>
      <c r="Q572" s="14">
        <f t="shared" si="65"/>
        <v>140</v>
      </c>
      <c r="R572" s="15">
        <f t="shared" si="66"/>
        <v>70</v>
      </c>
      <c r="S572" s="15">
        <f t="shared" si="67"/>
        <v>0</v>
      </c>
      <c r="T572" s="15">
        <f t="shared" si="68"/>
        <v>0</v>
      </c>
      <c r="U572" s="15">
        <f t="shared" si="69"/>
        <v>512.18970000000002</v>
      </c>
      <c r="V572" s="15">
        <f t="shared" si="70"/>
        <v>0</v>
      </c>
      <c r="W572" s="14" t="str">
        <f t="shared" si="71"/>
        <v>Wed</v>
      </c>
      <c r="X572" s="14" t="str">
        <f t="shared" si="71"/>
        <v>Tue</v>
      </c>
      <c r="Y572" s="19">
        <f>WorkOrders2[[#This Row],[LbrHrs]]*WorkOrders2[[#This Row],[Techs]]</f>
        <v>1</v>
      </c>
      <c r="Z572" s="19">
        <f>WorkOrders2[[#This Row],[PartsCost]]+WorkOrders2[[#This Row],[LbrCost]]</f>
        <v>512.18970000000002</v>
      </c>
    </row>
    <row r="573" spans="1:26" x14ac:dyDescent="0.25">
      <c r="A573" s="7" t="s">
        <v>621</v>
      </c>
      <c r="B573" t="s">
        <v>25</v>
      </c>
      <c r="C573" t="s">
        <v>26</v>
      </c>
      <c r="D573" s="7" t="s">
        <v>27</v>
      </c>
      <c r="F573" s="8">
        <v>44307</v>
      </c>
      <c r="G573" s="8">
        <v>44389</v>
      </c>
      <c r="H573" s="9">
        <v>2</v>
      </c>
      <c r="I573" s="9" t="e">
        <f>VLOOKUP(WorkOrders2[[#This Row],[Techs]],[1]!tblRates[#All],2,FALSE)</f>
        <v>#REF!</v>
      </c>
      <c r="J573" s="10"/>
      <c r="K573" s="10"/>
      <c r="L573" s="11">
        <v>0.25</v>
      </c>
      <c r="M573" s="12">
        <v>54</v>
      </c>
      <c r="N573" s="12">
        <f>IF(WorkOrders2[[#This Row],[WtyParts]]="yes", 0,WorkOrders2[[#This Row],[PartsCost]])</f>
        <v>54</v>
      </c>
      <c r="O573" t="s">
        <v>36</v>
      </c>
      <c r="P573" s="13">
        <f t="shared" si="64"/>
        <v>82</v>
      </c>
      <c r="Q573" s="14">
        <f t="shared" si="65"/>
        <v>140</v>
      </c>
      <c r="R573" s="15">
        <f t="shared" si="66"/>
        <v>35</v>
      </c>
      <c r="S573" s="15">
        <f t="shared" si="67"/>
        <v>35</v>
      </c>
      <c r="T573" s="15">
        <f t="shared" si="68"/>
        <v>54</v>
      </c>
      <c r="U573" s="15">
        <f t="shared" si="69"/>
        <v>89</v>
      </c>
      <c r="V573" s="15">
        <f t="shared" si="70"/>
        <v>89</v>
      </c>
      <c r="W573" s="14" t="str">
        <f t="shared" si="71"/>
        <v>Wed</v>
      </c>
      <c r="X573" s="14" t="str">
        <f t="shared" si="71"/>
        <v>Mon</v>
      </c>
      <c r="Y573" s="19">
        <f>WorkOrders2[[#This Row],[LbrHrs]]*WorkOrders2[[#This Row],[Techs]]</f>
        <v>0.5</v>
      </c>
      <c r="Z573" s="19">
        <f>WorkOrders2[[#This Row],[PartsCost]]+WorkOrders2[[#This Row],[LbrCost]]</f>
        <v>89</v>
      </c>
    </row>
    <row r="574" spans="1:26" x14ac:dyDescent="0.25">
      <c r="A574" s="7" t="s">
        <v>622</v>
      </c>
      <c r="B574" t="s">
        <v>25</v>
      </c>
      <c r="C574" t="s">
        <v>26</v>
      </c>
      <c r="D574" s="7" t="s">
        <v>32</v>
      </c>
      <c r="F574" s="8">
        <v>44307</v>
      </c>
      <c r="G574" s="8">
        <v>44389</v>
      </c>
      <c r="H574" s="9">
        <v>2</v>
      </c>
      <c r="I574" s="9" t="e">
        <f>VLOOKUP(WorkOrders2[[#This Row],[Techs]],[1]!tblRates[#All],2,FALSE)</f>
        <v>#REF!</v>
      </c>
      <c r="J574" s="10"/>
      <c r="K574" s="10"/>
      <c r="L574" s="11">
        <v>0.5</v>
      </c>
      <c r="M574" s="12">
        <v>61.993600000000001</v>
      </c>
      <c r="N574" s="12">
        <f>IF(WorkOrders2[[#This Row],[WtyParts]]="yes", 0,WorkOrders2[[#This Row],[PartsCost]])</f>
        <v>61.993600000000001</v>
      </c>
      <c r="O574" t="s">
        <v>47</v>
      </c>
      <c r="P574" s="13">
        <f t="shared" si="64"/>
        <v>82</v>
      </c>
      <c r="Q574" s="14">
        <f t="shared" si="65"/>
        <v>140</v>
      </c>
      <c r="R574" s="15">
        <f t="shared" si="66"/>
        <v>70</v>
      </c>
      <c r="S574" s="15">
        <f t="shared" si="67"/>
        <v>70</v>
      </c>
      <c r="T574" s="15">
        <f t="shared" si="68"/>
        <v>61.993600000000001</v>
      </c>
      <c r="U574" s="15">
        <f t="shared" si="69"/>
        <v>131.99360000000001</v>
      </c>
      <c r="V574" s="15">
        <f t="shared" si="70"/>
        <v>131.99360000000001</v>
      </c>
      <c r="W574" s="14" t="str">
        <f t="shared" si="71"/>
        <v>Wed</v>
      </c>
      <c r="X574" s="14" t="str">
        <f t="shared" si="71"/>
        <v>Mon</v>
      </c>
      <c r="Y574" s="19">
        <f>WorkOrders2[[#This Row],[LbrHrs]]*WorkOrders2[[#This Row],[Techs]]</f>
        <v>1</v>
      </c>
      <c r="Z574" s="19">
        <f>WorkOrders2[[#This Row],[PartsCost]]+WorkOrders2[[#This Row],[LbrCost]]</f>
        <v>131.99360000000001</v>
      </c>
    </row>
    <row r="575" spans="1:26" x14ac:dyDescent="0.25">
      <c r="A575" s="7" t="s">
        <v>623</v>
      </c>
      <c r="B575" t="s">
        <v>25</v>
      </c>
      <c r="C575" t="s">
        <v>195</v>
      </c>
      <c r="D575" s="7" t="s">
        <v>35</v>
      </c>
      <c r="F575" s="8">
        <v>44307</v>
      </c>
      <c r="G575" s="8">
        <v>44389</v>
      </c>
      <c r="H575" s="9">
        <v>1</v>
      </c>
      <c r="I575" s="9" t="e">
        <f>VLOOKUP(WorkOrders2[[#This Row],[Techs]],[1]!tblRates[#All],2,FALSE)</f>
        <v>#REF!</v>
      </c>
      <c r="J575" s="10"/>
      <c r="K575" s="10"/>
      <c r="L575" s="11">
        <v>0.25</v>
      </c>
      <c r="M575" s="12">
        <v>120</v>
      </c>
      <c r="N575" s="12">
        <f>IF(WorkOrders2[[#This Row],[WtyParts]]="yes", 0,WorkOrders2[[#This Row],[PartsCost]])</f>
        <v>120</v>
      </c>
      <c r="O575" t="s">
        <v>28</v>
      </c>
      <c r="P575" s="13">
        <f t="shared" si="64"/>
        <v>82</v>
      </c>
      <c r="Q575" s="14">
        <f t="shared" si="65"/>
        <v>80</v>
      </c>
      <c r="R575" s="15">
        <f t="shared" si="66"/>
        <v>20</v>
      </c>
      <c r="S575" s="15">
        <f t="shared" si="67"/>
        <v>20</v>
      </c>
      <c r="T575" s="15">
        <f t="shared" si="68"/>
        <v>120</v>
      </c>
      <c r="U575" s="15">
        <f t="shared" si="69"/>
        <v>140</v>
      </c>
      <c r="V575" s="15">
        <f t="shared" si="70"/>
        <v>140</v>
      </c>
      <c r="W575" s="14" t="str">
        <f t="shared" si="71"/>
        <v>Wed</v>
      </c>
      <c r="X575" s="14" t="str">
        <f t="shared" si="71"/>
        <v>Mon</v>
      </c>
      <c r="Y575" s="19">
        <f>WorkOrders2[[#This Row],[LbrHrs]]*WorkOrders2[[#This Row],[Techs]]</f>
        <v>0.25</v>
      </c>
      <c r="Z575" s="19">
        <f>WorkOrders2[[#This Row],[PartsCost]]+WorkOrders2[[#This Row],[LbrCost]]</f>
        <v>140</v>
      </c>
    </row>
    <row r="576" spans="1:26" x14ac:dyDescent="0.25">
      <c r="A576" s="7" t="s">
        <v>624</v>
      </c>
      <c r="B576" t="s">
        <v>30</v>
      </c>
      <c r="C576" t="s">
        <v>46</v>
      </c>
      <c r="D576" s="7" t="s">
        <v>32</v>
      </c>
      <c r="F576" s="8">
        <v>44307</v>
      </c>
      <c r="G576" s="8">
        <v>44389</v>
      </c>
      <c r="H576" s="9">
        <v>2</v>
      </c>
      <c r="I576" s="9" t="e">
        <f>VLOOKUP(WorkOrders2[[#This Row],[Techs]],[1]!tblRates[#All],2,FALSE)</f>
        <v>#REF!</v>
      </c>
      <c r="J576" s="10"/>
      <c r="K576" s="10"/>
      <c r="L576" s="11">
        <v>0.5</v>
      </c>
      <c r="M576" s="12">
        <v>122.3613</v>
      </c>
      <c r="N576" s="12">
        <f>IF(WorkOrders2[[#This Row],[WtyParts]]="yes", 0,WorkOrders2[[#This Row],[PartsCost]])</f>
        <v>122.3613</v>
      </c>
      <c r="O576" t="s">
        <v>28</v>
      </c>
      <c r="P576" s="13">
        <f t="shared" si="64"/>
        <v>82</v>
      </c>
      <c r="Q576" s="14">
        <f t="shared" si="65"/>
        <v>140</v>
      </c>
      <c r="R576" s="15">
        <f t="shared" si="66"/>
        <v>70</v>
      </c>
      <c r="S576" s="15">
        <f t="shared" si="67"/>
        <v>70</v>
      </c>
      <c r="T576" s="15">
        <f t="shared" si="68"/>
        <v>122.3613</v>
      </c>
      <c r="U576" s="15">
        <f t="shared" si="69"/>
        <v>192.3613</v>
      </c>
      <c r="V576" s="15">
        <f t="shared" si="70"/>
        <v>192.3613</v>
      </c>
      <c r="W576" s="14" t="str">
        <f t="shared" si="71"/>
        <v>Wed</v>
      </c>
      <c r="X576" s="14" t="str">
        <f t="shared" si="71"/>
        <v>Mon</v>
      </c>
      <c r="Y576" s="19">
        <f>WorkOrders2[[#This Row],[LbrHrs]]*WorkOrders2[[#This Row],[Techs]]</f>
        <v>1</v>
      </c>
      <c r="Z576" s="19">
        <f>WorkOrders2[[#This Row],[PartsCost]]+WorkOrders2[[#This Row],[LbrCost]]</f>
        <v>192.3613</v>
      </c>
    </row>
    <row r="577" spans="1:26" x14ac:dyDescent="0.25">
      <c r="A577" s="7" t="s">
        <v>625</v>
      </c>
      <c r="B577" t="s">
        <v>30</v>
      </c>
      <c r="C577" t="s">
        <v>46</v>
      </c>
      <c r="D577" s="7" t="s">
        <v>27</v>
      </c>
      <c r="F577" s="8">
        <v>44307</v>
      </c>
      <c r="G577" s="8">
        <v>44389</v>
      </c>
      <c r="H577" s="9">
        <v>2</v>
      </c>
      <c r="I577" s="9" t="e">
        <f>VLOOKUP(WorkOrders2[[#This Row],[Techs]],[1]!tblRates[#All],2,FALSE)</f>
        <v>#REF!</v>
      </c>
      <c r="J577" s="10"/>
      <c r="K577" s="10"/>
      <c r="L577" s="11">
        <v>0.5</v>
      </c>
      <c r="M577" s="12">
        <v>401.1669</v>
      </c>
      <c r="N577" s="12">
        <f>IF(WorkOrders2[[#This Row],[WtyParts]]="yes", 0,WorkOrders2[[#This Row],[PartsCost]])</f>
        <v>401.1669</v>
      </c>
      <c r="O577" t="s">
        <v>28</v>
      </c>
      <c r="P577" s="13">
        <f t="shared" si="64"/>
        <v>82</v>
      </c>
      <c r="Q577" s="14">
        <f t="shared" si="65"/>
        <v>140</v>
      </c>
      <c r="R577" s="15">
        <f t="shared" si="66"/>
        <v>70</v>
      </c>
      <c r="S577" s="15">
        <f t="shared" si="67"/>
        <v>70</v>
      </c>
      <c r="T577" s="15">
        <f t="shared" si="68"/>
        <v>401.1669</v>
      </c>
      <c r="U577" s="15">
        <f t="shared" si="69"/>
        <v>471.1669</v>
      </c>
      <c r="V577" s="15">
        <f t="shared" si="70"/>
        <v>471.1669</v>
      </c>
      <c r="W577" s="14" t="str">
        <f t="shared" si="71"/>
        <v>Wed</v>
      </c>
      <c r="X577" s="14" t="str">
        <f t="shared" si="71"/>
        <v>Mon</v>
      </c>
      <c r="Y577" s="19">
        <f>WorkOrders2[[#This Row],[LbrHrs]]*WorkOrders2[[#This Row],[Techs]]</f>
        <v>1</v>
      </c>
      <c r="Z577" s="19">
        <f>WorkOrders2[[#This Row],[PartsCost]]+WorkOrders2[[#This Row],[LbrCost]]</f>
        <v>471.1669</v>
      </c>
    </row>
    <row r="578" spans="1:26" x14ac:dyDescent="0.25">
      <c r="A578" s="7" t="s">
        <v>626</v>
      </c>
      <c r="B578" t="s">
        <v>25</v>
      </c>
      <c r="C578" t="s">
        <v>26</v>
      </c>
      <c r="D578" s="7" t="s">
        <v>162</v>
      </c>
      <c r="F578" s="8">
        <v>44307</v>
      </c>
      <c r="G578" s="8">
        <v>44389</v>
      </c>
      <c r="H578" s="9">
        <v>2</v>
      </c>
      <c r="I578" s="9" t="e">
        <f>VLOOKUP(WorkOrders2[[#This Row],[Techs]],[1]!tblRates[#All],2,FALSE)</f>
        <v>#REF!</v>
      </c>
      <c r="J578" s="10"/>
      <c r="K578" s="10"/>
      <c r="L578" s="11">
        <v>1</v>
      </c>
      <c r="M578" s="12">
        <v>427.88080000000002</v>
      </c>
      <c r="N578" s="12">
        <f>IF(WorkOrders2[[#This Row],[WtyParts]]="yes", 0,WorkOrders2[[#This Row],[PartsCost]])</f>
        <v>427.88080000000002</v>
      </c>
      <c r="O578" t="s">
        <v>47</v>
      </c>
      <c r="P578" s="13">
        <f t="shared" ref="P578:P641" si="72">IF(G578="","",G578-F578)</f>
        <v>82</v>
      </c>
      <c r="Q578" s="14">
        <f t="shared" ref="Q578:Q641" si="73">INDEX(TechRate,MATCH(H578,TechNum,0))</f>
        <v>140</v>
      </c>
      <c r="R578" s="15">
        <f t="shared" ref="R578:R641" si="74">Q578*L578</f>
        <v>140</v>
      </c>
      <c r="S578" s="15">
        <f t="shared" ref="S578:S641" si="75">IF(J578="Yes",0,R578)</f>
        <v>140</v>
      </c>
      <c r="T578" s="15">
        <f t="shared" ref="T578:T641" si="76">IF(K578="Yes",0,M578)</f>
        <v>427.88080000000002</v>
      </c>
      <c r="U578" s="15">
        <f t="shared" ref="U578:U641" si="77">SUM(M578,R578)</f>
        <v>567.88080000000002</v>
      </c>
      <c r="V578" s="15">
        <f t="shared" ref="V578:V641" si="78">SUM(S578,T578)</f>
        <v>567.88080000000002</v>
      </c>
      <c r="W578" s="14" t="str">
        <f t="shared" ref="W578:X641" si="79">TEXT(F578,"ddd")</f>
        <v>Wed</v>
      </c>
      <c r="X578" s="14" t="str">
        <f t="shared" si="79"/>
        <v>Mon</v>
      </c>
      <c r="Y578" s="19">
        <f>WorkOrders2[[#This Row],[LbrHrs]]*WorkOrders2[[#This Row],[Techs]]</f>
        <v>2</v>
      </c>
      <c r="Z578" s="19">
        <f>WorkOrders2[[#This Row],[PartsCost]]+WorkOrders2[[#This Row],[LbrCost]]</f>
        <v>567.88080000000002</v>
      </c>
    </row>
    <row r="579" spans="1:26" x14ac:dyDescent="0.25">
      <c r="A579" s="7" t="s">
        <v>627</v>
      </c>
      <c r="B579" t="s">
        <v>194</v>
      </c>
      <c r="C579" t="s">
        <v>195</v>
      </c>
      <c r="D579" s="7" t="s">
        <v>27</v>
      </c>
      <c r="E579" t="s">
        <v>41</v>
      </c>
      <c r="F579" s="8">
        <v>44307</v>
      </c>
      <c r="G579" s="8">
        <v>44390</v>
      </c>
      <c r="H579" s="9">
        <v>1</v>
      </c>
      <c r="I579" s="9" t="e">
        <f>VLOOKUP(WorkOrders2[[#This Row],[Techs]],[1]!tblRates[#All],2,FALSE)</f>
        <v>#REF!</v>
      </c>
      <c r="J579" s="10"/>
      <c r="K579" s="10"/>
      <c r="L579" s="11">
        <v>0.25</v>
      </c>
      <c r="M579" s="12">
        <v>85.32</v>
      </c>
      <c r="N579" s="12">
        <f>IF(WorkOrders2[[#This Row],[WtyParts]]="yes", 0,WorkOrders2[[#This Row],[PartsCost]])</f>
        <v>85.32</v>
      </c>
      <c r="O579" t="s">
        <v>28</v>
      </c>
      <c r="P579" s="13">
        <f t="shared" si="72"/>
        <v>83</v>
      </c>
      <c r="Q579" s="14">
        <f t="shared" si="73"/>
        <v>80</v>
      </c>
      <c r="R579" s="15">
        <f t="shared" si="74"/>
        <v>20</v>
      </c>
      <c r="S579" s="15">
        <f t="shared" si="75"/>
        <v>20</v>
      </c>
      <c r="T579" s="15">
        <f t="shared" si="76"/>
        <v>85.32</v>
      </c>
      <c r="U579" s="15">
        <f t="shared" si="77"/>
        <v>105.32</v>
      </c>
      <c r="V579" s="15">
        <f t="shared" si="78"/>
        <v>105.32</v>
      </c>
      <c r="W579" s="14" t="str">
        <f t="shared" si="79"/>
        <v>Wed</v>
      </c>
      <c r="X579" s="14" t="str">
        <f t="shared" si="79"/>
        <v>Tue</v>
      </c>
      <c r="Y579" s="19">
        <f>WorkOrders2[[#This Row],[LbrHrs]]*WorkOrders2[[#This Row],[Techs]]</f>
        <v>0.25</v>
      </c>
      <c r="Z579" s="19">
        <f>WorkOrders2[[#This Row],[PartsCost]]+WorkOrders2[[#This Row],[LbrCost]]</f>
        <v>105.32</v>
      </c>
    </row>
    <row r="580" spans="1:26" x14ac:dyDescent="0.25">
      <c r="A580" s="7" t="s">
        <v>628</v>
      </c>
      <c r="B580" t="s">
        <v>51</v>
      </c>
      <c r="C580" t="s">
        <v>26</v>
      </c>
      <c r="D580" s="7" t="s">
        <v>27</v>
      </c>
      <c r="F580" s="8">
        <v>44307</v>
      </c>
      <c r="G580" s="8">
        <v>44390</v>
      </c>
      <c r="H580" s="9">
        <v>2</v>
      </c>
      <c r="I580" s="9" t="e">
        <f>VLOOKUP(WorkOrders2[[#This Row],[Techs]],[1]!tblRates[#All],2,FALSE)</f>
        <v>#REF!</v>
      </c>
      <c r="J580" s="10"/>
      <c r="K580" s="10"/>
      <c r="L580" s="11">
        <v>0.5</v>
      </c>
      <c r="M580" s="12">
        <v>107.4011</v>
      </c>
      <c r="N580" s="12">
        <f>IF(WorkOrders2[[#This Row],[WtyParts]]="yes", 0,WorkOrders2[[#This Row],[PartsCost]])</f>
        <v>107.4011</v>
      </c>
      <c r="O580" t="s">
        <v>47</v>
      </c>
      <c r="P580" s="13">
        <f t="shared" si="72"/>
        <v>83</v>
      </c>
      <c r="Q580" s="14">
        <f t="shared" si="73"/>
        <v>140</v>
      </c>
      <c r="R580" s="15">
        <f t="shared" si="74"/>
        <v>70</v>
      </c>
      <c r="S580" s="15">
        <f t="shared" si="75"/>
        <v>70</v>
      </c>
      <c r="T580" s="15">
        <f t="shared" si="76"/>
        <v>107.4011</v>
      </c>
      <c r="U580" s="15">
        <f t="shared" si="77"/>
        <v>177.40109999999999</v>
      </c>
      <c r="V580" s="15">
        <f t="shared" si="78"/>
        <v>177.40109999999999</v>
      </c>
      <c r="W580" s="14" t="str">
        <f t="shared" si="79"/>
        <v>Wed</v>
      </c>
      <c r="X580" s="14" t="str">
        <f t="shared" si="79"/>
        <v>Tue</v>
      </c>
      <c r="Y580" s="19">
        <f>WorkOrders2[[#This Row],[LbrHrs]]*WorkOrders2[[#This Row],[Techs]]</f>
        <v>1</v>
      </c>
      <c r="Z580" s="19">
        <f>WorkOrders2[[#This Row],[PartsCost]]+WorkOrders2[[#This Row],[LbrCost]]</f>
        <v>177.40109999999999</v>
      </c>
    </row>
    <row r="581" spans="1:26" x14ac:dyDescent="0.25">
      <c r="A581" s="7" t="s">
        <v>629</v>
      </c>
      <c r="B581" t="s">
        <v>30</v>
      </c>
      <c r="C581" t="s">
        <v>46</v>
      </c>
      <c r="D581" s="7" t="s">
        <v>27</v>
      </c>
      <c r="F581" s="8">
        <v>44307</v>
      </c>
      <c r="G581" s="8">
        <v>44390</v>
      </c>
      <c r="H581" s="9">
        <v>2</v>
      </c>
      <c r="I581" s="9" t="e">
        <f>VLOOKUP(WorkOrders2[[#This Row],[Techs]],[1]!tblRates[#All],2,FALSE)</f>
        <v>#REF!</v>
      </c>
      <c r="J581" s="10"/>
      <c r="K581" s="10"/>
      <c r="L581" s="11">
        <v>0.25</v>
      </c>
      <c r="M581" s="12">
        <v>108.36109999999999</v>
      </c>
      <c r="N581" s="12">
        <f>IF(WorkOrders2[[#This Row],[WtyParts]]="yes", 0,WorkOrders2[[#This Row],[PartsCost]])</f>
        <v>108.36109999999999</v>
      </c>
      <c r="O581" t="s">
        <v>28</v>
      </c>
      <c r="P581" s="13">
        <f t="shared" si="72"/>
        <v>83</v>
      </c>
      <c r="Q581" s="14">
        <f t="shared" si="73"/>
        <v>140</v>
      </c>
      <c r="R581" s="15">
        <f t="shared" si="74"/>
        <v>35</v>
      </c>
      <c r="S581" s="15">
        <f t="shared" si="75"/>
        <v>35</v>
      </c>
      <c r="T581" s="15">
        <f t="shared" si="76"/>
        <v>108.36109999999999</v>
      </c>
      <c r="U581" s="15">
        <f t="shared" si="77"/>
        <v>143.36109999999999</v>
      </c>
      <c r="V581" s="15">
        <f t="shared" si="78"/>
        <v>143.36109999999999</v>
      </c>
      <c r="W581" s="14" t="str">
        <f t="shared" si="79"/>
        <v>Wed</v>
      </c>
      <c r="X581" s="14" t="str">
        <f t="shared" si="79"/>
        <v>Tue</v>
      </c>
      <c r="Y581" s="19">
        <f>WorkOrders2[[#This Row],[LbrHrs]]*WorkOrders2[[#This Row],[Techs]]</f>
        <v>0.5</v>
      </c>
      <c r="Z581" s="19">
        <f>WorkOrders2[[#This Row],[PartsCost]]+WorkOrders2[[#This Row],[LbrCost]]</f>
        <v>143.36109999999999</v>
      </c>
    </row>
    <row r="582" spans="1:26" x14ac:dyDescent="0.25">
      <c r="A582" s="7" t="s">
        <v>630</v>
      </c>
      <c r="B582" t="s">
        <v>194</v>
      </c>
      <c r="C582" t="s">
        <v>195</v>
      </c>
      <c r="D582" s="7" t="s">
        <v>35</v>
      </c>
      <c r="F582" s="8">
        <v>44307</v>
      </c>
      <c r="G582" s="8">
        <v>44390</v>
      </c>
      <c r="H582" s="9">
        <v>1</v>
      </c>
      <c r="I582" s="9" t="e">
        <f>VLOOKUP(WorkOrders2[[#This Row],[Techs]],[1]!tblRates[#All],2,FALSE)</f>
        <v>#REF!</v>
      </c>
      <c r="J582" s="10"/>
      <c r="K582" s="10"/>
      <c r="L582" s="11">
        <v>0.25</v>
      </c>
      <c r="M582" s="12">
        <v>120</v>
      </c>
      <c r="N582" s="12">
        <f>IF(WorkOrders2[[#This Row],[WtyParts]]="yes", 0,WorkOrders2[[#This Row],[PartsCost]])</f>
        <v>120</v>
      </c>
      <c r="O582" t="s">
        <v>47</v>
      </c>
      <c r="P582" s="13">
        <f t="shared" si="72"/>
        <v>83</v>
      </c>
      <c r="Q582" s="14">
        <f t="shared" si="73"/>
        <v>80</v>
      </c>
      <c r="R582" s="15">
        <f t="shared" si="74"/>
        <v>20</v>
      </c>
      <c r="S582" s="15">
        <f t="shared" si="75"/>
        <v>20</v>
      </c>
      <c r="T582" s="15">
        <f t="shared" si="76"/>
        <v>120</v>
      </c>
      <c r="U582" s="15">
        <f t="shared" si="77"/>
        <v>140</v>
      </c>
      <c r="V582" s="15">
        <f t="shared" si="78"/>
        <v>140</v>
      </c>
      <c r="W582" s="14" t="str">
        <f t="shared" si="79"/>
        <v>Wed</v>
      </c>
      <c r="X582" s="14" t="str">
        <f t="shared" si="79"/>
        <v>Tue</v>
      </c>
      <c r="Y582" s="19">
        <f>WorkOrders2[[#This Row],[LbrHrs]]*WorkOrders2[[#This Row],[Techs]]</f>
        <v>0.25</v>
      </c>
      <c r="Z582" s="19">
        <f>WorkOrders2[[#This Row],[PartsCost]]+WorkOrders2[[#This Row],[LbrCost]]</f>
        <v>140</v>
      </c>
    </row>
    <row r="583" spans="1:26" x14ac:dyDescent="0.25">
      <c r="A583" s="7" t="s">
        <v>631</v>
      </c>
      <c r="B583" t="s">
        <v>30</v>
      </c>
      <c r="C583" t="s">
        <v>46</v>
      </c>
      <c r="D583" s="7" t="s">
        <v>162</v>
      </c>
      <c r="F583" s="8">
        <v>44307</v>
      </c>
      <c r="G583" s="8">
        <v>44390</v>
      </c>
      <c r="H583" s="9">
        <v>2</v>
      </c>
      <c r="I583" s="9" t="e">
        <f>VLOOKUP(WorkOrders2[[#This Row],[Techs]],[1]!tblRates[#All],2,FALSE)</f>
        <v>#REF!</v>
      </c>
      <c r="J583" s="10"/>
      <c r="K583" s="10"/>
      <c r="L583" s="11">
        <v>1.75</v>
      </c>
      <c r="M583" s="12">
        <v>416.85219999999998</v>
      </c>
      <c r="N583" s="12">
        <f>IF(WorkOrders2[[#This Row],[WtyParts]]="yes", 0,WorkOrders2[[#This Row],[PartsCost]])</f>
        <v>416.85219999999998</v>
      </c>
      <c r="O583" t="s">
        <v>28</v>
      </c>
      <c r="P583" s="13">
        <f t="shared" si="72"/>
        <v>83</v>
      </c>
      <c r="Q583" s="14">
        <f t="shared" si="73"/>
        <v>140</v>
      </c>
      <c r="R583" s="15">
        <f t="shared" si="74"/>
        <v>245</v>
      </c>
      <c r="S583" s="15">
        <f t="shared" si="75"/>
        <v>245</v>
      </c>
      <c r="T583" s="15">
        <f t="shared" si="76"/>
        <v>416.85219999999998</v>
      </c>
      <c r="U583" s="15">
        <f t="shared" si="77"/>
        <v>661.85220000000004</v>
      </c>
      <c r="V583" s="15">
        <f t="shared" si="78"/>
        <v>661.85220000000004</v>
      </c>
      <c r="W583" s="14" t="str">
        <f t="shared" si="79"/>
        <v>Wed</v>
      </c>
      <c r="X583" s="14" t="str">
        <f t="shared" si="79"/>
        <v>Tue</v>
      </c>
      <c r="Y583" s="19">
        <f>WorkOrders2[[#This Row],[LbrHrs]]*WorkOrders2[[#This Row],[Techs]]</f>
        <v>3.5</v>
      </c>
      <c r="Z583" s="19">
        <f>WorkOrders2[[#This Row],[PartsCost]]+WorkOrders2[[#This Row],[LbrCost]]</f>
        <v>661.85220000000004</v>
      </c>
    </row>
    <row r="584" spans="1:26" x14ac:dyDescent="0.25">
      <c r="A584" s="7" t="s">
        <v>632</v>
      </c>
      <c r="B584" t="s">
        <v>30</v>
      </c>
      <c r="C584" t="s">
        <v>46</v>
      </c>
      <c r="D584" s="7" t="s">
        <v>162</v>
      </c>
      <c r="F584" s="8">
        <v>44307</v>
      </c>
      <c r="G584" s="8">
        <v>44390</v>
      </c>
      <c r="H584" s="9">
        <v>2</v>
      </c>
      <c r="I584" s="9" t="e">
        <f>VLOOKUP(WorkOrders2[[#This Row],[Techs]],[1]!tblRates[#All],2,FALSE)</f>
        <v>#REF!</v>
      </c>
      <c r="J584" s="10"/>
      <c r="K584" s="10"/>
      <c r="L584" s="11">
        <v>1.25</v>
      </c>
      <c r="M584" s="12">
        <v>449.04039999999998</v>
      </c>
      <c r="N584" s="12">
        <f>IF(WorkOrders2[[#This Row],[WtyParts]]="yes", 0,WorkOrders2[[#This Row],[PartsCost]])</f>
        <v>449.04039999999998</v>
      </c>
      <c r="O584" t="s">
        <v>28</v>
      </c>
      <c r="P584" s="13">
        <f t="shared" si="72"/>
        <v>83</v>
      </c>
      <c r="Q584" s="14">
        <f t="shared" si="73"/>
        <v>140</v>
      </c>
      <c r="R584" s="15">
        <f t="shared" si="74"/>
        <v>175</v>
      </c>
      <c r="S584" s="15">
        <f t="shared" si="75"/>
        <v>175</v>
      </c>
      <c r="T584" s="15">
        <f t="shared" si="76"/>
        <v>449.04039999999998</v>
      </c>
      <c r="U584" s="15">
        <f t="shared" si="77"/>
        <v>624.04039999999998</v>
      </c>
      <c r="V584" s="15">
        <f t="shared" si="78"/>
        <v>624.04039999999998</v>
      </c>
      <c r="W584" s="14" t="str">
        <f t="shared" si="79"/>
        <v>Wed</v>
      </c>
      <c r="X584" s="14" t="str">
        <f t="shared" si="79"/>
        <v>Tue</v>
      </c>
      <c r="Y584" s="19">
        <f>WorkOrders2[[#This Row],[LbrHrs]]*WorkOrders2[[#This Row],[Techs]]</f>
        <v>2.5</v>
      </c>
      <c r="Z584" s="19">
        <f>WorkOrders2[[#This Row],[PartsCost]]+WorkOrders2[[#This Row],[LbrCost]]</f>
        <v>624.04039999999998</v>
      </c>
    </row>
    <row r="585" spans="1:26" x14ac:dyDescent="0.25">
      <c r="A585" s="7" t="s">
        <v>633</v>
      </c>
      <c r="B585" t="s">
        <v>25</v>
      </c>
      <c r="C585" t="s">
        <v>26</v>
      </c>
      <c r="D585" s="7" t="s">
        <v>27</v>
      </c>
      <c r="F585" s="8">
        <v>44307</v>
      </c>
      <c r="G585" s="8">
        <v>44390</v>
      </c>
      <c r="H585" s="9">
        <v>2</v>
      </c>
      <c r="I585" s="9" t="e">
        <f>VLOOKUP(WorkOrders2[[#This Row],[Techs]],[1]!tblRates[#All],2,FALSE)</f>
        <v>#REF!</v>
      </c>
      <c r="J585" s="10"/>
      <c r="K585" s="10"/>
      <c r="L585" s="11">
        <v>1</v>
      </c>
      <c r="M585" s="12">
        <v>463.70929999999998</v>
      </c>
      <c r="N585" s="12">
        <f>IF(WorkOrders2[[#This Row],[WtyParts]]="yes", 0,WorkOrders2[[#This Row],[PartsCost]])</f>
        <v>463.70929999999998</v>
      </c>
      <c r="O585" t="s">
        <v>47</v>
      </c>
      <c r="P585" s="13">
        <f t="shared" si="72"/>
        <v>83</v>
      </c>
      <c r="Q585" s="14">
        <f t="shared" si="73"/>
        <v>140</v>
      </c>
      <c r="R585" s="15">
        <f t="shared" si="74"/>
        <v>140</v>
      </c>
      <c r="S585" s="15">
        <f t="shared" si="75"/>
        <v>140</v>
      </c>
      <c r="T585" s="15">
        <f t="shared" si="76"/>
        <v>463.70929999999998</v>
      </c>
      <c r="U585" s="15">
        <f t="shared" si="77"/>
        <v>603.70929999999998</v>
      </c>
      <c r="V585" s="15">
        <f t="shared" si="78"/>
        <v>603.70929999999998</v>
      </c>
      <c r="W585" s="14" t="str">
        <f t="shared" si="79"/>
        <v>Wed</v>
      </c>
      <c r="X585" s="14" t="str">
        <f t="shared" si="79"/>
        <v>Tue</v>
      </c>
      <c r="Y585" s="19">
        <f>WorkOrders2[[#This Row],[LbrHrs]]*WorkOrders2[[#This Row],[Techs]]</f>
        <v>2</v>
      </c>
      <c r="Z585" s="19">
        <f>WorkOrders2[[#This Row],[PartsCost]]+WorkOrders2[[#This Row],[LbrCost]]</f>
        <v>603.70929999999998</v>
      </c>
    </row>
    <row r="586" spans="1:26" x14ac:dyDescent="0.25">
      <c r="A586" s="7" t="s">
        <v>634</v>
      </c>
      <c r="B586" t="s">
        <v>30</v>
      </c>
      <c r="C586" t="s">
        <v>46</v>
      </c>
      <c r="D586" s="7" t="s">
        <v>162</v>
      </c>
      <c r="F586" s="8">
        <v>44307</v>
      </c>
      <c r="G586" s="8">
        <v>44390</v>
      </c>
      <c r="H586" s="9">
        <v>2</v>
      </c>
      <c r="I586" s="9" t="e">
        <f>VLOOKUP(WorkOrders2[[#This Row],[Techs]],[1]!tblRates[#All],2,FALSE)</f>
        <v>#REF!</v>
      </c>
      <c r="J586" s="10"/>
      <c r="K586" s="10"/>
      <c r="L586" s="11">
        <v>1.25</v>
      </c>
      <c r="M586" s="12">
        <v>488.4255</v>
      </c>
      <c r="N586" s="12">
        <f>IF(WorkOrders2[[#This Row],[WtyParts]]="yes", 0,WorkOrders2[[#This Row],[PartsCost]])</f>
        <v>488.4255</v>
      </c>
      <c r="O586" t="s">
        <v>28</v>
      </c>
      <c r="P586" s="13">
        <f t="shared" si="72"/>
        <v>83</v>
      </c>
      <c r="Q586" s="14">
        <f t="shared" si="73"/>
        <v>140</v>
      </c>
      <c r="R586" s="15">
        <f t="shared" si="74"/>
        <v>175</v>
      </c>
      <c r="S586" s="15">
        <f t="shared" si="75"/>
        <v>175</v>
      </c>
      <c r="T586" s="15">
        <f t="shared" si="76"/>
        <v>488.4255</v>
      </c>
      <c r="U586" s="15">
        <f t="shared" si="77"/>
        <v>663.42550000000006</v>
      </c>
      <c r="V586" s="15">
        <f t="shared" si="78"/>
        <v>663.42550000000006</v>
      </c>
      <c r="W586" s="14" t="str">
        <f t="shared" si="79"/>
        <v>Wed</v>
      </c>
      <c r="X586" s="14" t="str">
        <f t="shared" si="79"/>
        <v>Tue</v>
      </c>
      <c r="Y586" s="19">
        <f>WorkOrders2[[#This Row],[LbrHrs]]*WorkOrders2[[#This Row],[Techs]]</f>
        <v>2.5</v>
      </c>
      <c r="Z586" s="19">
        <f>WorkOrders2[[#This Row],[PartsCost]]+WorkOrders2[[#This Row],[LbrCost]]</f>
        <v>663.42550000000006</v>
      </c>
    </row>
    <row r="587" spans="1:26" x14ac:dyDescent="0.25">
      <c r="A587" s="7" t="s">
        <v>635</v>
      </c>
      <c r="B587" t="s">
        <v>34</v>
      </c>
      <c r="C587" t="s">
        <v>46</v>
      </c>
      <c r="D587" s="7" t="s">
        <v>27</v>
      </c>
      <c r="F587" s="8">
        <v>44308</v>
      </c>
      <c r="G587" s="8">
        <v>44330</v>
      </c>
      <c r="H587" s="9">
        <v>1</v>
      </c>
      <c r="I587" s="9" t="e">
        <f>VLOOKUP(WorkOrders2[[#This Row],[Techs]],[1]!tblRates[#All],2,FALSE)</f>
        <v>#REF!</v>
      </c>
      <c r="J587" s="10"/>
      <c r="K587" s="10"/>
      <c r="L587" s="11">
        <v>1</v>
      </c>
      <c r="M587" s="12">
        <v>65.947800000000001</v>
      </c>
      <c r="N587" s="12">
        <f>IF(WorkOrders2[[#This Row],[WtyParts]]="yes", 0,WorkOrders2[[#This Row],[PartsCost]])</f>
        <v>65.947800000000001</v>
      </c>
      <c r="O587" t="s">
        <v>47</v>
      </c>
      <c r="P587" s="13">
        <f t="shared" si="72"/>
        <v>22</v>
      </c>
      <c r="Q587" s="14">
        <f t="shared" si="73"/>
        <v>80</v>
      </c>
      <c r="R587" s="15">
        <f t="shared" si="74"/>
        <v>80</v>
      </c>
      <c r="S587" s="15">
        <f t="shared" si="75"/>
        <v>80</v>
      </c>
      <c r="T587" s="15">
        <f t="shared" si="76"/>
        <v>65.947800000000001</v>
      </c>
      <c r="U587" s="15">
        <f t="shared" si="77"/>
        <v>145.9478</v>
      </c>
      <c r="V587" s="15">
        <f t="shared" si="78"/>
        <v>145.9478</v>
      </c>
      <c r="W587" s="14" t="str">
        <f t="shared" si="79"/>
        <v>Thu</v>
      </c>
      <c r="X587" s="14" t="str">
        <f t="shared" si="79"/>
        <v>Fri</v>
      </c>
      <c r="Y587" s="19">
        <f>WorkOrders2[[#This Row],[LbrHrs]]*WorkOrders2[[#This Row],[Techs]]</f>
        <v>1</v>
      </c>
      <c r="Z587" s="19">
        <f>WorkOrders2[[#This Row],[PartsCost]]+WorkOrders2[[#This Row],[LbrCost]]</f>
        <v>145.9478</v>
      </c>
    </row>
    <row r="588" spans="1:26" x14ac:dyDescent="0.25">
      <c r="A588" s="7" t="s">
        <v>636</v>
      </c>
      <c r="B588" t="s">
        <v>25</v>
      </c>
      <c r="C588" t="s">
        <v>195</v>
      </c>
      <c r="D588" s="7" t="s">
        <v>35</v>
      </c>
      <c r="F588" s="8">
        <v>44308</v>
      </c>
      <c r="G588" s="8">
        <v>44331</v>
      </c>
      <c r="H588" s="9">
        <v>1</v>
      </c>
      <c r="I588" s="9" t="e">
        <f>VLOOKUP(WorkOrders2[[#This Row],[Techs]],[1]!tblRates[#All],2,FALSE)</f>
        <v>#REF!</v>
      </c>
      <c r="J588" s="10"/>
      <c r="K588" s="10"/>
      <c r="L588" s="11">
        <v>0.25</v>
      </c>
      <c r="M588" s="12">
        <v>109.2323</v>
      </c>
      <c r="N588" s="12">
        <f>IF(WorkOrders2[[#This Row],[WtyParts]]="yes", 0,WorkOrders2[[#This Row],[PartsCost]])</f>
        <v>109.2323</v>
      </c>
      <c r="O588" t="s">
        <v>28</v>
      </c>
      <c r="P588" s="13">
        <f t="shared" si="72"/>
        <v>23</v>
      </c>
      <c r="Q588" s="14">
        <f t="shared" si="73"/>
        <v>80</v>
      </c>
      <c r="R588" s="15">
        <f t="shared" si="74"/>
        <v>20</v>
      </c>
      <c r="S588" s="15">
        <f t="shared" si="75"/>
        <v>20</v>
      </c>
      <c r="T588" s="15">
        <f t="shared" si="76"/>
        <v>109.2323</v>
      </c>
      <c r="U588" s="15">
        <f t="shared" si="77"/>
        <v>129.23230000000001</v>
      </c>
      <c r="V588" s="15">
        <f t="shared" si="78"/>
        <v>129.23230000000001</v>
      </c>
      <c r="W588" s="14" t="str">
        <f t="shared" si="79"/>
        <v>Thu</v>
      </c>
      <c r="X588" s="14" t="str">
        <f t="shared" si="79"/>
        <v>Sat</v>
      </c>
      <c r="Y588" s="19">
        <f>WorkOrders2[[#This Row],[LbrHrs]]*WorkOrders2[[#This Row],[Techs]]</f>
        <v>0.25</v>
      </c>
      <c r="Z588" s="19">
        <f>WorkOrders2[[#This Row],[PartsCost]]+WorkOrders2[[#This Row],[LbrCost]]</f>
        <v>129.23230000000001</v>
      </c>
    </row>
    <row r="589" spans="1:26" x14ac:dyDescent="0.25">
      <c r="A589" s="7" t="s">
        <v>637</v>
      </c>
      <c r="B589" t="s">
        <v>25</v>
      </c>
      <c r="C589" t="s">
        <v>195</v>
      </c>
      <c r="D589" s="7" t="s">
        <v>27</v>
      </c>
      <c r="F589" s="8">
        <v>44308</v>
      </c>
      <c r="G589" s="8">
        <v>44341</v>
      </c>
      <c r="H589" s="9">
        <v>2</v>
      </c>
      <c r="I589" s="9" t="e">
        <f>VLOOKUP(WorkOrders2[[#This Row],[Techs]],[1]!tblRates[#All],2,FALSE)</f>
        <v>#REF!</v>
      </c>
      <c r="J589" s="10"/>
      <c r="K589" s="10"/>
      <c r="L589" s="11">
        <v>0.5</v>
      </c>
      <c r="M589" s="12">
        <v>86</v>
      </c>
      <c r="N589" s="12">
        <f>IF(WorkOrders2[[#This Row],[WtyParts]]="yes", 0,WorkOrders2[[#This Row],[PartsCost]])</f>
        <v>86</v>
      </c>
      <c r="O589" t="s">
        <v>47</v>
      </c>
      <c r="P589" s="13">
        <f t="shared" si="72"/>
        <v>33</v>
      </c>
      <c r="Q589" s="14">
        <f t="shared" si="73"/>
        <v>140</v>
      </c>
      <c r="R589" s="15">
        <f t="shared" si="74"/>
        <v>70</v>
      </c>
      <c r="S589" s="15">
        <f t="shared" si="75"/>
        <v>70</v>
      </c>
      <c r="T589" s="15">
        <f t="shared" si="76"/>
        <v>86</v>
      </c>
      <c r="U589" s="15">
        <f t="shared" si="77"/>
        <v>156</v>
      </c>
      <c r="V589" s="15">
        <f t="shared" si="78"/>
        <v>156</v>
      </c>
      <c r="W589" s="14" t="str">
        <f t="shared" si="79"/>
        <v>Thu</v>
      </c>
      <c r="X589" s="14" t="str">
        <f t="shared" si="79"/>
        <v>Tue</v>
      </c>
      <c r="Y589" s="19">
        <f>WorkOrders2[[#This Row],[LbrHrs]]*WorkOrders2[[#This Row],[Techs]]</f>
        <v>1</v>
      </c>
      <c r="Z589" s="19">
        <f>WorkOrders2[[#This Row],[PartsCost]]+WorkOrders2[[#This Row],[LbrCost]]</f>
        <v>156</v>
      </c>
    </row>
    <row r="590" spans="1:26" x14ac:dyDescent="0.25">
      <c r="A590" s="7" t="s">
        <v>638</v>
      </c>
      <c r="B590" t="s">
        <v>62</v>
      </c>
      <c r="C590" t="s">
        <v>40</v>
      </c>
      <c r="D590" s="7" t="s">
        <v>35</v>
      </c>
      <c r="F590" s="8">
        <v>44308</v>
      </c>
      <c r="G590" s="8">
        <v>44380</v>
      </c>
      <c r="H590" s="9">
        <v>1</v>
      </c>
      <c r="I590" s="9" t="e">
        <f>VLOOKUP(WorkOrders2[[#This Row],[Techs]],[1]!tblRates[#All],2,FALSE)</f>
        <v>#REF!</v>
      </c>
      <c r="J590" s="10"/>
      <c r="K590" s="10"/>
      <c r="L590" s="11">
        <v>0.25</v>
      </c>
      <c r="M590" s="12">
        <v>142.91249999999999</v>
      </c>
      <c r="N590" s="12">
        <f>IF(WorkOrders2[[#This Row],[WtyParts]]="yes", 0,WorkOrders2[[#This Row],[PartsCost]])</f>
        <v>142.91249999999999</v>
      </c>
      <c r="O590" t="s">
        <v>47</v>
      </c>
      <c r="P590" s="13">
        <f t="shared" si="72"/>
        <v>72</v>
      </c>
      <c r="Q590" s="14">
        <f t="shared" si="73"/>
        <v>80</v>
      </c>
      <c r="R590" s="15">
        <f t="shared" si="74"/>
        <v>20</v>
      </c>
      <c r="S590" s="15">
        <f t="shared" si="75"/>
        <v>20</v>
      </c>
      <c r="T590" s="15">
        <f t="shared" si="76"/>
        <v>142.91249999999999</v>
      </c>
      <c r="U590" s="15">
        <f t="shared" si="77"/>
        <v>162.91249999999999</v>
      </c>
      <c r="V590" s="15">
        <f t="shared" si="78"/>
        <v>162.91249999999999</v>
      </c>
      <c r="W590" s="14" t="str">
        <f t="shared" si="79"/>
        <v>Thu</v>
      </c>
      <c r="X590" s="14" t="str">
        <f t="shared" si="79"/>
        <v>Sat</v>
      </c>
      <c r="Y590" s="19">
        <f>WorkOrders2[[#This Row],[LbrHrs]]*WorkOrders2[[#This Row],[Techs]]</f>
        <v>0.25</v>
      </c>
      <c r="Z590" s="19">
        <f>WorkOrders2[[#This Row],[PartsCost]]+WorkOrders2[[#This Row],[LbrCost]]</f>
        <v>162.91249999999999</v>
      </c>
    </row>
    <row r="591" spans="1:26" x14ac:dyDescent="0.25">
      <c r="A591" s="7" t="s">
        <v>639</v>
      </c>
      <c r="B591" t="s">
        <v>25</v>
      </c>
      <c r="C591" t="s">
        <v>195</v>
      </c>
      <c r="D591" s="7" t="s">
        <v>27</v>
      </c>
      <c r="F591" s="8">
        <v>44309</v>
      </c>
      <c r="G591" s="8">
        <v>44327</v>
      </c>
      <c r="H591" s="9">
        <v>2</v>
      </c>
      <c r="I591" s="9" t="e">
        <f>VLOOKUP(WorkOrders2[[#This Row],[Techs]],[1]!tblRates[#All],2,FALSE)</f>
        <v>#REF!</v>
      </c>
      <c r="J591" s="10"/>
      <c r="K591" s="10"/>
      <c r="L591" s="11">
        <v>0.25</v>
      </c>
      <c r="M591" s="12">
        <v>82.98</v>
      </c>
      <c r="N591" s="12">
        <f>IF(WorkOrders2[[#This Row],[WtyParts]]="yes", 0,WorkOrders2[[#This Row],[PartsCost]])</f>
        <v>82.98</v>
      </c>
      <c r="O591" t="s">
        <v>28</v>
      </c>
      <c r="P591" s="13">
        <f t="shared" si="72"/>
        <v>18</v>
      </c>
      <c r="Q591" s="14">
        <f t="shared" si="73"/>
        <v>140</v>
      </c>
      <c r="R591" s="15">
        <f t="shared" si="74"/>
        <v>35</v>
      </c>
      <c r="S591" s="15">
        <f t="shared" si="75"/>
        <v>35</v>
      </c>
      <c r="T591" s="15">
        <f t="shared" si="76"/>
        <v>82.98</v>
      </c>
      <c r="U591" s="15">
        <f t="shared" si="77"/>
        <v>117.98</v>
      </c>
      <c r="V591" s="15">
        <f t="shared" si="78"/>
        <v>117.98</v>
      </c>
      <c r="W591" s="14" t="str">
        <f t="shared" si="79"/>
        <v>Fri</v>
      </c>
      <c r="X591" s="14" t="str">
        <f t="shared" si="79"/>
        <v>Tue</v>
      </c>
      <c r="Y591" s="19">
        <f>WorkOrders2[[#This Row],[LbrHrs]]*WorkOrders2[[#This Row],[Techs]]</f>
        <v>0.5</v>
      </c>
      <c r="Z591" s="19">
        <f>WorkOrders2[[#This Row],[PartsCost]]+WorkOrders2[[#This Row],[LbrCost]]</f>
        <v>117.98</v>
      </c>
    </row>
    <row r="592" spans="1:26" x14ac:dyDescent="0.25">
      <c r="A592" s="7" t="s">
        <v>640</v>
      </c>
      <c r="B592" t="s">
        <v>62</v>
      </c>
      <c r="C592" t="s">
        <v>40</v>
      </c>
      <c r="D592" s="7" t="s">
        <v>35</v>
      </c>
      <c r="F592" s="8">
        <v>44309</v>
      </c>
      <c r="G592" s="8">
        <v>44345</v>
      </c>
      <c r="H592" s="9">
        <v>1</v>
      </c>
      <c r="I592" s="9" t="e">
        <f>VLOOKUP(WorkOrders2[[#This Row],[Techs]],[1]!tblRates[#All],2,FALSE)</f>
        <v>#REF!</v>
      </c>
      <c r="J592" s="10"/>
      <c r="K592" s="10"/>
      <c r="L592" s="11">
        <v>0.25</v>
      </c>
      <c r="M592" s="12">
        <v>120</v>
      </c>
      <c r="N592" s="12">
        <f>IF(WorkOrders2[[#This Row],[WtyParts]]="yes", 0,WorkOrders2[[#This Row],[PartsCost]])</f>
        <v>120</v>
      </c>
      <c r="O592" t="s">
        <v>47</v>
      </c>
      <c r="P592" s="13">
        <f t="shared" si="72"/>
        <v>36</v>
      </c>
      <c r="Q592" s="14">
        <f t="shared" si="73"/>
        <v>80</v>
      </c>
      <c r="R592" s="15">
        <f t="shared" si="74"/>
        <v>20</v>
      </c>
      <c r="S592" s="15">
        <f t="shared" si="75"/>
        <v>20</v>
      </c>
      <c r="T592" s="15">
        <f t="shared" si="76"/>
        <v>120</v>
      </c>
      <c r="U592" s="15">
        <f t="shared" si="77"/>
        <v>140</v>
      </c>
      <c r="V592" s="15">
        <f t="shared" si="78"/>
        <v>140</v>
      </c>
      <c r="W592" s="14" t="str">
        <f t="shared" si="79"/>
        <v>Fri</v>
      </c>
      <c r="X592" s="14" t="str">
        <f t="shared" si="79"/>
        <v>Sat</v>
      </c>
      <c r="Y592" s="19">
        <f>WorkOrders2[[#This Row],[LbrHrs]]*WorkOrders2[[#This Row],[Techs]]</f>
        <v>0.25</v>
      </c>
      <c r="Z592" s="19">
        <f>WorkOrders2[[#This Row],[PartsCost]]+WorkOrders2[[#This Row],[LbrCost]]</f>
        <v>140</v>
      </c>
    </row>
    <row r="593" spans="1:26" x14ac:dyDescent="0.25">
      <c r="A593" s="7" t="s">
        <v>641</v>
      </c>
      <c r="B593" t="s">
        <v>25</v>
      </c>
      <c r="C593" t="s">
        <v>195</v>
      </c>
      <c r="D593" s="7" t="s">
        <v>27</v>
      </c>
      <c r="F593" s="8">
        <v>44309</v>
      </c>
      <c r="G593" s="8">
        <v>44348</v>
      </c>
      <c r="H593" s="9">
        <v>2</v>
      </c>
      <c r="I593" s="9" t="e">
        <f>VLOOKUP(WorkOrders2[[#This Row],[Techs]],[1]!tblRates[#All],2,FALSE)</f>
        <v>#REF!</v>
      </c>
      <c r="J593" s="10"/>
      <c r="K593" s="10"/>
      <c r="L593" s="11">
        <v>0.25</v>
      </c>
      <c r="M593" s="12">
        <v>120</v>
      </c>
      <c r="N593" s="12">
        <f>IF(WorkOrders2[[#This Row],[WtyParts]]="yes", 0,WorkOrders2[[#This Row],[PartsCost]])</f>
        <v>120</v>
      </c>
      <c r="O593" t="s">
        <v>28</v>
      </c>
      <c r="P593" s="13">
        <f t="shared" si="72"/>
        <v>39</v>
      </c>
      <c r="Q593" s="14">
        <f t="shared" si="73"/>
        <v>140</v>
      </c>
      <c r="R593" s="15">
        <f t="shared" si="74"/>
        <v>35</v>
      </c>
      <c r="S593" s="15">
        <f t="shared" si="75"/>
        <v>35</v>
      </c>
      <c r="T593" s="15">
        <f t="shared" si="76"/>
        <v>120</v>
      </c>
      <c r="U593" s="15">
        <f t="shared" si="77"/>
        <v>155</v>
      </c>
      <c r="V593" s="15">
        <f t="shared" si="78"/>
        <v>155</v>
      </c>
      <c r="W593" s="14" t="str">
        <f t="shared" si="79"/>
        <v>Fri</v>
      </c>
      <c r="X593" s="14" t="str">
        <f t="shared" si="79"/>
        <v>Tue</v>
      </c>
      <c r="Y593" s="19">
        <f>WorkOrders2[[#This Row],[LbrHrs]]*WorkOrders2[[#This Row],[Techs]]</f>
        <v>0.5</v>
      </c>
      <c r="Z593" s="19">
        <f>WorkOrders2[[#This Row],[PartsCost]]+WorkOrders2[[#This Row],[LbrCost]]</f>
        <v>155</v>
      </c>
    </row>
    <row r="594" spans="1:26" x14ac:dyDescent="0.25">
      <c r="A594" s="7" t="s">
        <v>642</v>
      </c>
      <c r="B594" t="s">
        <v>25</v>
      </c>
      <c r="C594" t="s">
        <v>195</v>
      </c>
      <c r="D594" s="7" t="s">
        <v>162</v>
      </c>
      <c r="F594" s="8">
        <v>44309</v>
      </c>
      <c r="G594" s="8"/>
      <c r="H594" s="9">
        <v>2</v>
      </c>
      <c r="I594" s="9" t="e">
        <f>VLOOKUP(WorkOrders2[[#This Row],[Techs]],[1]!tblRates[#All],2,FALSE)</f>
        <v>#REF!</v>
      </c>
      <c r="J594" s="10"/>
      <c r="K594" s="10"/>
      <c r="L594" s="11"/>
      <c r="M594" s="12">
        <v>356.23509999999999</v>
      </c>
      <c r="N594" s="12">
        <f>IF(WorkOrders2[[#This Row],[WtyParts]]="yes", 0,WorkOrders2[[#This Row],[PartsCost]])</f>
        <v>356.23509999999999</v>
      </c>
      <c r="O594" t="s">
        <v>47</v>
      </c>
      <c r="P594" s="13" t="str">
        <f t="shared" si="72"/>
        <v/>
      </c>
      <c r="Q594" s="14">
        <f t="shared" si="73"/>
        <v>140</v>
      </c>
      <c r="R594" s="15">
        <f t="shared" si="74"/>
        <v>0</v>
      </c>
      <c r="S594" s="15">
        <f t="shared" si="75"/>
        <v>0</v>
      </c>
      <c r="T594" s="15">
        <f t="shared" si="76"/>
        <v>356.23509999999999</v>
      </c>
      <c r="U594" s="15">
        <f t="shared" si="77"/>
        <v>356.23509999999999</v>
      </c>
      <c r="V594" s="15">
        <f t="shared" si="78"/>
        <v>356.23509999999999</v>
      </c>
      <c r="W594" s="14" t="str">
        <f t="shared" si="79"/>
        <v>Fri</v>
      </c>
      <c r="X594" s="14" t="str">
        <f t="shared" si="79"/>
        <v>Sat</v>
      </c>
      <c r="Y594" s="19">
        <f>WorkOrders2[[#This Row],[LbrHrs]]*WorkOrders2[[#This Row],[Techs]]</f>
        <v>0</v>
      </c>
      <c r="Z594" s="19">
        <f>WorkOrders2[[#This Row],[PartsCost]]+WorkOrders2[[#This Row],[LbrCost]]</f>
        <v>356.23509999999999</v>
      </c>
    </row>
    <row r="595" spans="1:26" x14ac:dyDescent="0.25">
      <c r="A595" s="7" t="s">
        <v>643</v>
      </c>
      <c r="B595" t="s">
        <v>194</v>
      </c>
      <c r="C595" t="s">
        <v>195</v>
      </c>
      <c r="D595" s="7" t="s">
        <v>32</v>
      </c>
      <c r="F595" s="8">
        <v>44310</v>
      </c>
      <c r="G595" s="8">
        <v>44327</v>
      </c>
      <c r="H595" s="9">
        <v>2</v>
      </c>
      <c r="I595" s="9" t="e">
        <f>VLOOKUP(WorkOrders2[[#This Row],[Techs]],[1]!tblRates[#All],2,FALSE)</f>
        <v>#REF!</v>
      </c>
      <c r="J595" s="10"/>
      <c r="K595" s="10"/>
      <c r="L595" s="11">
        <v>0.75</v>
      </c>
      <c r="M595" s="12">
        <v>200</v>
      </c>
      <c r="N595" s="12">
        <f>IF(WorkOrders2[[#This Row],[WtyParts]]="yes", 0,WorkOrders2[[#This Row],[PartsCost]])</f>
        <v>200</v>
      </c>
      <c r="O595" t="s">
        <v>28</v>
      </c>
      <c r="P595" s="13">
        <f t="shared" si="72"/>
        <v>17</v>
      </c>
      <c r="Q595" s="14">
        <f t="shared" si="73"/>
        <v>140</v>
      </c>
      <c r="R595" s="15">
        <f t="shared" si="74"/>
        <v>105</v>
      </c>
      <c r="S595" s="15">
        <f t="shared" si="75"/>
        <v>105</v>
      </c>
      <c r="T595" s="15">
        <f t="shared" si="76"/>
        <v>200</v>
      </c>
      <c r="U595" s="15">
        <f t="shared" si="77"/>
        <v>305</v>
      </c>
      <c r="V595" s="15">
        <f t="shared" si="78"/>
        <v>305</v>
      </c>
      <c r="W595" s="14" t="str">
        <f t="shared" si="79"/>
        <v>Sat</v>
      </c>
      <c r="X595" s="14" t="str">
        <f t="shared" si="79"/>
        <v>Tue</v>
      </c>
      <c r="Y595" s="19">
        <f>WorkOrders2[[#This Row],[LbrHrs]]*WorkOrders2[[#This Row],[Techs]]</f>
        <v>1.5</v>
      </c>
      <c r="Z595" s="19">
        <f>WorkOrders2[[#This Row],[PartsCost]]+WorkOrders2[[#This Row],[LbrCost]]</f>
        <v>305</v>
      </c>
    </row>
    <row r="596" spans="1:26" x14ac:dyDescent="0.25">
      <c r="A596" s="7" t="s">
        <v>644</v>
      </c>
      <c r="B596" t="s">
        <v>62</v>
      </c>
      <c r="C596" t="s">
        <v>40</v>
      </c>
      <c r="D596" s="7" t="s">
        <v>27</v>
      </c>
      <c r="F596" s="8">
        <v>44312</v>
      </c>
      <c r="G596" s="8">
        <v>44321</v>
      </c>
      <c r="H596" s="9">
        <v>1</v>
      </c>
      <c r="I596" s="9" t="e">
        <f>VLOOKUP(WorkOrders2[[#This Row],[Techs]],[1]!tblRates[#All],2,FALSE)</f>
        <v>#REF!</v>
      </c>
      <c r="J596" s="10"/>
      <c r="K596" s="10"/>
      <c r="L596" s="11">
        <v>0.5</v>
      </c>
      <c r="M596" s="12">
        <v>180</v>
      </c>
      <c r="N596" s="12">
        <f>IF(WorkOrders2[[#This Row],[WtyParts]]="yes", 0,WorkOrders2[[#This Row],[PartsCost]])</f>
        <v>180</v>
      </c>
      <c r="O596" t="s">
        <v>28</v>
      </c>
      <c r="P596" s="13">
        <f t="shared" si="72"/>
        <v>9</v>
      </c>
      <c r="Q596" s="14">
        <f t="shared" si="73"/>
        <v>80</v>
      </c>
      <c r="R596" s="15">
        <f t="shared" si="74"/>
        <v>40</v>
      </c>
      <c r="S596" s="15">
        <f t="shared" si="75"/>
        <v>40</v>
      </c>
      <c r="T596" s="15">
        <f t="shared" si="76"/>
        <v>180</v>
      </c>
      <c r="U596" s="15">
        <f t="shared" si="77"/>
        <v>220</v>
      </c>
      <c r="V596" s="15">
        <f t="shared" si="78"/>
        <v>220</v>
      </c>
      <c r="W596" s="14" t="str">
        <f t="shared" si="79"/>
        <v>Mon</v>
      </c>
      <c r="X596" s="14" t="str">
        <f t="shared" si="79"/>
        <v>Wed</v>
      </c>
      <c r="Y596" s="19">
        <f>WorkOrders2[[#This Row],[LbrHrs]]*WorkOrders2[[#This Row],[Techs]]</f>
        <v>0.5</v>
      </c>
      <c r="Z596" s="19">
        <f>WorkOrders2[[#This Row],[PartsCost]]+WorkOrders2[[#This Row],[LbrCost]]</f>
        <v>220</v>
      </c>
    </row>
    <row r="597" spans="1:26" x14ac:dyDescent="0.25">
      <c r="A597" s="7" t="s">
        <v>645</v>
      </c>
      <c r="B597" t="s">
        <v>30</v>
      </c>
      <c r="C597" t="s">
        <v>31</v>
      </c>
      <c r="D597" s="7" t="s">
        <v>35</v>
      </c>
      <c r="F597" s="8">
        <v>44312</v>
      </c>
      <c r="G597" s="8">
        <v>44322</v>
      </c>
      <c r="H597" s="9">
        <v>1</v>
      </c>
      <c r="I597" s="9" t="e">
        <f>VLOOKUP(WorkOrders2[[#This Row],[Techs]],[1]!tblRates[#All],2,FALSE)</f>
        <v>#REF!</v>
      </c>
      <c r="J597" s="10"/>
      <c r="K597" s="10"/>
      <c r="L597" s="11">
        <v>0.25</v>
      </c>
      <c r="M597" s="12">
        <v>41.359499999999997</v>
      </c>
      <c r="N597" s="12">
        <f>IF(WorkOrders2[[#This Row],[WtyParts]]="yes", 0,WorkOrders2[[#This Row],[PartsCost]])</f>
        <v>41.359499999999997</v>
      </c>
      <c r="O597" t="s">
        <v>28</v>
      </c>
      <c r="P597" s="13">
        <f t="shared" si="72"/>
        <v>10</v>
      </c>
      <c r="Q597" s="14">
        <f t="shared" si="73"/>
        <v>80</v>
      </c>
      <c r="R597" s="15">
        <f t="shared" si="74"/>
        <v>20</v>
      </c>
      <c r="S597" s="15">
        <f t="shared" si="75"/>
        <v>20</v>
      </c>
      <c r="T597" s="15">
        <f t="shared" si="76"/>
        <v>41.359499999999997</v>
      </c>
      <c r="U597" s="15">
        <f t="shared" si="77"/>
        <v>61.359499999999997</v>
      </c>
      <c r="V597" s="15">
        <f t="shared" si="78"/>
        <v>61.359499999999997</v>
      </c>
      <c r="W597" s="14" t="str">
        <f t="shared" si="79"/>
        <v>Mon</v>
      </c>
      <c r="X597" s="14" t="str">
        <f t="shared" si="79"/>
        <v>Thu</v>
      </c>
      <c r="Y597" s="19">
        <f>WorkOrders2[[#This Row],[LbrHrs]]*WorkOrders2[[#This Row],[Techs]]</f>
        <v>0.25</v>
      </c>
      <c r="Z597" s="19">
        <f>WorkOrders2[[#This Row],[PartsCost]]+WorkOrders2[[#This Row],[LbrCost]]</f>
        <v>61.359499999999997</v>
      </c>
    </row>
    <row r="598" spans="1:26" x14ac:dyDescent="0.25">
      <c r="A598" s="7" t="s">
        <v>646</v>
      </c>
      <c r="B598" t="s">
        <v>34</v>
      </c>
      <c r="C598" t="s">
        <v>40</v>
      </c>
      <c r="D598" s="7" t="s">
        <v>35</v>
      </c>
      <c r="F598" s="8">
        <v>44312</v>
      </c>
      <c r="G598" s="8">
        <v>44323</v>
      </c>
      <c r="H598" s="9">
        <v>2</v>
      </c>
      <c r="I598" s="9" t="e">
        <f>VLOOKUP(WorkOrders2[[#This Row],[Techs]],[1]!tblRates[#All],2,FALSE)</f>
        <v>#REF!</v>
      </c>
      <c r="J598" s="10"/>
      <c r="K598" s="10"/>
      <c r="L598" s="11">
        <v>0.25</v>
      </c>
      <c r="M598" s="12">
        <v>667.79300000000001</v>
      </c>
      <c r="N598" s="12">
        <f>IF(WorkOrders2[[#This Row],[WtyParts]]="yes", 0,WorkOrders2[[#This Row],[PartsCost]])</f>
        <v>667.79300000000001</v>
      </c>
      <c r="O598" t="s">
        <v>28</v>
      </c>
      <c r="P598" s="13">
        <f t="shared" si="72"/>
        <v>11</v>
      </c>
      <c r="Q598" s="14">
        <f t="shared" si="73"/>
        <v>140</v>
      </c>
      <c r="R598" s="15">
        <f t="shared" si="74"/>
        <v>35</v>
      </c>
      <c r="S598" s="15">
        <f t="shared" si="75"/>
        <v>35</v>
      </c>
      <c r="T598" s="15">
        <f t="shared" si="76"/>
        <v>667.79300000000001</v>
      </c>
      <c r="U598" s="15">
        <f t="shared" si="77"/>
        <v>702.79300000000001</v>
      </c>
      <c r="V598" s="15">
        <f t="shared" si="78"/>
        <v>702.79300000000001</v>
      </c>
      <c r="W598" s="14" t="str">
        <f t="shared" si="79"/>
        <v>Mon</v>
      </c>
      <c r="X598" s="14" t="str">
        <f t="shared" si="79"/>
        <v>Fri</v>
      </c>
      <c r="Y598" s="19">
        <f>WorkOrders2[[#This Row],[LbrHrs]]*WorkOrders2[[#This Row],[Techs]]</f>
        <v>0.5</v>
      </c>
      <c r="Z598" s="19">
        <f>WorkOrders2[[#This Row],[PartsCost]]+WorkOrders2[[#This Row],[LbrCost]]</f>
        <v>702.79300000000001</v>
      </c>
    </row>
    <row r="599" spans="1:26" x14ac:dyDescent="0.25">
      <c r="A599" s="7" t="s">
        <v>647</v>
      </c>
      <c r="B599" t="s">
        <v>30</v>
      </c>
      <c r="C599" t="s">
        <v>46</v>
      </c>
      <c r="D599" s="7" t="s">
        <v>27</v>
      </c>
      <c r="F599" s="8">
        <v>44312</v>
      </c>
      <c r="G599" s="8">
        <v>44328</v>
      </c>
      <c r="H599" s="9">
        <v>1</v>
      </c>
      <c r="I599" s="9" t="e">
        <f>VLOOKUP(WorkOrders2[[#This Row],[Techs]],[1]!tblRates[#All],2,FALSE)</f>
        <v>#REF!</v>
      </c>
      <c r="J599" s="10"/>
      <c r="K599" s="10"/>
      <c r="L599" s="11">
        <v>0.25</v>
      </c>
      <c r="M599" s="12">
        <v>36.739400000000003</v>
      </c>
      <c r="N599" s="12">
        <f>IF(WorkOrders2[[#This Row],[WtyParts]]="yes", 0,WorkOrders2[[#This Row],[PartsCost]])</f>
        <v>36.739400000000003</v>
      </c>
      <c r="O599" t="s">
        <v>47</v>
      </c>
      <c r="P599" s="13">
        <f t="shared" si="72"/>
        <v>16</v>
      </c>
      <c r="Q599" s="14">
        <f t="shared" si="73"/>
        <v>80</v>
      </c>
      <c r="R599" s="15">
        <f t="shared" si="74"/>
        <v>20</v>
      </c>
      <c r="S599" s="15">
        <f t="shared" si="75"/>
        <v>20</v>
      </c>
      <c r="T599" s="15">
        <f t="shared" si="76"/>
        <v>36.739400000000003</v>
      </c>
      <c r="U599" s="15">
        <f t="shared" si="77"/>
        <v>56.739400000000003</v>
      </c>
      <c r="V599" s="15">
        <f t="shared" si="78"/>
        <v>56.739400000000003</v>
      </c>
      <c r="W599" s="14" t="str">
        <f t="shared" si="79"/>
        <v>Mon</v>
      </c>
      <c r="X599" s="14" t="str">
        <f t="shared" si="79"/>
        <v>Wed</v>
      </c>
      <c r="Y599" s="19">
        <f>WorkOrders2[[#This Row],[LbrHrs]]*WorkOrders2[[#This Row],[Techs]]</f>
        <v>0.25</v>
      </c>
      <c r="Z599" s="19">
        <f>WorkOrders2[[#This Row],[PartsCost]]+WorkOrders2[[#This Row],[LbrCost]]</f>
        <v>56.739400000000003</v>
      </c>
    </row>
    <row r="600" spans="1:26" x14ac:dyDescent="0.25">
      <c r="A600" s="7" t="s">
        <v>648</v>
      </c>
      <c r="B600" t="s">
        <v>39</v>
      </c>
      <c r="C600" t="s">
        <v>40</v>
      </c>
      <c r="D600" s="7" t="s">
        <v>35</v>
      </c>
      <c r="F600" s="8">
        <v>44312</v>
      </c>
      <c r="G600" s="8">
        <v>44328</v>
      </c>
      <c r="H600" s="9">
        <v>1</v>
      </c>
      <c r="I600" s="9" t="e">
        <f>VLOOKUP(WorkOrders2[[#This Row],[Techs]],[1]!tblRates[#All],2,FALSE)</f>
        <v>#REF!</v>
      </c>
      <c r="J600" s="10"/>
      <c r="K600" s="10"/>
      <c r="L600" s="11">
        <v>0.25</v>
      </c>
      <c r="M600" s="12">
        <v>91.290899999999993</v>
      </c>
      <c r="N600" s="12">
        <f>IF(WorkOrders2[[#This Row],[WtyParts]]="yes", 0,WorkOrders2[[#This Row],[PartsCost]])</f>
        <v>91.290899999999993</v>
      </c>
      <c r="O600" t="s">
        <v>47</v>
      </c>
      <c r="P600" s="13">
        <f t="shared" si="72"/>
        <v>16</v>
      </c>
      <c r="Q600" s="14">
        <f t="shared" si="73"/>
        <v>80</v>
      </c>
      <c r="R600" s="15">
        <f t="shared" si="74"/>
        <v>20</v>
      </c>
      <c r="S600" s="15">
        <f t="shared" si="75"/>
        <v>20</v>
      </c>
      <c r="T600" s="15">
        <f t="shared" si="76"/>
        <v>91.290899999999993</v>
      </c>
      <c r="U600" s="15">
        <f t="shared" si="77"/>
        <v>111.29089999999999</v>
      </c>
      <c r="V600" s="15">
        <f t="shared" si="78"/>
        <v>111.29089999999999</v>
      </c>
      <c r="W600" s="14" t="str">
        <f t="shared" si="79"/>
        <v>Mon</v>
      </c>
      <c r="X600" s="14" t="str">
        <f t="shared" si="79"/>
        <v>Wed</v>
      </c>
      <c r="Y600" s="19">
        <f>WorkOrders2[[#This Row],[LbrHrs]]*WorkOrders2[[#This Row],[Techs]]</f>
        <v>0.25</v>
      </c>
      <c r="Z600" s="19">
        <f>WorkOrders2[[#This Row],[PartsCost]]+WorkOrders2[[#This Row],[LbrCost]]</f>
        <v>111.29089999999999</v>
      </c>
    </row>
    <row r="601" spans="1:26" x14ac:dyDescent="0.25">
      <c r="A601" s="7" t="s">
        <v>649</v>
      </c>
      <c r="B601" t="s">
        <v>25</v>
      </c>
      <c r="C601" t="s">
        <v>195</v>
      </c>
      <c r="D601" s="7" t="s">
        <v>35</v>
      </c>
      <c r="E601" t="s">
        <v>41</v>
      </c>
      <c r="F601" s="8">
        <v>44312</v>
      </c>
      <c r="G601" s="8">
        <v>44334</v>
      </c>
      <c r="H601" s="9">
        <v>1</v>
      </c>
      <c r="I601" s="9" t="e">
        <f>VLOOKUP(WorkOrders2[[#This Row],[Techs]],[1]!tblRates[#All],2,FALSE)</f>
        <v>#REF!</v>
      </c>
      <c r="J601" s="10"/>
      <c r="K601" s="10"/>
      <c r="L601" s="11">
        <v>0.25</v>
      </c>
      <c r="M601" s="12">
        <v>21.33</v>
      </c>
      <c r="N601" s="12">
        <f>IF(WorkOrders2[[#This Row],[WtyParts]]="yes", 0,WorkOrders2[[#This Row],[PartsCost]])</f>
        <v>21.33</v>
      </c>
      <c r="O601" t="s">
        <v>28</v>
      </c>
      <c r="P601" s="13">
        <f t="shared" si="72"/>
        <v>22</v>
      </c>
      <c r="Q601" s="14">
        <f t="shared" si="73"/>
        <v>80</v>
      </c>
      <c r="R601" s="15">
        <f t="shared" si="74"/>
        <v>20</v>
      </c>
      <c r="S601" s="15">
        <f t="shared" si="75"/>
        <v>20</v>
      </c>
      <c r="T601" s="15">
        <f t="shared" si="76"/>
        <v>21.33</v>
      </c>
      <c r="U601" s="15">
        <f t="shared" si="77"/>
        <v>41.33</v>
      </c>
      <c r="V601" s="15">
        <f t="shared" si="78"/>
        <v>41.33</v>
      </c>
      <c r="W601" s="14" t="str">
        <f t="shared" si="79"/>
        <v>Mon</v>
      </c>
      <c r="X601" s="14" t="str">
        <f t="shared" si="79"/>
        <v>Tue</v>
      </c>
      <c r="Y601" s="19">
        <f>WorkOrders2[[#This Row],[LbrHrs]]*WorkOrders2[[#This Row],[Techs]]</f>
        <v>0.25</v>
      </c>
      <c r="Z601" s="19">
        <f>WorkOrders2[[#This Row],[PartsCost]]+WorkOrders2[[#This Row],[LbrCost]]</f>
        <v>41.33</v>
      </c>
    </row>
    <row r="602" spans="1:26" x14ac:dyDescent="0.25">
      <c r="A602" s="7" t="s">
        <v>650</v>
      </c>
      <c r="B602" t="s">
        <v>74</v>
      </c>
      <c r="C602" t="s">
        <v>40</v>
      </c>
      <c r="D602" s="7" t="s">
        <v>49</v>
      </c>
      <c r="F602" s="8">
        <v>44312</v>
      </c>
      <c r="G602" s="8">
        <v>44335</v>
      </c>
      <c r="H602" s="9">
        <v>2</v>
      </c>
      <c r="I602" s="9" t="e">
        <f>VLOOKUP(WorkOrders2[[#This Row],[Techs]],[1]!tblRates[#All],2,FALSE)</f>
        <v>#REF!</v>
      </c>
      <c r="J602" s="10"/>
      <c r="K602" s="10"/>
      <c r="L602" s="11">
        <v>3.75</v>
      </c>
      <c r="M602" s="12">
        <v>511.15660000000003</v>
      </c>
      <c r="N602" s="12">
        <f>IF(WorkOrders2[[#This Row],[WtyParts]]="yes", 0,WorkOrders2[[#This Row],[PartsCost]])</f>
        <v>511.15660000000003</v>
      </c>
      <c r="O602" t="s">
        <v>47</v>
      </c>
      <c r="P602" s="13">
        <f t="shared" si="72"/>
        <v>23</v>
      </c>
      <c r="Q602" s="14">
        <f t="shared" si="73"/>
        <v>140</v>
      </c>
      <c r="R602" s="15">
        <f t="shared" si="74"/>
        <v>525</v>
      </c>
      <c r="S602" s="15">
        <f t="shared" si="75"/>
        <v>525</v>
      </c>
      <c r="T602" s="15">
        <f t="shared" si="76"/>
        <v>511.15660000000003</v>
      </c>
      <c r="U602" s="15">
        <f t="shared" si="77"/>
        <v>1036.1566</v>
      </c>
      <c r="V602" s="15">
        <f t="shared" si="78"/>
        <v>1036.1566</v>
      </c>
      <c r="W602" s="14" t="str">
        <f t="shared" si="79"/>
        <v>Mon</v>
      </c>
      <c r="X602" s="14" t="str">
        <f t="shared" si="79"/>
        <v>Wed</v>
      </c>
      <c r="Y602" s="19">
        <f>WorkOrders2[[#This Row],[LbrHrs]]*WorkOrders2[[#This Row],[Techs]]</f>
        <v>7.5</v>
      </c>
      <c r="Z602" s="19">
        <f>WorkOrders2[[#This Row],[PartsCost]]+WorkOrders2[[#This Row],[LbrCost]]</f>
        <v>1036.1566</v>
      </c>
    </row>
    <row r="603" spans="1:26" x14ac:dyDescent="0.25">
      <c r="A603" s="7" t="s">
        <v>651</v>
      </c>
      <c r="B603" t="s">
        <v>39</v>
      </c>
      <c r="C603" t="s">
        <v>40</v>
      </c>
      <c r="D603" s="7" t="s">
        <v>27</v>
      </c>
      <c r="F603" s="8">
        <v>44312</v>
      </c>
      <c r="G603" s="8">
        <v>44348</v>
      </c>
      <c r="H603" s="9">
        <v>1</v>
      </c>
      <c r="I603" s="9" t="e">
        <f>VLOOKUP(WorkOrders2[[#This Row],[Techs]],[1]!tblRates[#All],2,FALSE)</f>
        <v>#REF!</v>
      </c>
      <c r="J603" s="10"/>
      <c r="K603" s="10"/>
      <c r="L603" s="11">
        <v>0.5</v>
      </c>
      <c r="M603" s="12">
        <v>24.406400000000001</v>
      </c>
      <c r="N603" s="12">
        <f>IF(WorkOrders2[[#This Row],[WtyParts]]="yes", 0,WorkOrders2[[#This Row],[PartsCost]])</f>
        <v>24.406400000000001</v>
      </c>
      <c r="O603" t="s">
        <v>36</v>
      </c>
      <c r="P603" s="13">
        <f t="shared" si="72"/>
        <v>36</v>
      </c>
      <c r="Q603" s="14">
        <f t="shared" si="73"/>
        <v>80</v>
      </c>
      <c r="R603" s="15">
        <f t="shared" si="74"/>
        <v>40</v>
      </c>
      <c r="S603" s="15">
        <f t="shared" si="75"/>
        <v>40</v>
      </c>
      <c r="T603" s="15">
        <f t="shared" si="76"/>
        <v>24.406400000000001</v>
      </c>
      <c r="U603" s="15">
        <f t="shared" si="77"/>
        <v>64.406400000000005</v>
      </c>
      <c r="V603" s="15">
        <f t="shared" si="78"/>
        <v>64.406400000000005</v>
      </c>
      <c r="W603" s="14" t="str">
        <f t="shared" si="79"/>
        <v>Mon</v>
      </c>
      <c r="X603" s="14" t="str">
        <f t="shared" si="79"/>
        <v>Tue</v>
      </c>
      <c r="Y603" s="19">
        <f>WorkOrders2[[#This Row],[LbrHrs]]*WorkOrders2[[#This Row],[Techs]]</f>
        <v>0.5</v>
      </c>
      <c r="Z603" s="19">
        <f>WorkOrders2[[#This Row],[PartsCost]]+WorkOrders2[[#This Row],[LbrCost]]</f>
        <v>64.406400000000005</v>
      </c>
    </row>
    <row r="604" spans="1:26" x14ac:dyDescent="0.25">
      <c r="A604" s="7" t="s">
        <v>652</v>
      </c>
      <c r="B604" t="s">
        <v>39</v>
      </c>
      <c r="C604" t="s">
        <v>40</v>
      </c>
      <c r="D604" s="7" t="s">
        <v>27</v>
      </c>
      <c r="E604" t="s">
        <v>41</v>
      </c>
      <c r="F604" s="8">
        <v>44312</v>
      </c>
      <c r="G604" s="8">
        <v>44348</v>
      </c>
      <c r="H604" s="9">
        <v>2</v>
      </c>
      <c r="I604" s="9" t="e">
        <f>VLOOKUP(WorkOrders2[[#This Row],[Techs]],[1]!tblRates[#All],2,FALSE)</f>
        <v>#REF!</v>
      </c>
      <c r="J604" s="10"/>
      <c r="K604" s="10" t="s">
        <v>41</v>
      </c>
      <c r="L604" s="11">
        <v>0.5</v>
      </c>
      <c r="M604" s="12">
        <v>54.18</v>
      </c>
      <c r="N604" s="12">
        <f>IF(WorkOrders2[[#This Row],[WtyParts]]="yes", 0,WorkOrders2[[#This Row],[PartsCost]])</f>
        <v>0</v>
      </c>
      <c r="O604" t="s">
        <v>47</v>
      </c>
      <c r="P604" s="13">
        <f t="shared" si="72"/>
        <v>36</v>
      </c>
      <c r="Q604" s="14">
        <f t="shared" si="73"/>
        <v>140</v>
      </c>
      <c r="R604" s="15">
        <f t="shared" si="74"/>
        <v>70</v>
      </c>
      <c r="S604" s="15">
        <f t="shared" si="75"/>
        <v>70</v>
      </c>
      <c r="T604" s="15">
        <f t="shared" si="76"/>
        <v>0</v>
      </c>
      <c r="U604" s="15">
        <f t="shared" si="77"/>
        <v>124.18</v>
      </c>
      <c r="V604" s="15">
        <f t="shared" si="78"/>
        <v>70</v>
      </c>
      <c r="W604" s="14" t="str">
        <f t="shared" si="79"/>
        <v>Mon</v>
      </c>
      <c r="X604" s="14" t="str">
        <f t="shared" si="79"/>
        <v>Tue</v>
      </c>
      <c r="Y604" s="19">
        <f>WorkOrders2[[#This Row],[LbrHrs]]*WorkOrders2[[#This Row],[Techs]]</f>
        <v>1</v>
      </c>
      <c r="Z604" s="19">
        <f>WorkOrders2[[#This Row],[PartsCost]]+WorkOrders2[[#This Row],[LbrCost]]</f>
        <v>124.18</v>
      </c>
    </row>
    <row r="605" spans="1:26" x14ac:dyDescent="0.25">
      <c r="A605" s="7" t="s">
        <v>653</v>
      </c>
      <c r="B605" t="s">
        <v>30</v>
      </c>
      <c r="C605" t="s">
        <v>31</v>
      </c>
      <c r="D605" s="7" t="s">
        <v>35</v>
      </c>
      <c r="F605" s="8">
        <v>44312</v>
      </c>
      <c r="G605" s="8">
        <v>44350</v>
      </c>
      <c r="H605" s="9">
        <v>1</v>
      </c>
      <c r="I605" s="9" t="e">
        <f>VLOOKUP(WorkOrders2[[#This Row],[Techs]],[1]!tblRates[#All],2,FALSE)</f>
        <v>#REF!</v>
      </c>
      <c r="J605" s="10"/>
      <c r="K605" s="10"/>
      <c r="L605" s="11">
        <v>0.25</v>
      </c>
      <c r="M605" s="12">
        <v>93.6</v>
      </c>
      <c r="N605" s="12">
        <f>IF(WorkOrders2[[#This Row],[WtyParts]]="yes", 0,WorkOrders2[[#This Row],[PartsCost]])</f>
        <v>93.6</v>
      </c>
      <c r="O605" t="s">
        <v>36</v>
      </c>
      <c r="P605" s="13">
        <f t="shared" si="72"/>
        <v>38</v>
      </c>
      <c r="Q605" s="14">
        <f t="shared" si="73"/>
        <v>80</v>
      </c>
      <c r="R605" s="15">
        <f t="shared" si="74"/>
        <v>20</v>
      </c>
      <c r="S605" s="15">
        <f t="shared" si="75"/>
        <v>20</v>
      </c>
      <c r="T605" s="15">
        <f t="shared" si="76"/>
        <v>93.6</v>
      </c>
      <c r="U605" s="15">
        <f t="shared" si="77"/>
        <v>113.6</v>
      </c>
      <c r="V605" s="15">
        <f t="shared" si="78"/>
        <v>113.6</v>
      </c>
      <c r="W605" s="14" t="str">
        <f t="shared" si="79"/>
        <v>Mon</v>
      </c>
      <c r="X605" s="14" t="str">
        <f t="shared" si="79"/>
        <v>Thu</v>
      </c>
      <c r="Y605" s="19">
        <f>WorkOrders2[[#This Row],[LbrHrs]]*WorkOrders2[[#This Row],[Techs]]</f>
        <v>0.25</v>
      </c>
      <c r="Z605" s="19">
        <f>WorkOrders2[[#This Row],[PartsCost]]+WorkOrders2[[#This Row],[LbrCost]]</f>
        <v>113.6</v>
      </c>
    </row>
    <row r="606" spans="1:26" x14ac:dyDescent="0.25">
      <c r="A606" s="7" t="s">
        <v>654</v>
      </c>
      <c r="B606" t="s">
        <v>30</v>
      </c>
      <c r="C606" t="s">
        <v>31</v>
      </c>
      <c r="D606" s="7" t="s">
        <v>27</v>
      </c>
      <c r="F606" s="8">
        <v>44312</v>
      </c>
      <c r="G606" s="8">
        <v>44355</v>
      </c>
      <c r="H606" s="9">
        <v>1</v>
      </c>
      <c r="I606" s="9" t="e">
        <f>VLOOKUP(WorkOrders2[[#This Row],[Techs]],[1]!tblRates[#All],2,FALSE)</f>
        <v>#REF!</v>
      </c>
      <c r="J606" s="10"/>
      <c r="K606" s="10"/>
      <c r="L606" s="11">
        <v>0.25</v>
      </c>
      <c r="M606" s="12">
        <v>810.30430000000001</v>
      </c>
      <c r="N606" s="12">
        <f>IF(WorkOrders2[[#This Row],[WtyParts]]="yes", 0,WorkOrders2[[#This Row],[PartsCost]])</f>
        <v>810.30430000000001</v>
      </c>
      <c r="O606" t="s">
        <v>36</v>
      </c>
      <c r="P606" s="13">
        <f t="shared" si="72"/>
        <v>43</v>
      </c>
      <c r="Q606" s="14">
        <f t="shared" si="73"/>
        <v>80</v>
      </c>
      <c r="R606" s="15">
        <f t="shared" si="74"/>
        <v>20</v>
      </c>
      <c r="S606" s="15">
        <f t="shared" si="75"/>
        <v>20</v>
      </c>
      <c r="T606" s="15">
        <f t="shared" si="76"/>
        <v>810.30430000000001</v>
      </c>
      <c r="U606" s="15">
        <f t="shared" si="77"/>
        <v>830.30430000000001</v>
      </c>
      <c r="V606" s="15">
        <f t="shared" si="78"/>
        <v>830.30430000000001</v>
      </c>
      <c r="W606" s="14" t="str">
        <f t="shared" si="79"/>
        <v>Mon</v>
      </c>
      <c r="X606" s="14" t="str">
        <f t="shared" si="79"/>
        <v>Tue</v>
      </c>
      <c r="Y606" s="19">
        <f>WorkOrders2[[#This Row],[LbrHrs]]*WorkOrders2[[#This Row],[Techs]]</f>
        <v>0.25</v>
      </c>
      <c r="Z606" s="19">
        <f>WorkOrders2[[#This Row],[PartsCost]]+WorkOrders2[[#This Row],[LbrCost]]</f>
        <v>830.30430000000001</v>
      </c>
    </row>
    <row r="607" spans="1:26" x14ac:dyDescent="0.25">
      <c r="A607" s="7" t="s">
        <v>655</v>
      </c>
      <c r="B607" t="s">
        <v>62</v>
      </c>
      <c r="C607" t="s">
        <v>46</v>
      </c>
      <c r="D607" s="7" t="s">
        <v>27</v>
      </c>
      <c r="F607" s="8">
        <v>44312</v>
      </c>
      <c r="G607" s="8">
        <v>44356</v>
      </c>
      <c r="H607" s="9">
        <v>1</v>
      </c>
      <c r="I607" s="9" t="e">
        <f>VLOOKUP(WorkOrders2[[#This Row],[Techs]],[1]!tblRates[#All],2,FALSE)</f>
        <v>#REF!</v>
      </c>
      <c r="J607" s="10"/>
      <c r="K607" s="10"/>
      <c r="L607" s="11">
        <v>0.5</v>
      </c>
      <c r="M607" s="12">
        <v>91.041700000000006</v>
      </c>
      <c r="N607" s="12">
        <f>IF(WorkOrders2[[#This Row],[WtyParts]]="yes", 0,WorkOrders2[[#This Row],[PartsCost]])</f>
        <v>91.041700000000006</v>
      </c>
      <c r="O607" t="s">
        <v>28</v>
      </c>
      <c r="P607" s="13">
        <f t="shared" si="72"/>
        <v>44</v>
      </c>
      <c r="Q607" s="14">
        <f t="shared" si="73"/>
        <v>80</v>
      </c>
      <c r="R607" s="15">
        <f t="shared" si="74"/>
        <v>40</v>
      </c>
      <c r="S607" s="15">
        <f t="shared" si="75"/>
        <v>40</v>
      </c>
      <c r="T607" s="15">
        <f t="shared" si="76"/>
        <v>91.041700000000006</v>
      </c>
      <c r="U607" s="15">
        <f t="shared" si="77"/>
        <v>131.04169999999999</v>
      </c>
      <c r="V607" s="15">
        <f t="shared" si="78"/>
        <v>131.04169999999999</v>
      </c>
      <c r="W607" s="14" t="str">
        <f t="shared" si="79"/>
        <v>Mon</v>
      </c>
      <c r="X607" s="14" t="str">
        <f t="shared" si="79"/>
        <v>Wed</v>
      </c>
      <c r="Y607" s="19">
        <f>WorkOrders2[[#This Row],[LbrHrs]]*WorkOrders2[[#This Row],[Techs]]</f>
        <v>0.5</v>
      </c>
      <c r="Z607" s="19">
        <f>WorkOrders2[[#This Row],[PartsCost]]+WorkOrders2[[#This Row],[LbrCost]]</f>
        <v>131.04169999999999</v>
      </c>
    </row>
    <row r="608" spans="1:26" x14ac:dyDescent="0.25">
      <c r="A608" s="7" t="s">
        <v>656</v>
      </c>
      <c r="B608" t="s">
        <v>34</v>
      </c>
      <c r="C608" t="s">
        <v>40</v>
      </c>
      <c r="D608" s="7" t="s">
        <v>35</v>
      </c>
      <c r="F608" s="8">
        <v>44312</v>
      </c>
      <c r="G608" s="8">
        <v>44368</v>
      </c>
      <c r="H608" s="9">
        <v>1</v>
      </c>
      <c r="I608" s="9" t="e">
        <f>VLOOKUP(WorkOrders2[[#This Row],[Techs]],[1]!tblRates[#All],2,FALSE)</f>
        <v>#REF!</v>
      </c>
      <c r="J608" s="10"/>
      <c r="K608" s="10"/>
      <c r="L608" s="11">
        <v>0.25</v>
      </c>
      <c r="M608" s="12">
        <v>82.793999999999997</v>
      </c>
      <c r="N608" s="12">
        <f>IF(WorkOrders2[[#This Row],[WtyParts]]="yes", 0,WorkOrders2[[#This Row],[PartsCost]])</f>
        <v>82.793999999999997</v>
      </c>
      <c r="O608" t="s">
        <v>47</v>
      </c>
      <c r="P608" s="13">
        <f t="shared" si="72"/>
        <v>56</v>
      </c>
      <c r="Q608" s="14">
        <f t="shared" si="73"/>
        <v>80</v>
      </c>
      <c r="R608" s="15">
        <f t="shared" si="74"/>
        <v>20</v>
      </c>
      <c r="S608" s="15">
        <f t="shared" si="75"/>
        <v>20</v>
      </c>
      <c r="T608" s="15">
        <f t="shared" si="76"/>
        <v>82.793999999999997</v>
      </c>
      <c r="U608" s="15">
        <f t="shared" si="77"/>
        <v>102.794</v>
      </c>
      <c r="V608" s="15">
        <f t="shared" si="78"/>
        <v>102.794</v>
      </c>
      <c r="W608" s="14" t="str">
        <f t="shared" si="79"/>
        <v>Mon</v>
      </c>
      <c r="X608" s="14" t="str">
        <f t="shared" si="79"/>
        <v>Mon</v>
      </c>
      <c r="Y608" s="19">
        <f>WorkOrders2[[#This Row],[LbrHrs]]*WorkOrders2[[#This Row],[Techs]]</f>
        <v>0.25</v>
      </c>
      <c r="Z608" s="19">
        <f>WorkOrders2[[#This Row],[PartsCost]]+WorkOrders2[[#This Row],[LbrCost]]</f>
        <v>102.794</v>
      </c>
    </row>
    <row r="609" spans="1:26" x14ac:dyDescent="0.25">
      <c r="A609" s="7" t="s">
        <v>657</v>
      </c>
      <c r="B609" t="s">
        <v>34</v>
      </c>
      <c r="C609" t="s">
        <v>26</v>
      </c>
      <c r="D609" s="7" t="s">
        <v>162</v>
      </c>
      <c r="F609" s="8">
        <v>44312</v>
      </c>
      <c r="G609" s="8">
        <v>44371</v>
      </c>
      <c r="H609" s="9">
        <v>1</v>
      </c>
      <c r="I609" s="9" t="e">
        <f>VLOOKUP(WorkOrders2[[#This Row],[Techs]],[1]!tblRates[#All],2,FALSE)</f>
        <v>#REF!</v>
      </c>
      <c r="J609" s="10" t="s">
        <v>41</v>
      </c>
      <c r="K609" s="10" t="s">
        <v>41</v>
      </c>
      <c r="L609" s="11">
        <v>3</v>
      </c>
      <c r="M609" s="12">
        <v>226.7655</v>
      </c>
      <c r="N609" s="12">
        <f>IF(WorkOrders2[[#This Row],[WtyParts]]="yes", 0,WorkOrders2[[#This Row],[PartsCost]])</f>
        <v>0</v>
      </c>
      <c r="O609" t="s">
        <v>381</v>
      </c>
      <c r="P609" s="13">
        <f t="shared" si="72"/>
        <v>59</v>
      </c>
      <c r="Q609" s="14">
        <f t="shared" si="73"/>
        <v>80</v>
      </c>
      <c r="R609" s="15">
        <f t="shared" si="74"/>
        <v>240</v>
      </c>
      <c r="S609" s="15">
        <f t="shared" si="75"/>
        <v>0</v>
      </c>
      <c r="T609" s="15">
        <f t="shared" si="76"/>
        <v>0</v>
      </c>
      <c r="U609" s="15">
        <f t="shared" si="77"/>
        <v>466.76549999999997</v>
      </c>
      <c r="V609" s="15">
        <f t="shared" si="78"/>
        <v>0</v>
      </c>
      <c r="W609" s="14" t="str">
        <f t="shared" si="79"/>
        <v>Mon</v>
      </c>
      <c r="X609" s="14" t="str">
        <f t="shared" si="79"/>
        <v>Thu</v>
      </c>
      <c r="Y609" s="19">
        <f>WorkOrders2[[#This Row],[LbrHrs]]*WorkOrders2[[#This Row],[Techs]]</f>
        <v>3</v>
      </c>
      <c r="Z609" s="19">
        <f>WorkOrders2[[#This Row],[PartsCost]]+WorkOrders2[[#This Row],[LbrCost]]</f>
        <v>466.76549999999997</v>
      </c>
    </row>
    <row r="610" spans="1:26" x14ac:dyDescent="0.25">
      <c r="A610" s="7" t="s">
        <v>658</v>
      </c>
      <c r="B610" t="s">
        <v>25</v>
      </c>
      <c r="C610" t="s">
        <v>195</v>
      </c>
      <c r="D610" s="7" t="s">
        <v>27</v>
      </c>
      <c r="F610" s="8">
        <v>44312</v>
      </c>
      <c r="G610" s="8"/>
      <c r="H610" s="9">
        <v>2</v>
      </c>
      <c r="I610" s="9" t="e">
        <f>VLOOKUP(WorkOrders2[[#This Row],[Techs]],[1]!tblRates[#All],2,FALSE)</f>
        <v>#REF!</v>
      </c>
      <c r="J610" s="10"/>
      <c r="K610" s="10"/>
      <c r="L610" s="11"/>
      <c r="M610" s="12">
        <v>106.65</v>
      </c>
      <c r="N610" s="12">
        <f>IF(WorkOrders2[[#This Row],[WtyParts]]="yes", 0,WorkOrders2[[#This Row],[PartsCost]])</f>
        <v>106.65</v>
      </c>
      <c r="O610" t="s">
        <v>28</v>
      </c>
      <c r="P610" s="13" t="str">
        <f t="shared" si="72"/>
        <v/>
      </c>
      <c r="Q610" s="14">
        <f t="shared" si="73"/>
        <v>140</v>
      </c>
      <c r="R610" s="15">
        <f t="shared" si="74"/>
        <v>0</v>
      </c>
      <c r="S610" s="15">
        <f t="shared" si="75"/>
        <v>0</v>
      </c>
      <c r="T610" s="15">
        <f t="shared" si="76"/>
        <v>106.65</v>
      </c>
      <c r="U610" s="15">
        <f t="shared" si="77"/>
        <v>106.65</v>
      </c>
      <c r="V610" s="15">
        <f t="shared" si="78"/>
        <v>106.65</v>
      </c>
      <c r="W610" s="14" t="str">
        <f t="shared" si="79"/>
        <v>Mon</v>
      </c>
      <c r="X610" s="14" t="str">
        <f t="shared" si="79"/>
        <v>Sat</v>
      </c>
      <c r="Y610" s="19">
        <f>WorkOrders2[[#This Row],[LbrHrs]]*WorkOrders2[[#This Row],[Techs]]</f>
        <v>0</v>
      </c>
      <c r="Z610" s="19">
        <f>WorkOrders2[[#This Row],[PartsCost]]+WorkOrders2[[#This Row],[LbrCost]]</f>
        <v>106.65</v>
      </c>
    </row>
    <row r="611" spans="1:26" x14ac:dyDescent="0.25">
      <c r="A611" s="7" t="s">
        <v>659</v>
      </c>
      <c r="B611" t="s">
        <v>25</v>
      </c>
      <c r="C611" t="s">
        <v>195</v>
      </c>
      <c r="D611" s="7" t="s">
        <v>27</v>
      </c>
      <c r="F611" s="8">
        <v>44313</v>
      </c>
      <c r="G611" s="8">
        <v>44319</v>
      </c>
      <c r="H611" s="9">
        <v>2</v>
      </c>
      <c r="I611" s="9" t="e">
        <f>VLOOKUP(WorkOrders2[[#This Row],[Techs]],[1]!tblRates[#All],2,FALSE)</f>
        <v>#REF!</v>
      </c>
      <c r="J611" s="10"/>
      <c r="K611" s="10"/>
      <c r="L611" s="11">
        <v>0.25</v>
      </c>
      <c r="M611" s="12">
        <v>108.9273</v>
      </c>
      <c r="N611" s="12">
        <f>IF(WorkOrders2[[#This Row],[WtyParts]]="yes", 0,WorkOrders2[[#This Row],[PartsCost]])</f>
        <v>108.9273</v>
      </c>
      <c r="O611" t="s">
        <v>47</v>
      </c>
      <c r="P611" s="13">
        <f t="shared" si="72"/>
        <v>6</v>
      </c>
      <c r="Q611" s="14">
        <f t="shared" si="73"/>
        <v>140</v>
      </c>
      <c r="R611" s="15">
        <f t="shared" si="74"/>
        <v>35</v>
      </c>
      <c r="S611" s="15">
        <f t="shared" si="75"/>
        <v>35</v>
      </c>
      <c r="T611" s="15">
        <f t="shared" si="76"/>
        <v>108.9273</v>
      </c>
      <c r="U611" s="15">
        <f t="shared" si="77"/>
        <v>143.9273</v>
      </c>
      <c r="V611" s="15">
        <f t="shared" si="78"/>
        <v>143.9273</v>
      </c>
      <c r="W611" s="14" t="str">
        <f t="shared" si="79"/>
        <v>Tue</v>
      </c>
      <c r="X611" s="14" t="str">
        <f t="shared" si="79"/>
        <v>Mon</v>
      </c>
      <c r="Y611" s="19">
        <f>WorkOrders2[[#This Row],[LbrHrs]]*WorkOrders2[[#This Row],[Techs]]</f>
        <v>0.5</v>
      </c>
      <c r="Z611" s="19">
        <f>WorkOrders2[[#This Row],[PartsCost]]+WorkOrders2[[#This Row],[LbrCost]]</f>
        <v>143.9273</v>
      </c>
    </row>
    <row r="612" spans="1:26" x14ac:dyDescent="0.25">
      <c r="A612" s="7" t="s">
        <v>660</v>
      </c>
      <c r="B612" t="s">
        <v>62</v>
      </c>
      <c r="C612" t="s">
        <v>40</v>
      </c>
      <c r="D612" s="7" t="s">
        <v>32</v>
      </c>
      <c r="F612" s="8">
        <v>44313</v>
      </c>
      <c r="G612" s="8">
        <v>44321</v>
      </c>
      <c r="H612" s="9">
        <v>1</v>
      </c>
      <c r="I612" s="9" t="e">
        <f>VLOOKUP(WorkOrders2[[#This Row],[Techs]],[1]!tblRates[#All],2,FALSE)</f>
        <v>#REF!</v>
      </c>
      <c r="J612" s="10"/>
      <c r="K612" s="10"/>
      <c r="L612" s="11">
        <v>1</v>
      </c>
      <c r="M612" s="12">
        <v>270.06360000000001</v>
      </c>
      <c r="N612" s="12">
        <f>IF(WorkOrders2[[#This Row],[WtyParts]]="yes", 0,WorkOrders2[[#This Row],[PartsCost]])</f>
        <v>270.06360000000001</v>
      </c>
      <c r="O612" t="s">
        <v>28</v>
      </c>
      <c r="P612" s="13">
        <f t="shared" si="72"/>
        <v>8</v>
      </c>
      <c r="Q612" s="14">
        <f t="shared" si="73"/>
        <v>80</v>
      </c>
      <c r="R612" s="15">
        <f t="shared" si="74"/>
        <v>80</v>
      </c>
      <c r="S612" s="15">
        <f t="shared" si="75"/>
        <v>80</v>
      </c>
      <c r="T612" s="15">
        <f t="shared" si="76"/>
        <v>270.06360000000001</v>
      </c>
      <c r="U612" s="15">
        <f t="shared" si="77"/>
        <v>350.06360000000001</v>
      </c>
      <c r="V612" s="15">
        <f t="shared" si="78"/>
        <v>350.06360000000001</v>
      </c>
      <c r="W612" s="14" t="str">
        <f t="shared" si="79"/>
        <v>Tue</v>
      </c>
      <c r="X612" s="14" t="str">
        <f t="shared" si="79"/>
        <v>Wed</v>
      </c>
      <c r="Y612" s="19">
        <f>WorkOrders2[[#This Row],[LbrHrs]]*WorkOrders2[[#This Row],[Techs]]</f>
        <v>1</v>
      </c>
      <c r="Z612" s="19">
        <f>WorkOrders2[[#This Row],[PartsCost]]+WorkOrders2[[#This Row],[LbrCost]]</f>
        <v>350.06360000000001</v>
      </c>
    </row>
    <row r="613" spans="1:26" x14ac:dyDescent="0.25">
      <c r="A613" s="7" t="s">
        <v>661</v>
      </c>
      <c r="B613" t="s">
        <v>194</v>
      </c>
      <c r="C613" t="s">
        <v>195</v>
      </c>
      <c r="D613" s="7" t="s">
        <v>35</v>
      </c>
      <c r="F613" s="8">
        <v>44313</v>
      </c>
      <c r="G613" s="8">
        <v>44333</v>
      </c>
      <c r="H613" s="9">
        <v>2</v>
      </c>
      <c r="I613" s="9" t="e">
        <f>VLOOKUP(WorkOrders2[[#This Row],[Techs]],[1]!tblRates[#All],2,FALSE)</f>
        <v>#REF!</v>
      </c>
      <c r="J613" s="10"/>
      <c r="K613" s="10"/>
      <c r="L613" s="11">
        <v>0.25</v>
      </c>
      <c r="M613" s="12">
        <v>145.89689999999999</v>
      </c>
      <c r="N613" s="12">
        <f>IF(WorkOrders2[[#This Row],[WtyParts]]="yes", 0,WorkOrders2[[#This Row],[PartsCost]])</f>
        <v>145.89689999999999</v>
      </c>
      <c r="O613" t="s">
        <v>28</v>
      </c>
      <c r="P613" s="13">
        <f t="shared" si="72"/>
        <v>20</v>
      </c>
      <c r="Q613" s="14">
        <f t="shared" si="73"/>
        <v>140</v>
      </c>
      <c r="R613" s="15">
        <f t="shared" si="74"/>
        <v>35</v>
      </c>
      <c r="S613" s="15">
        <f t="shared" si="75"/>
        <v>35</v>
      </c>
      <c r="T613" s="15">
        <f t="shared" si="76"/>
        <v>145.89689999999999</v>
      </c>
      <c r="U613" s="15">
        <f t="shared" si="77"/>
        <v>180.89689999999999</v>
      </c>
      <c r="V613" s="15">
        <f t="shared" si="78"/>
        <v>180.89689999999999</v>
      </c>
      <c r="W613" s="14" t="str">
        <f t="shared" si="79"/>
        <v>Tue</v>
      </c>
      <c r="X613" s="14" t="str">
        <f t="shared" si="79"/>
        <v>Mon</v>
      </c>
      <c r="Y613" s="19">
        <f>WorkOrders2[[#This Row],[LbrHrs]]*WorkOrders2[[#This Row],[Techs]]</f>
        <v>0.5</v>
      </c>
      <c r="Z613" s="19">
        <f>WorkOrders2[[#This Row],[PartsCost]]+WorkOrders2[[#This Row],[LbrCost]]</f>
        <v>180.89689999999999</v>
      </c>
    </row>
    <row r="614" spans="1:26" x14ac:dyDescent="0.25">
      <c r="A614" s="7" t="s">
        <v>662</v>
      </c>
      <c r="B614" t="s">
        <v>62</v>
      </c>
      <c r="C614" t="s">
        <v>40</v>
      </c>
      <c r="D614" s="7" t="s">
        <v>27</v>
      </c>
      <c r="F614" s="8">
        <v>44313</v>
      </c>
      <c r="G614" s="8">
        <v>44333</v>
      </c>
      <c r="H614" s="9">
        <v>1</v>
      </c>
      <c r="I614" s="9" t="e">
        <f>VLOOKUP(WorkOrders2[[#This Row],[Techs]],[1]!tblRates[#All],2,FALSE)</f>
        <v>#REF!</v>
      </c>
      <c r="J614" s="10"/>
      <c r="K614" s="10"/>
      <c r="L614" s="11">
        <v>0.25</v>
      </c>
      <c r="M614" s="12">
        <v>150.36160000000001</v>
      </c>
      <c r="N614" s="12">
        <f>IF(WorkOrders2[[#This Row],[WtyParts]]="yes", 0,WorkOrders2[[#This Row],[PartsCost]])</f>
        <v>150.36160000000001</v>
      </c>
      <c r="O614" t="s">
        <v>28</v>
      </c>
      <c r="P614" s="13">
        <f t="shared" si="72"/>
        <v>20</v>
      </c>
      <c r="Q614" s="14">
        <f t="shared" si="73"/>
        <v>80</v>
      </c>
      <c r="R614" s="15">
        <f t="shared" si="74"/>
        <v>20</v>
      </c>
      <c r="S614" s="15">
        <f t="shared" si="75"/>
        <v>20</v>
      </c>
      <c r="T614" s="15">
        <f t="shared" si="76"/>
        <v>150.36160000000001</v>
      </c>
      <c r="U614" s="15">
        <f t="shared" si="77"/>
        <v>170.36160000000001</v>
      </c>
      <c r="V614" s="15">
        <f t="shared" si="78"/>
        <v>170.36160000000001</v>
      </c>
      <c r="W614" s="14" t="str">
        <f t="shared" si="79"/>
        <v>Tue</v>
      </c>
      <c r="X614" s="14" t="str">
        <f t="shared" si="79"/>
        <v>Mon</v>
      </c>
      <c r="Y614" s="19">
        <f>WorkOrders2[[#This Row],[LbrHrs]]*WorkOrders2[[#This Row],[Techs]]</f>
        <v>0.25</v>
      </c>
      <c r="Z614" s="19">
        <f>WorkOrders2[[#This Row],[PartsCost]]+WorkOrders2[[#This Row],[LbrCost]]</f>
        <v>170.36160000000001</v>
      </c>
    </row>
    <row r="615" spans="1:26" x14ac:dyDescent="0.25">
      <c r="A615" s="7" t="s">
        <v>663</v>
      </c>
      <c r="B615" t="s">
        <v>74</v>
      </c>
      <c r="C615" t="s">
        <v>40</v>
      </c>
      <c r="D615" s="7" t="s">
        <v>35</v>
      </c>
      <c r="F615" s="8">
        <v>44313</v>
      </c>
      <c r="G615" s="8">
        <v>44335</v>
      </c>
      <c r="H615" s="9">
        <v>1</v>
      </c>
      <c r="I615" s="9" t="e">
        <f>VLOOKUP(WorkOrders2[[#This Row],[Techs]],[1]!tblRates[#All],2,FALSE)</f>
        <v>#REF!</v>
      </c>
      <c r="J615" s="10"/>
      <c r="K615" s="10" t="s">
        <v>41</v>
      </c>
      <c r="L615" s="11">
        <v>0.25</v>
      </c>
      <c r="M615" s="12">
        <v>127.40130000000001</v>
      </c>
      <c r="N615" s="12">
        <f>IF(WorkOrders2[[#This Row],[WtyParts]]="yes", 0,WorkOrders2[[#This Row],[PartsCost]])</f>
        <v>0</v>
      </c>
      <c r="O615" t="s">
        <v>47</v>
      </c>
      <c r="P615" s="13">
        <f t="shared" si="72"/>
        <v>22</v>
      </c>
      <c r="Q615" s="14">
        <f t="shared" si="73"/>
        <v>80</v>
      </c>
      <c r="R615" s="15">
        <f t="shared" si="74"/>
        <v>20</v>
      </c>
      <c r="S615" s="15">
        <f t="shared" si="75"/>
        <v>20</v>
      </c>
      <c r="T615" s="15">
        <f t="shared" si="76"/>
        <v>0</v>
      </c>
      <c r="U615" s="15">
        <f t="shared" si="77"/>
        <v>147.40129999999999</v>
      </c>
      <c r="V615" s="15">
        <f t="shared" si="78"/>
        <v>20</v>
      </c>
      <c r="W615" s="14" t="str">
        <f t="shared" si="79"/>
        <v>Tue</v>
      </c>
      <c r="X615" s="14" t="str">
        <f t="shared" si="79"/>
        <v>Wed</v>
      </c>
      <c r="Y615" s="19">
        <f>WorkOrders2[[#This Row],[LbrHrs]]*WorkOrders2[[#This Row],[Techs]]</f>
        <v>0.25</v>
      </c>
      <c r="Z615" s="19">
        <f>WorkOrders2[[#This Row],[PartsCost]]+WorkOrders2[[#This Row],[LbrCost]]</f>
        <v>147.40129999999999</v>
      </c>
    </row>
    <row r="616" spans="1:26" x14ac:dyDescent="0.25">
      <c r="A616" s="7" t="s">
        <v>664</v>
      </c>
      <c r="B616" t="s">
        <v>136</v>
      </c>
      <c r="C616" t="s">
        <v>195</v>
      </c>
      <c r="D616" s="7" t="s">
        <v>27</v>
      </c>
      <c r="F616" s="8">
        <v>44313</v>
      </c>
      <c r="G616" s="8">
        <v>44348</v>
      </c>
      <c r="H616" s="9">
        <v>2</v>
      </c>
      <c r="I616" s="9" t="e">
        <f>VLOOKUP(WorkOrders2[[#This Row],[Techs]],[1]!tblRates[#All],2,FALSE)</f>
        <v>#REF!</v>
      </c>
      <c r="J616" s="10"/>
      <c r="K616" s="10"/>
      <c r="L616" s="11">
        <v>0.25</v>
      </c>
      <c r="M616" s="12">
        <v>142.51349999999999</v>
      </c>
      <c r="N616" s="12">
        <f>IF(WorkOrders2[[#This Row],[WtyParts]]="yes", 0,WorkOrders2[[#This Row],[PartsCost]])</f>
        <v>142.51349999999999</v>
      </c>
      <c r="O616" t="s">
        <v>28</v>
      </c>
      <c r="P616" s="13">
        <f t="shared" si="72"/>
        <v>35</v>
      </c>
      <c r="Q616" s="14">
        <f t="shared" si="73"/>
        <v>140</v>
      </c>
      <c r="R616" s="15">
        <f t="shared" si="74"/>
        <v>35</v>
      </c>
      <c r="S616" s="15">
        <f t="shared" si="75"/>
        <v>35</v>
      </c>
      <c r="T616" s="15">
        <f t="shared" si="76"/>
        <v>142.51349999999999</v>
      </c>
      <c r="U616" s="15">
        <f t="shared" si="77"/>
        <v>177.51349999999999</v>
      </c>
      <c r="V616" s="15">
        <f t="shared" si="78"/>
        <v>177.51349999999999</v>
      </c>
      <c r="W616" s="14" t="str">
        <f t="shared" si="79"/>
        <v>Tue</v>
      </c>
      <c r="X616" s="14" t="str">
        <f t="shared" si="79"/>
        <v>Tue</v>
      </c>
      <c r="Y616" s="19">
        <f>WorkOrders2[[#This Row],[LbrHrs]]*WorkOrders2[[#This Row],[Techs]]</f>
        <v>0.5</v>
      </c>
      <c r="Z616" s="19">
        <f>WorkOrders2[[#This Row],[PartsCost]]+WorkOrders2[[#This Row],[LbrCost]]</f>
        <v>177.51349999999999</v>
      </c>
    </row>
    <row r="617" spans="1:26" x14ac:dyDescent="0.25">
      <c r="A617" s="7" t="s">
        <v>665</v>
      </c>
      <c r="B617" t="s">
        <v>194</v>
      </c>
      <c r="C617" t="s">
        <v>195</v>
      </c>
      <c r="D617" s="7" t="s">
        <v>27</v>
      </c>
      <c r="E617" t="s">
        <v>41</v>
      </c>
      <c r="F617" s="8">
        <v>44313</v>
      </c>
      <c r="G617" s="8">
        <v>44354</v>
      </c>
      <c r="H617" s="9">
        <v>1</v>
      </c>
      <c r="I617" s="9" t="e">
        <f>VLOOKUP(WorkOrders2[[#This Row],[Techs]],[1]!tblRates[#All],2,FALSE)</f>
        <v>#REF!</v>
      </c>
      <c r="J617" s="10"/>
      <c r="K617" s="10"/>
      <c r="L617" s="11">
        <v>0.25</v>
      </c>
      <c r="M617" s="12">
        <v>31.995000000000001</v>
      </c>
      <c r="N617" s="12">
        <f>IF(WorkOrders2[[#This Row],[WtyParts]]="yes", 0,WorkOrders2[[#This Row],[PartsCost]])</f>
        <v>31.995000000000001</v>
      </c>
      <c r="O617" t="s">
        <v>28</v>
      </c>
      <c r="P617" s="13">
        <f t="shared" si="72"/>
        <v>41</v>
      </c>
      <c r="Q617" s="14">
        <f t="shared" si="73"/>
        <v>80</v>
      </c>
      <c r="R617" s="15">
        <f t="shared" si="74"/>
        <v>20</v>
      </c>
      <c r="S617" s="15">
        <f t="shared" si="75"/>
        <v>20</v>
      </c>
      <c r="T617" s="15">
        <f t="shared" si="76"/>
        <v>31.995000000000001</v>
      </c>
      <c r="U617" s="15">
        <f t="shared" si="77"/>
        <v>51.995000000000005</v>
      </c>
      <c r="V617" s="15">
        <f t="shared" si="78"/>
        <v>51.995000000000005</v>
      </c>
      <c r="W617" s="14" t="str">
        <f t="shared" si="79"/>
        <v>Tue</v>
      </c>
      <c r="X617" s="14" t="str">
        <f t="shared" si="79"/>
        <v>Mon</v>
      </c>
      <c r="Y617" s="19">
        <f>WorkOrders2[[#This Row],[LbrHrs]]*WorkOrders2[[#This Row],[Techs]]</f>
        <v>0.25</v>
      </c>
      <c r="Z617" s="19">
        <f>WorkOrders2[[#This Row],[PartsCost]]+WorkOrders2[[#This Row],[LbrCost]]</f>
        <v>51.995000000000005</v>
      </c>
    </row>
    <row r="618" spans="1:26" x14ac:dyDescent="0.25">
      <c r="A618" s="7" t="s">
        <v>666</v>
      </c>
      <c r="B618" t="s">
        <v>62</v>
      </c>
      <c r="C618" t="s">
        <v>40</v>
      </c>
      <c r="D618" s="7" t="s">
        <v>27</v>
      </c>
      <c r="F618" s="8">
        <v>44313</v>
      </c>
      <c r="G618" s="8">
        <v>44363</v>
      </c>
      <c r="H618" s="9">
        <v>1</v>
      </c>
      <c r="I618" s="9" t="e">
        <f>VLOOKUP(WorkOrders2[[#This Row],[Techs]],[1]!tblRates[#All],2,FALSE)</f>
        <v>#REF!</v>
      </c>
      <c r="J618" s="10"/>
      <c r="K618" s="10"/>
      <c r="L618" s="11">
        <v>0.25</v>
      </c>
      <c r="M618" s="12">
        <v>61.085900000000002</v>
      </c>
      <c r="N618" s="12">
        <f>IF(WorkOrders2[[#This Row],[WtyParts]]="yes", 0,WorkOrders2[[#This Row],[PartsCost]])</f>
        <v>61.085900000000002</v>
      </c>
      <c r="O618" t="s">
        <v>47</v>
      </c>
      <c r="P618" s="13">
        <f t="shared" si="72"/>
        <v>50</v>
      </c>
      <c r="Q618" s="14">
        <f t="shared" si="73"/>
        <v>80</v>
      </c>
      <c r="R618" s="15">
        <f t="shared" si="74"/>
        <v>20</v>
      </c>
      <c r="S618" s="15">
        <f t="shared" si="75"/>
        <v>20</v>
      </c>
      <c r="T618" s="15">
        <f t="shared" si="76"/>
        <v>61.085900000000002</v>
      </c>
      <c r="U618" s="15">
        <f t="shared" si="77"/>
        <v>81.085900000000009</v>
      </c>
      <c r="V618" s="15">
        <f t="shared" si="78"/>
        <v>81.085900000000009</v>
      </c>
      <c r="W618" s="14" t="str">
        <f t="shared" si="79"/>
        <v>Tue</v>
      </c>
      <c r="X618" s="14" t="str">
        <f t="shared" si="79"/>
        <v>Wed</v>
      </c>
      <c r="Y618" s="19">
        <f>WorkOrders2[[#This Row],[LbrHrs]]*WorkOrders2[[#This Row],[Techs]]</f>
        <v>0.25</v>
      </c>
      <c r="Z618" s="19">
        <f>WorkOrders2[[#This Row],[PartsCost]]+WorkOrders2[[#This Row],[LbrCost]]</f>
        <v>81.085900000000009</v>
      </c>
    </row>
    <row r="619" spans="1:26" x14ac:dyDescent="0.25">
      <c r="A619" s="7" t="s">
        <v>667</v>
      </c>
      <c r="B619" t="s">
        <v>25</v>
      </c>
      <c r="C619" t="s">
        <v>195</v>
      </c>
      <c r="D619" s="7" t="s">
        <v>32</v>
      </c>
      <c r="F619" s="8">
        <v>44314</v>
      </c>
      <c r="G619" s="8">
        <v>44323</v>
      </c>
      <c r="H619" s="9">
        <v>2</v>
      </c>
      <c r="I619" s="9" t="e">
        <f>VLOOKUP(WorkOrders2[[#This Row],[Techs]],[1]!tblRates[#All],2,FALSE)</f>
        <v>#REF!</v>
      </c>
      <c r="J619" s="10"/>
      <c r="K619" s="10"/>
      <c r="L619" s="11">
        <v>1</v>
      </c>
      <c r="M619" s="12">
        <v>171.26259999999999</v>
      </c>
      <c r="N619" s="12">
        <f>IF(WorkOrders2[[#This Row],[WtyParts]]="yes", 0,WorkOrders2[[#This Row],[PartsCost]])</f>
        <v>171.26259999999999</v>
      </c>
      <c r="O619" t="s">
        <v>28</v>
      </c>
      <c r="P619" s="13">
        <f t="shared" si="72"/>
        <v>9</v>
      </c>
      <c r="Q619" s="14">
        <f t="shared" si="73"/>
        <v>140</v>
      </c>
      <c r="R619" s="15">
        <f t="shared" si="74"/>
        <v>140</v>
      </c>
      <c r="S619" s="15">
        <f t="shared" si="75"/>
        <v>140</v>
      </c>
      <c r="T619" s="15">
        <f t="shared" si="76"/>
        <v>171.26259999999999</v>
      </c>
      <c r="U619" s="15">
        <f t="shared" si="77"/>
        <v>311.26260000000002</v>
      </c>
      <c r="V619" s="15">
        <f t="shared" si="78"/>
        <v>311.26260000000002</v>
      </c>
      <c r="W619" s="14" t="str">
        <f t="shared" si="79"/>
        <v>Wed</v>
      </c>
      <c r="X619" s="14" t="str">
        <f t="shared" si="79"/>
        <v>Fri</v>
      </c>
      <c r="Y619" s="19">
        <f>WorkOrders2[[#This Row],[LbrHrs]]*WorkOrders2[[#This Row],[Techs]]</f>
        <v>2</v>
      </c>
      <c r="Z619" s="19">
        <f>WorkOrders2[[#This Row],[PartsCost]]+WorkOrders2[[#This Row],[LbrCost]]</f>
        <v>311.26260000000002</v>
      </c>
    </row>
    <row r="620" spans="1:26" x14ac:dyDescent="0.25">
      <c r="A620" s="7" t="s">
        <v>668</v>
      </c>
      <c r="B620" t="s">
        <v>39</v>
      </c>
      <c r="C620" t="s">
        <v>40</v>
      </c>
      <c r="D620" s="7" t="s">
        <v>49</v>
      </c>
      <c r="F620" s="8">
        <v>44314</v>
      </c>
      <c r="G620" s="8">
        <v>44322</v>
      </c>
      <c r="H620" s="9">
        <v>1</v>
      </c>
      <c r="I620" s="9" t="e">
        <f>VLOOKUP(WorkOrders2[[#This Row],[Techs]],[1]!tblRates[#All],2,FALSE)</f>
        <v>#REF!</v>
      </c>
      <c r="J620" s="10"/>
      <c r="K620" s="10"/>
      <c r="L620" s="11">
        <v>1.75</v>
      </c>
      <c r="M620" s="12">
        <v>92.75</v>
      </c>
      <c r="N620" s="12">
        <f>IF(WorkOrders2[[#This Row],[WtyParts]]="yes", 0,WorkOrders2[[#This Row],[PartsCost]])</f>
        <v>92.75</v>
      </c>
      <c r="O620" t="s">
        <v>28</v>
      </c>
      <c r="P620" s="13">
        <f t="shared" si="72"/>
        <v>8</v>
      </c>
      <c r="Q620" s="14">
        <f t="shared" si="73"/>
        <v>80</v>
      </c>
      <c r="R620" s="15">
        <f t="shared" si="74"/>
        <v>140</v>
      </c>
      <c r="S620" s="15">
        <f t="shared" si="75"/>
        <v>140</v>
      </c>
      <c r="T620" s="15">
        <f t="shared" si="76"/>
        <v>92.75</v>
      </c>
      <c r="U620" s="15">
        <f t="shared" si="77"/>
        <v>232.75</v>
      </c>
      <c r="V620" s="15">
        <f t="shared" si="78"/>
        <v>232.75</v>
      </c>
      <c r="W620" s="14" t="str">
        <f t="shared" si="79"/>
        <v>Wed</v>
      </c>
      <c r="X620" s="14" t="str">
        <f t="shared" si="79"/>
        <v>Thu</v>
      </c>
      <c r="Y620" s="19">
        <f>WorkOrders2[[#This Row],[LbrHrs]]*WorkOrders2[[#This Row],[Techs]]</f>
        <v>1.75</v>
      </c>
      <c r="Z620" s="19">
        <f>WorkOrders2[[#This Row],[PartsCost]]+WorkOrders2[[#This Row],[LbrCost]]</f>
        <v>232.75</v>
      </c>
    </row>
    <row r="621" spans="1:26" x14ac:dyDescent="0.25">
      <c r="A621" s="7" t="s">
        <v>669</v>
      </c>
      <c r="B621" t="s">
        <v>194</v>
      </c>
      <c r="C621" t="s">
        <v>195</v>
      </c>
      <c r="D621" s="7" t="s">
        <v>32</v>
      </c>
      <c r="F621" s="8">
        <v>44314</v>
      </c>
      <c r="G621" s="8">
        <v>44336</v>
      </c>
      <c r="H621" s="9">
        <v>2</v>
      </c>
      <c r="I621" s="9" t="e">
        <f>VLOOKUP(WorkOrders2[[#This Row],[Techs]],[1]!tblRates[#All],2,FALSE)</f>
        <v>#REF!</v>
      </c>
      <c r="J621" s="10"/>
      <c r="K621" s="10"/>
      <c r="L621" s="11">
        <v>0.5</v>
      </c>
      <c r="M621" s="12">
        <v>174.76169999999999</v>
      </c>
      <c r="N621" s="12">
        <f>IF(WorkOrders2[[#This Row],[WtyParts]]="yes", 0,WorkOrders2[[#This Row],[PartsCost]])</f>
        <v>174.76169999999999</v>
      </c>
      <c r="O621" t="s">
        <v>28</v>
      </c>
      <c r="P621" s="13">
        <f t="shared" si="72"/>
        <v>22</v>
      </c>
      <c r="Q621" s="14">
        <f t="shared" si="73"/>
        <v>140</v>
      </c>
      <c r="R621" s="15">
        <f t="shared" si="74"/>
        <v>70</v>
      </c>
      <c r="S621" s="15">
        <f t="shared" si="75"/>
        <v>70</v>
      </c>
      <c r="T621" s="15">
        <f t="shared" si="76"/>
        <v>174.76169999999999</v>
      </c>
      <c r="U621" s="15">
        <f t="shared" si="77"/>
        <v>244.76169999999999</v>
      </c>
      <c r="V621" s="15">
        <f t="shared" si="78"/>
        <v>244.76169999999999</v>
      </c>
      <c r="W621" s="14" t="str">
        <f t="shared" si="79"/>
        <v>Wed</v>
      </c>
      <c r="X621" s="14" t="str">
        <f t="shared" si="79"/>
        <v>Thu</v>
      </c>
      <c r="Y621" s="19">
        <f>WorkOrders2[[#This Row],[LbrHrs]]*WorkOrders2[[#This Row],[Techs]]</f>
        <v>1</v>
      </c>
      <c r="Z621" s="19">
        <f>WorkOrders2[[#This Row],[PartsCost]]+WorkOrders2[[#This Row],[LbrCost]]</f>
        <v>244.76169999999999</v>
      </c>
    </row>
    <row r="622" spans="1:26" x14ac:dyDescent="0.25">
      <c r="A622" s="7" t="s">
        <v>670</v>
      </c>
      <c r="B622" t="s">
        <v>74</v>
      </c>
      <c r="C622" t="s">
        <v>26</v>
      </c>
      <c r="D622" s="7" t="s">
        <v>27</v>
      </c>
      <c r="F622" s="8">
        <v>44314</v>
      </c>
      <c r="G622" s="8">
        <v>44340</v>
      </c>
      <c r="H622" s="9">
        <v>1</v>
      </c>
      <c r="I622" s="9" t="e">
        <f>VLOOKUP(WorkOrders2[[#This Row],[Techs]],[1]!tblRates[#All],2,FALSE)</f>
        <v>#REF!</v>
      </c>
      <c r="J622" s="10"/>
      <c r="K622" s="10"/>
      <c r="L622" s="11">
        <v>0.25</v>
      </c>
      <c r="M622" s="12">
        <v>33.571800000000003</v>
      </c>
      <c r="N622" s="12">
        <f>IF(WorkOrders2[[#This Row],[WtyParts]]="yes", 0,WorkOrders2[[#This Row],[PartsCost]])</f>
        <v>33.571800000000003</v>
      </c>
      <c r="O622" t="s">
        <v>47</v>
      </c>
      <c r="P622" s="13">
        <f t="shared" si="72"/>
        <v>26</v>
      </c>
      <c r="Q622" s="14">
        <f t="shared" si="73"/>
        <v>80</v>
      </c>
      <c r="R622" s="15">
        <f t="shared" si="74"/>
        <v>20</v>
      </c>
      <c r="S622" s="15">
        <f t="shared" si="75"/>
        <v>20</v>
      </c>
      <c r="T622" s="15">
        <f t="shared" si="76"/>
        <v>33.571800000000003</v>
      </c>
      <c r="U622" s="15">
        <f t="shared" si="77"/>
        <v>53.571800000000003</v>
      </c>
      <c r="V622" s="15">
        <f t="shared" si="78"/>
        <v>53.571800000000003</v>
      </c>
      <c r="W622" s="14" t="str">
        <f t="shared" si="79"/>
        <v>Wed</v>
      </c>
      <c r="X622" s="14" t="str">
        <f t="shared" si="79"/>
        <v>Mon</v>
      </c>
      <c r="Y622" s="19">
        <f>WorkOrders2[[#This Row],[LbrHrs]]*WorkOrders2[[#This Row],[Techs]]</f>
        <v>0.25</v>
      </c>
      <c r="Z622" s="19">
        <f>WorkOrders2[[#This Row],[PartsCost]]+WorkOrders2[[#This Row],[LbrCost]]</f>
        <v>53.571800000000003</v>
      </c>
    </row>
    <row r="623" spans="1:26" x14ac:dyDescent="0.25">
      <c r="A623" s="7" t="s">
        <v>671</v>
      </c>
      <c r="B623" t="s">
        <v>62</v>
      </c>
      <c r="C623" t="s">
        <v>46</v>
      </c>
      <c r="D623" s="7" t="s">
        <v>35</v>
      </c>
      <c r="F623" s="8">
        <v>44314</v>
      </c>
      <c r="G623" s="8">
        <v>44357</v>
      </c>
      <c r="H623" s="9">
        <v>1</v>
      </c>
      <c r="I623" s="9" t="e">
        <f>VLOOKUP(WorkOrders2[[#This Row],[Techs]],[1]!tblRates[#All],2,FALSE)</f>
        <v>#REF!</v>
      </c>
      <c r="J623" s="10" t="s">
        <v>41</v>
      </c>
      <c r="K623" s="10" t="s">
        <v>41</v>
      </c>
      <c r="L623" s="11">
        <v>0.25</v>
      </c>
      <c r="M623" s="12">
        <v>222.3365</v>
      </c>
      <c r="N623" s="12">
        <f>IF(WorkOrders2[[#This Row],[WtyParts]]="yes", 0,WorkOrders2[[#This Row],[PartsCost]])</f>
        <v>0</v>
      </c>
      <c r="O623" t="s">
        <v>381</v>
      </c>
      <c r="P623" s="13">
        <f t="shared" si="72"/>
        <v>43</v>
      </c>
      <c r="Q623" s="14">
        <f t="shared" si="73"/>
        <v>80</v>
      </c>
      <c r="R623" s="15">
        <f t="shared" si="74"/>
        <v>20</v>
      </c>
      <c r="S623" s="15">
        <f t="shared" si="75"/>
        <v>0</v>
      </c>
      <c r="T623" s="15">
        <f t="shared" si="76"/>
        <v>0</v>
      </c>
      <c r="U623" s="15">
        <f t="shared" si="77"/>
        <v>242.3365</v>
      </c>
      <c r="V623" s="15">
        <f t="shared" si="78"/>
        <v>0</v>
      </c>
      <c r="W623" s="14" t="str">
        <f t="shared" si="79"/>
        <v>Wed</v>
      </c>
      <c r="X623" s="14" t="str">
        <f t="shared" si="79"/>
        <v>Thu</v>
      </c>
      <c r="Y623" s="19">
        <f>WorkOrders2[[#This Row],[LbrHrs]]*WorkOrders2[[#This Row],[Techs]]</f>
        <v>0.25</v>
      </c>
      <c r="Z623" s="19">
        <f>WorkOrders2[[#This Row],[PartsCost]]+WorkOrders2[[#This Row],[LbrCost]]</f>
        <v>242.3365</v>
      </c>
    </row>
    <row r="624" spans="1:26" x14ac:dyDescent="0.25">
      <c r="A624" s="7" t="s">
        <v>672</v>
      </c>
      <c r="B624" t="s">
        <v>34</v>
      </c>
      <c r="C624" t="s">
        <v>46</v>
      </c>
      <c r="D624" s="7" t="s">
        <v>32</v>
      </c>
      <c r="F624" s="8">
        <v>44315</v>
      </c>
      <c r="G624" s="8">
        <v>44329</v>
      </c>
      <c r="H624" s="9">
        <v>1</v>
      </c>
      <c r="I624" s="9" t="e">
        <f>VLOOKUP(WorkOrders2[[#This Row],[Techs]],[1]!tblRates[#All],2,FALSE)</f>
        <v>#REF!</v>
      </c>
      <c r="J624" s="10"/>
      <c r="K624" s="10"/>
      <c r="L624" s="11">
        <v>1.25</v>
      </c>
      <c r="M624" s="12">
        <v>153.941</v>
      </c>
      <c r="N624" s="12">
        <f>IF(WorkOrders2[[#This Row],[WtyParts]]="yes", 0,WorkOrders2[[#This Row],[PartsCost]])</f>
        <v>153.941</v>
      </c>
      <c r="O624" t="s">
        <v>47</v>
      </c>
      <c r="P624" s="13">
        <f t="shared" si="72"/>
        <v>14</v>
      </c>
      <c r="Q624" s="14">
        <f t="shared" si="73"/>
        <v>80</v>
      </c>
      <c r="R624" s="15">
        <f t="shared" si="74"/>
        <v>100</v>
      </c>
      <c r="S624" s="15">
        <f t="shared" si="75"/>
        <v>100</v>
      </c>
      <c r="T624" s="15">
        <f t="shared" si="76"/>
        <v>153.941</v>
      </c>
      <c r="U624" s="15">
        <f t="shared" si="77"/>
        <v>253.941</v>
      </c>
      <c r="V624" s="15">
        <f t="shared" si="78"/>
        <v>253.941</v>
      </c>
      <c r="W624" s="14" t="str">
        <f t="shared" si="79"/>
        <v>Thu</v>
      </c>
      <c r="X624" s="14" t="str">
        <f t="shared" si="79"/>
        <v>Thu</v>
      </c>
      <c r="Y624" s="19">
        <f>WorkOrders2[[#This Row],[LbrHrs]]*WorkOrders2[[#This Row],[Techs]]</f>
        <v>1.25</v>
      </c>
      <c r="Z624" s="19">
        <f>WorkOrders2[[#This Row],[PartsCost]]+WorkOrders2[[#This Row],[LbrCost]]</f>
        <v>253.941</v>
      </c>
    </row>
    <row r="625" spans="1:26" x14ac:dyDescent="0.25">
      <c r="A625" s="7" t="s">
        <v>673</v>
      </c>
      <c r="B625" t="s">
        <v>39</v>
      </c>
      <c r="C625" t="s">
        <v>26</v>
      </c>
      <c r="D625" s="7" t="s">
        <v>27</v>
      </c>
      <c r="F625" s="8">
        <v>44315</v>
      </c>
      <c r="G625" s="8">
        <v>44328</v>
      </c>
      <c r="H625" s="9">
        <v>1</v>
      </c>
      <c r="I625" s="9" t="e">
        <f>VLOOKUP(WorkOrders2[[#This Row],[Techs]],[1]!tblRates[#All],2,FALSE)</f>
        <v>#REF!</v>
      </c>
      <c r="J625" s="10"/>
      <c r="K625" s="10"/>
      <c r="L625" s="11">
        <v>0.75</v>
      </c>
      <c r="M625" s="12">
        <v>30</v>
      </c>
      <c r="N625" s="12">
        <f>IF(WorkOrders2[[#This Row],[WtyParts]]="yes", 0,WorkOrders2[[#This Row],[PartsCost]])</f>
        <v>30</v>
      </c>
      <c r="O625" t="s">
        <v>47</v>
      </c>
      <c r="P625" s="13">
        <f t="shared" si="72"/>
        <v>13</v>
      </c>
      <c r="Q625" s="14">
        <f t="shared" si="73"/>
        <v>80</v>
      </c>
      <c r="R625" s="15">
        <f t="shared" si="74"/>
        <v>60</v>
      </c>
      <c r="S625" s="15">
        <f t="shared" si="75"/>
        <v>60</v>
      </c>
      <c r="T625" s="15">
        <f t="shared" si="76"/>
        <v>30</v>
      </c>
      <c r="U625" s="15">
        <f t="shared" si="77"/>
        <v>90</v>
      </c>
      <c r="V625" s="15">
        <f t="shared" si="78"/>
        <v>90</v>
      </c>
      <c r="W625" s="14" t="str">
        <f t="shared" si="79"/>
        <v>Thu</v>
      </c>
      <c r="X625" s="14" t="str">
        <f t="shared" si="79"/>
        <v>Wed</v>
      </c>
      <c r="Y625" s="19">
        <f>WorkOrders2[[#This Row],[LbrHrs]]*WorkOrders2[[#This Row],[Techs]]</f>
        <v>0.75</v>
      </c>
      <c r="Z625" s="19">
        <f>WorkOrders2[[#This Row],[PartsCost]]+WorkOrders2[[#This Row],[LbrCost]]</f>
        <v>90</v>
      </c>
    </row>
    <row r="626" spans="1:26" x14ac:dyDescent="0.25">
      <c r="A626" s="7" t="s">
        <v>674</v>
      </c>
      <c r="B626" t="s">
        <v>25</v>
      </c>
      <c r="C626" t="s">
        <v>195</v>
      </c>
      <c r="D626" s="7" t="s">
        <v>35</v>
      </c>
      <c r="F626" s="8">
        <v>44315</v>
      </c>
      <c r="G626" s="8">
        <v>44329</v>
      </c>
      <c r="H626" s="9">
        <v>1</v>
      </c>
      <c r="I626" s="9" t="e">
        <f>VLOOKUP(WorkOrders2[[#This Row],[Techs]],[1]!tblRates[#All],2,FALSE)</f>
        <v>#REF!</v>
      </c>
      <c r="J626" s="10"/>
      <c r="K626" s="10"/>
      <c r="L626" s="11">
        <v>0.25</v>
      </c>
      <c r="M626" s="12">
        <v>19</v>
      </c>
      <c r="N626" s="12">
        <f>IF(WorkOrders2[[#This Row],[WtyParts]]="yes", 0,WorkOrders2[[#This Row],[PartsCost]])</f>
        <v>19</v>
      </c>
      <c r="O626" t="s">
        <v>28</v>
      </c>
      <c r="P626" s="13">
        <f t="shared" si="72"/>
        <v>14</v>
      </c>
      <c r="Q626" s="14">
        <f t="shared" si="73"/>
        <v>80</v>
      </c>
      <c r="R626" s="15">
        <f t="shared" si="74"/>
        <v>20</v>
      </c>
      <c r="S626" s="15">
        <f t="shared" si="75"/>
        <v>20</v>
      </c>
      <c r="T626" s="15">
        <f t="shared" si="76"/>
        <v>19</v>
      </c>
      <c r="U626" s="15">
        <f t="shared" si="77"/>
        <v>39</v>
      </c>
      <c r="V626" s="15">
        <f t="shared" si="78"/>
        <v>39</v>
      </c>
      <c r="W626" s="14" t="str">
        <f t="shared" si="79"/>
        <v>Thu</v>
      </c>
      <c r="X626" s="14" t="str">
        <f t="shared" si="79"/>
        <v>Thu</v>
      </c>
      <c r="Y626" s="19">
        <f>WorkOrders2[[#This Row],[LbrHrs]]*WorkOrders2[[#This Row],[Techs]]</f>
        <v>0.25</v>
      </c>
      <c r="Z626" s="19">
        <f>WorkOrders2[[#This Row],[PartsCost]]+WorkOrders2[[#This Row],[LbrCost]]</f>
        <v>39</v>
      </c>
    </row>
    <row r="627" spans="1:26" x14ac:dyDescent="0.25">
      <c r="A627" s="7" t="s">
        <v>675</v>
      </c>
      <c r="B627" t="s">
        <v>62</v>
      </c>
      <c r="C627" t="s">
        <v>40</v>
      </c>
      <c r="D627" s="7" t="s">
        <v>27</v>
      </c>
      <c r="F627" s="8">
        <v>44315</v>
      </c>
      <c r="G627" s="8">
        <v>44333</v>
      </c>
      <c r="H627" s="9">
        <v>1</v>
      </c>
      <c r="I627" s="9" t="e">
        <f>VLOOKUP(WorkOrders2[[#This Row],[Techs]],[1]!tblRates[#All],2,FALSE)</f>
        <v>#REF!</v>
      </c>
      <c r="J627" s="10"/>
      <c r="K627" s="10"/>
      <c r="L627" s="11">
        <v>0.25</v>
      </c>
      <c r="M627" s="12">
        <v>75.180800000000005</v>
      </c>
      <c r="N627" s="12">
        <f>IF(WorkOrders2[[#This Row],[WtyParts]]="yes", 0,WorkOrders2[[#This Row],[PartsCost]])</f>
        <v>75.180800000000005</v>
      </c>
      <c r="O627" t="s">
        <v>28</v>
      </c>
      <c r="P627" s="13">
        <f t="shared" si="72"/>
        <v>18</v>
      </c>
      <c r="Q627" s="14">
        <f t="shared" si="73"/>
        <v>80</v>
      </c>
      <c r="R627" s="15">
        <f t="shared" si="74"/>
        <v>20</v>
      </c>
      <c r="S627" s="15">
        <f t="shared" si="75"/>
        <v>20</v>
      </c>
      <c r="T627" s="15">
        <f t="shared" si="76"/>
        <v>75.180800000000005</v>
      </c>
      <c r="U627" s="15">
        <f t="shared" si="77"/>
        <v>95.180800000000005</v>
      </c>
      <c r="V627" s="15">
        <f t="shared" si="78"/>
        <v>95.180800000000005</v>
      </c>
      <c r="W627" s="14" t="str">
        <f t="shared" si="79"/>
        <v>Thu</v>
      </c>
      <c r="X627" s="14" t="str">
        <f t="shared" si="79"/>
        <v>Mon</v>
      </c>
      <c r="Y627" s="19">
        <f>WorkOrders2[[#This Row],[LbrHrs]]*WorkOrders2[[#This Row],[Techs]]</f>
        <v>0.25</v>
      </c>
      <c r="Z627" s="19">
        <f>WorkOrders2[[#This Row],[PartsCost]]+WorkOrders2[[#This Row],[LbrCost]]</f>
        <v>95.180800000000005</v>
      </c>
    </row>
    <row r="628" spans="1:26" x14ac:dyDescent="0.25">
      <c r="A628" s="7" t="s">
        <v>676</v>
      </c>
      <c r="B628" t="s">
        <v>30</v>
      </c>
      <c r="C628" t="s">
        <v>31</v>
      </c>
      <c r="D628" s="7" t="s">
        <v>27</v>
      </c>
      <c r="F628" s="8">
        <v>44315</v>
      </c>
      <c r="G628" s="8">
        <v>44354</v>
      </c>
      <c r="H628" s="9">
        <v>1</v>
      </c>
      <c r="I628" s="9" t="e">
        <f>VLOOKUP(WorkOrders2[[#This Row],[Techs]],[1]!tblRates[#All],2,FALSE)</f>
        <v>#REF!</v>
      </c>
      <c r="J628" s="10"/>
      <c r="K628" s="10"/>
      <c r="L628" s="11">
        <v>0.75</v>
      </c>
      <c r="M628" s="12">
        <v>1180.1566</v>
      </c>
      <c r="N628" s="12">
        <f>IF(WorkOrders2[[#This Row],[WtyParts]]="yes", 0,WorkOrders2[[#This Row],[PartsCost]])</f>
        <v>1180.1566</v>
      </c>
      <c r="O628" t="s">
        <v>28</v>
      </c>
      <c r="P628" s="13">
        <f t="shared" si="72"/>
        <v>39</v>
      </c>
      <c r="Q628" s="14">
        <f t="shared" si="73"/>
        <v>80</v>
      </c>
      <c r="R628" s="15">
        <f t="shared" si="74"/>
        <v>60</v>
      </c>
      <c r="S628" s="15">
        <f t="shared" si="75"/>
        <v>60</v>
      </c>
      <c r="T628" s="15">
        <f t="shared" si="76"/>
        <v>1180.1566</v>
      </c>
      <c r="U628" s="15">
        <f t="shared" si="77"/>
        <v>1240.1566</v>
      </c>
      <c r="V628" s="15">
        <f t="shared" si="78"/>
        <v>1240.1566</v>
      </c>
      <c r="W628" s="14" t="str">
        <f t="shared" si="79"/>
        <v>Thu</v>
      </c>
      <c r="X628" s="14" t="str">
        <f t="shared" si="79"/>
        <v>Mon</v>
      </c>
      <c r="Y628" s="19">
        <f>WorkOrders2[[#This Row],[LbrHrs]]*WorkOrders2[[#This Row],[Techs]]</f>
        <v>0.75</v>
      </c>
      <c r="Z628" s="19">
        <f>WorkOrders2[[#This Row],[PartsCost]]+WorkOrders2[[#This Row],[LbrCost]]</f>
        <v>1240.1566</v>
      </c>
    </row>
    <row r="629" spans="1:26" x14ac:dyDescent="0.25">
      <c r="A629" s="7" t="s">
        <v>677</v>
      </c>
      <c r="B629" t="s">
        <v>34</v>
      </c>
      <c r="C629" t="s">
        <v>40</v>
      </c>
      <c r="D629" s="7" t="s">
        <v>49</v>
      </c>
      <c r="F629" s="8">
        <v>44315</v>
      </c>
      <c r="G629" s="8">
        <v>44350</v>
      </c>
      <c r="H629" s="9">
        <v>2</v>
      </c>
      <c r="I629" s="9" t="e">
        <f>VLOOKUP(WorkOrders2[[#This Row],[Techs]],[1]!tblRates[#All],2,FALSE)</f>
        <v>#REF!</v>
      </c>
      <c r="J629" s="10"/>
      <c r="K629" s="10" t="s">
        <v>41</v>
      </c>
      <c r="L629" s="11">
        <v>2</v>
      </c>
      <c r="M629" s="12">
        <v>125.7766</v>
      </c>
      <c r="N629" s="12">
        <f>IF(WorkOrders2[[#This Row],[WtyParts]]="yes", 0,WorkOrders2[[#This Row],[PartsCost]])</f>
        <v>0</v>
      </c>
      <c r="O629" t="s">
        <v>47</v>
      </c>
      <c r="P629" s="13">
        <f t="shared" si="72"/>
        <v>35</v>
      </c>
      <c r="Q629" s="14">
        <f t="shared" si="73"/>
        <v>140</v>
      </c>
      <c r="R629" s="15">
        <f t="shared" si="74"/>
        <v>280</v>
      </c>
      <c r="S629" s="15">
        <f t="shared" si="75"/>
        <v>280</v>
      </c>
      <c r="T629" s="15">
        <f t="shared" si="76"/>
        <v>0</v>
      </c>
      <c r="U629" s="15">
        <f t="shared" si="77"/>
        <v>405.77660000000003</v>
      </c>
      <c r="V629" s="15">
        <f t="shared" si="78"/>
        <v>280</v>
      </c>
      <c r="W629" s="14" t="str">
        <f t="shared" si="79"/>
        <v>Thu</v>
      </c>
      <c r="X629" s="14" t="str">
        <f t="shared" si="79"/>
        <v>Thu</v>
      </c>
      <c r="Y629" s="19">
        <f>WorkOrders2[[#This Row],[LbrHrs]]*WorkOrders2[[#This Row],[Techs]]</f>
        <v>4</v>
      </c>
      <c r="Z629" s="19">
        <f>WorkOrders2[[#This Row],[PartsCost]]+WorkOrders2[[#This Row],[LbrCost]]</f>
        <v>405.77660000000003</v>
      </c>
    </row>
    <row r="630" spans="1:26" x14ac:dyDescent="0.25">
      <c r="A630" s="7" t="s">
        <v>678</v>
      </c>
      <c r="B630" t="s">
        <v>25</v>
      </c>
      <c r="C630" t="s">
        <v>195</v>
      </c>
      <c r="D630" s="7" t="s">
        <v>35</v>
      </c>
      <c r="F630" s="8">
        <v>44315</v>
      </c>
      <c r="G630" s="8">
        <v>44356</v>
      </c>
      <c r="H630" s="9">
        <v>1</v>
      </c>
      <c r="I630" s="9" t="e">
        <f>VLOOKUP(WorkOrders2[[#This Row],[Techs]],[1]!tblRates[#All],2,FALSE)</f>
        <v>#REF!</v>
      </c>
      <c r="J630" s="10"/>
      <c r="K630" s="10"/>
      <c r="L630" s="11">
        <v>0.25</v>
      </c>
      <c r="M630" s="12">
        <v>75.0822</v>
      </c>
      <c r="N630" s="12">
        <f>IF(WorkOrders2[[#This Row],[WtyParts]]="yes", 0,WorkOrders2[[#This Row],[PartsCost]])</f>
        <v>75.0822</v>
      </c>
      <c r="O630" t="s">
        <v>28</v>
      </c>
      <c r="P630" s="13">
        <f t="shared" si="72"/>
        <v>41</v>
      </c>
      <c r="Q630" s="14">
        <f t="shared" si="73"/>
        <v>80</v>
      </c>
      <c r="R630" s="15">
        <f t="shared" si="74"/>
        <v>20</v>
      </c>
      <c r="S630" s="15">
        <f t="shared" si="75"/>
        <v>20</v>
      </c>
      <c r="T630" s="15">
        <f t="shared" si="76"/>
        <v>75.0822</v>
      </c>
      <c r="U630" s="15">
        <f t="shared" si="77"/>
        <v>95.0822</v>
      </c>
      <c r="V630" s="15">
        <f t="shared" si="78"/>
        <v>95.0822</v>
      </c>
      <c r="W630" s="14" t="str">
        <f t="shared" si="79"/>
        <v>Thu</v>
      </c>
      <c r="X630" s="14" t="str">
        <f t="shared" si="79"/>
        <v>Wed</v>
      </c>
      <c r="Y630" s="19">
        <f>WorkOrders2[[#This Row],[LbrHrs]]*WorkOrders2[[#This Row],[Techs]]</f>
        <v>0.25</v>
      </c>
      <c r="Z630" s="19">
        <f>WorkOrders2[[#This Row],[PartsCost]]+WorkOrders2[[#This Row],[LbrCost]]</f>
        <v>95.0822</v>
      </c>
    </row>
    <row r="631" spans="1:26" x14ac:dyDescent="0.25">
      <c r="A631" s="7" t="s">
        <v>679</v>
      </c>
      <c r="B631" t="s">
        <v>136</v>
      </c>
      <c r="C631" t="s">
        <v>195</v>
      </c>
      <c r="D631" s="7" t="s">
        <v>32</v>
      </c>
      <c r="F631" s="8">
        <v>44315</v>
      </c>
      <c r="G631" s="8">
        <v>44372</v>
      </c>
      <c r="H631" s="9">
        <v>2</v>
      </c>
      <c r="I631" s="9" t="e">
        <f>VLOOKUP(WorkOrders2[[#This Row],[Techs]],[1]!tblRates[#All],2,FALSE)</f>
        <v>#REF!</v>
      </c>
      <c r="J631" s="10"/>
      <c r="K631" s="10"/>
      <c r="L631" s="11">
        <v>0.5</v>
      </c>
      <c r="M631" s="12">
        <v>103.18</v>
      </c>
      <c r="N631" s="12">
        <f>IF(WorkOrders2[[#This Row],[WtyParts]]="yes", 0,WorkOrders2[[#This Row],[PartsCost]])</f>
        <v>103.18</v>
      </c>
      <c r="O631" t="s">
        <v>47</v>
      </c>
      <c r="P631" s="13">
        <f t="shared" si="72"/>
        <v>57</v>
      </c>
      <c r="Q631" s="14">
        <f t="shared" si="73"/>
        <v>140</v>
      </c>
      <c r="R631" s="15">
        <f t="shared" si="74"/>
        <v>70</v>
      </c>
      <c r="S631" s="15">
        <f t="shared" si="75"/>
        <v>70</v>
      </c>
      <c r="T631" s="15">
        <f t="shared" si="76"/>
        <v>103.18</v>
      </c>
      <c r="U631" s="15">
        <f t="shared" si="77"/>
        <v>173.18</v>
      </c>
      <c r="V631" s="15">
        <f t="shared" si="78"/>
        <v>173.18</v>
      </c>
      <c r="W631" s="14" t="str">
        <f t="shared" si="79"/>
        <v>Thu</v>
      </c>
      <c r="X631" s="14" t="str">
        <f t="shared" si="79"/>
        <v>Fri</v>
      </c>
      <c r="Y631" s="19">
        <f>WorkOrders2[[#This Row],[LbrHrs]]*WorkOrders2[[#This Row],[Techs]]</f>
        <v>1</v>
      </c>
      <c r="Z631" s="19">
        <f>WorkOrders2[[#This Row],[PartsCost]]+WorkOrders2[[#This Row],[LbrCost]]</f>
        <v>173.18</v>
      </c>
    </row>
    <row r="632" spans="1:26" x14ac:dyDescent="0.25">
      <c r="A632" s="7" t="s">
        <v>680</v>
      </c>
      <c r="B632" t="s">
        <v>39</v>
      </c>
      <c r="C632" t="s">
        <v>26</v>
      </c>
      <c r="D632" s="7" t="s">
        <v>27</v>
      </c>
      <c r="F632" s="8">
        <v>44315</v>
      </c>
      <c r="G632" s="8"/>
      <c r="H632" s="9">
        <v>2</v>
      </c>
      <c r="I632" s="9" t="e">
        <f>VLOOKUP(WorkOrders2[[#This Row],[Techs]],[1]!tblRates[#All],2,FALSE)</f>
        <v>#REF!</v>
      </c>
      <c r="J632" s="10"/>
      <c r="K632" s="10"/>
      <c r="L632" s="11"/>
      <c r="M632" s="12">
        <v>591.75</v>
      </c>
      <c r="N632" s="12">
        <f>IF(WorkOrders2[[#This Row],[WtyParts]]="yes", 0,WorkOrders2[[#This Row],[PartsCost]])</f>
        <v>591.75</v>
      </c>
      <c r="O632" t="s">
        <v>28</v>
      </c>
      <c r="P632" s="13" t="str">
        <f t="shared" si="72"/>
        <v/>
      </c>
      <c r="Q632" s="14">
        <f t="shared" si="73"/>
        <v>140</v>
      </c>
      <c r="R632" s="15">
        <f t="shared" si="74"/>
        <v>0</v>
      </c>
      <c r="S632" s="15">
        <f t="shared" si="75"/>
        <v>0</v>
      </c>
      <c r="T632" s="15">
        <f t="shared" si="76"/>
        <v>591.75</v>
      </c>
      <c r="U632" s="15">
        <f t="shared" si="77"/>
        <v>591.75</v>
      </c>
      <c r="V632" s="15">
        <f t="shared" si="78"/>
        <v>591.75</v>
      </c>
      <c r="W632" s="14" t="str">
        <f t="shared" si="79"/>
        <v>Thu</v>
      </c>
      <c r="X632" s="14" t="str">
        <f t="shared" si="79"/>
        <v>Sat</v>
      </c>
      <c r="Y632" s="19">
        <f>WorkOrders2[[#This Row],[LbrHrs]]*WorkOrders2[[#This Row],[Techs]]</f>
        <v>0</v>
      </c>
      <c r="Z632" s="19">
        <f>WorkOrders2[[#This Row],[PartsCost]]+WorkOrders2[[#This Row],[LbrCost]]</f>
        <v>591.75</v>
      </c>
    </row>
    <row r="633" spans="1:26" x14ac:dyDescent="0.25">
      <c r="A633" s="7" t="s">
        <v>681</v>
      </c>
      <c r="B633" t="s">
        <v>62</v>
      </c>
      <c r="C633" t="s">
        <v>26</v>
      </c>
      <c r="D633" s="7" t="s">
        <v>27</v>
      </c>
      <c r="F633" s="8">
        <v>44319</v>
      </c>
      <c r="G633" s="8">
        <v>44330</v>
      </c>
      <c r="H633" s="9">
        <v>1</v>
      </c>
      <c r="I633" s="9" t="e">
        <f>VLOOKUP(WorkOrders2[[#This Row],[Techs]],[1]!tblRates[#All],2,FALSE)</f>
        <v>#REF!</v>
      </c>
      <c r="J633" s="10"/>
      <c r="K633" s="10"/>
      <c r="L633" s="11">
        <v>0.25</v>
      </c>
      <c r="M633" s="12">
        <v>25.711400000000001</v>
      </c>
      <c r="N633" s="12">
        <f>IF(WorkOrders2[[#This Row],[WtyParts]]="yes", 0,WorkOrders2[[#This Row],[PartsCost]])</f>
        <v>25.711400000000001</v>
      </c>
      <c r="O633" t="s">
        <v>47</v>
      </c>
      <c r="P633" s="13">
        <f t="shared" si="72"/>
        <v>11</v>
      </c>
      <c r="Q633" s="14">
        <f t="shared" si="73"/>
        <v>80</v>
      </c>
      <c r="R633" s="15">
        <f t="shared" si="74"/>
        <v>20</v>
      </c>
      <c r="S633" s="15">
        <f t="shared" si="75"/>
        <v>20</v>
      </c>
      <c r="T633" s="15">
        <f t="shared" si="76"/>
        <v>25.711400000000001</v>
      </c>
      <c r="U633" s="15">
        <f t="shared" si="77"/>
        <v>45.711399999999998</v>
      </c>
      <c r="V633" s="15">
        <f t="shared" si="78"/>
        <v>45.711399999999998</v>
      </c>
      <c r="W633" s="14" t="str">
        <f t="shared" si="79"/>
        <v>Mon</v>
      </c>
      <c r="X633" s="14" t="str">
        <f t="shared" si="79"/>
        <v>Fri</v>
      </c>
      <c r="Y633" s="19">
        <f>WorkOrders2[[#This Row],[LbrHrs]]*WorkOrders2[[#This Row],[Techs]]</f>
        <v>0.25</v>
      </c>
      <c r="Z633" s="19">
        <f>WorkOrders2[[#This Row],[PartsCost]]+WorkOrders2[[#This Row],[LbrCost]]</f>
        <v>45.711399999999998</v>
      </c>
    </row>
    <row r="634" spans="1:26" x14ac:dyDescent="0.25">
      <c r="A634" s="7" t="s">
        <v>682</v>
      </c>
      <c r="B634" t="s">
        <v>25</v>
      </c>
      <c r="C634" t="s">
        <v>195</v>
      </c>
      <c r="D634" s="7" t="s">
        <v>35</v>
      </c>
      <c r="F634" s="8">
        <v>44319</v>
      </c>
      <c r="G634" s="8">
        <v>44329</v>
      </c>
      <c r="H634" s="9">
        <v>1</v>
      </c>
      <c r="I634" s="9" t="e">
        <f>VLOOKUP(WorkOrders2[[#This Row],[Techs]],[1]!tblRates[#All],2,FALSE)</f>
        <v>#REF!</v>
      </c>
      <c r="J634" s="10"/>
      <c r="K634" s="10"/>
      <c r="L634" s="11">
        <v>0.25</v>
      </c>
      <c r="M634" s="12">
        <v>36.754399999999997</v>
      </c>
      <c r="N634" s="12">
        <f>IF(WorkOrders2[[#This Row],[WtyParts]]="yes", 0,WorkOrders2[[#This Row],[PartsCost]])</f>
        <v>36.754399999999997</v>
      </c>
      <c r="O634" t="s">
        <v>28</v>
      </c>
      <c r="P634" s="13">
        <f t="shared" si="72"/>
        <v>10</v>
      </c>
      <c r="Q634" s="14">
        <f t="shared" si="73"/>
        <v>80</v>
      </c>
      <c r="R634" s="15">
        <f t="shared" si="74"/>
        <v>20</v>
      </c>
      <c r="S634" s="15">
        <f t="shared" si="75"/>
        <v>20</v>
      </c>
      <c r="T634" s="15">
        <f t="shared" si="76"/>
        <v>36.754399999999997</v>
      </c>
      <c r="U634" s="15">
        <f t="shared" si="77"/>
        <v>56.754399999999997</v>
      </c>
      <c r="V634" s="15">
        <f t="shared" si="78"/>
        <v>56.754399999999997</v>
      </c>
      <c r="W634" s="14" t="str">
        <f t="shared" si="79"/>
        <v>Mon</v>
      </c>
      <c r="X634" s="14" t="str">
        <f t="shared" si="79"/>
        <v>Thu</v>
      </c>
      <c r="Y634" s="19">
        <f>WorkOrders2[[#This Row],[LbrHrs]]*WorkOrders2[[#This Row],[Techs]]</f>
        <v>0.25</v>
      </c>
      <c r="Z634" s="19">
        <f>WorkOrders2[[#This Row],[PartsCost]]+WorkOrders2[[#This Row],[LbrCost]]</f>
        <v>56.754399999999997</v>
      </c>
    </row>
    <row r="635" spans="1:26" x14ac:dyDescent="0.25">
      <c r="A635" s="7" t="s">
        <v>683</v>
      </c>
      <c r="B635" t="s">
        <v>34</v>
      </c>
      <c r="C635" t="s">
        <v>26</v>
      </c>
      <c r="D635" s="7" t="s">
        <v>35</v>
      </c>
      <c r="F635" s="8">
        <v>44319</v>
      </c>
      <c r="G635" s="8">
        <v>44329</v>
      </c>
      <c r="H635" s="9">
        <v>1</v>
      </c>
      <c r="I635" s="9" t="e">
        <f>VLOOKUP(WorkOrders2[[#This Row],[Techs]],[1]!tblRates[#All],2,FALSE)</f>
        <v>#REF!</v>
      </c>
      <c r="J635" s="10"/>
      <c r="K635" s="10"/>
      <c r="L635" s="11">
        <v>0.25</v>
      </c>
      <c r="M635" s="12">
        <v>128.6842</v>
      </c>
      <c r="N635" s="12">
        <f>IF(WorkOrders2[[#This Row],[WtyParts]]="yes", 0,WorkOrders2[[#This Row],[PartsCost]])</f>
        <v>128.6842</v>
      </c>
      <c r="O635" t="s">
        <v>47</v>
      </c>
      <c r="P635" s="13">
        <f t="shared" si="72"/>
        <v>10</v>
      </c>
      <c r="Q635" s="14">
        <f t="shared" si="73"/>
        <v>80</v>
      </c>
      <c r="R635" s="15">
        <f t="shared" si="74"/>
        <v>20</v>
      </c>
      <c r="S635" s="15">
        <f t="shared" si="75"/>
        <v>20</v>
      </c>
      <c r="T635" s="15">
        <f t="shared" si="76"/>
        <v>128.6842</v>
      </c>
      <c r="U635" s="15">
        <f t="shared" si="77"/>
        <v>148.6842</v>
      </c>
      <c r="V635" s="15">
        <f t="shared" si="78"/>
        <v>148.6842</v>
      </c>
      <c r="W635" s="14" t="str">
        <f t="shared" si="79"/>
        <v>Mon</v>
      </c>
      <c r="X635" s="14" t="str">
        <f t="shared" si="79"/>
        <v>Thu</v>
      </c>
      <c r="Y635" s="19">
        <f>WorkOrders2[[#This Row],[LbrHrs]]*WorkOrders2[[#This Row],[Techs]]</f>
        <v>0.25</v>
      </c>
      <c r="Z635" s="19">
        <f>WorkOrders2[[#This Row],[PartsCost]]+WorkOrders2[[#This Row],[LbrCost]]</f>
        <v>148.6842</v>
      </c>
    </row>
    <row r="636" spans="1:26" x14ac:dyDescent="0.25">
      <c r="A636" s="7" t="s">
        <v>684</v>
      </c>
      <c r="B636" t="s">
        <v>62</v>
      </c>
      <c r="C636" t="s">
        <v>26</v>
      </c>
      <c r="D636" s="7" t="s">
        <v>27</v>
      </c>
      <c r="F636" s="8">
        <v>44319</v>
      </c>
      <c r="G636" s="8">
        <v>44329</v>
      </c>
      <c r="H636" s="9">
        <v>1</v>
      </c>
      <c r="I636" s="9" t="e">
        <f>VLOOKUP(WorkOrders2[[#This Row],[Techs]],[1]!tblRates[#All],2,FALSE)</f>
        <v>#REF!</v>
      </c>
      <c r="J636" s="10"/>
      <c r="K636" s="10"/>
      <c r="L636" s="11">
        <v>1.25</v>
      </c>
      <c r="M636" s="12">
        <v>240.54859999999999</v>
      </c>
      <c r="N636" s="12">
        <f>IF(WorkOrders2[[#This Row],[WtyParts]]="yes", 0,WorkOrders2[[#This Row],[PartsCost]])</f>
        <v>240.54859999999999</v>
      </c>
      <c r="O636" t="s">
        <v>28</v>
      </c>
      <c r="P636" s="13">
        <f t="shared" si="72"/>
        <v>10</v>
      </c>
      <c r="Q636" s="14">
        <f t="shared" si="73"/>
        <v>80</v>
      </c>
      <c r="R636" s="15">
        <f t="shared" si="74"/>
        <v>100</v>
      </c>
      <c r="S636" s="15">
        <f t="shared" si="75"/>
        <v>100</v>
      </c>
      <c r="T636" s="15">
        <f t="shared" si="76"/>
        <v>240.54859999999999</v>
      </c>
      <c r="U636" s="15">
        <f t="shared" si="77"/>
        <v>340.54859999999996</v>
      </c>
      <c r="V636" s="15">
        <f t="shared" si="78"/>
        <v>340.54859999999996</v>
      </c>
      <c r="W636" s="14" t="str">
        <f t="shared" si="79"/>
        <v>Mon</v>
      </c>
      <c r="X636" s="14" t="str">
        <f t="shared" si="79"/>
        <v>Thu</v>
      </c>
      <c r="Y636" s="19">
        <f>WorkOrders2[[#This Row],[LbrHrs]]*WorkOrders2[[#This Row],[Techs]]</f>
        <v>1.25</v>
      </c>
      <c r="Z636" s="19">
        <f>WorkOrders2[[#This Row],[PartsCost]]+WorkOrders2[[#This Row],[LbrCost]]</f>
        <v>340.54859999999996</v>
      </c>
    </row>
    <row r="637" spans="1:26" x14ac:dyDescent="0.25">
      <c r="A637" s="7" t="s">
        <v>685</v>
      </c>
      <c r="B637" t="s">
        <v>39</v>
      </c>
      <c r="C637" t="s">
        <v>46</v>
      </c>
      <c r="D637" s="7" t="s">
        <v>27</v>
      </c>
      <c r="F637" s="8">
        <v>44319</v>
      </c>
      <c r="G637" s="8">
        <v>44329</v>
      </c>
      <c r="H637" s="9">
        <v>2</v>
      </c>
      <c r="I637" s="9" t="e">
        <f>VLOOKUP(WorkOrders2[[#This Row],[Techs]],[1]!tblRates[#All],2,FALSE)</f>
        <v>#REF!</v>
      </c>
      <c r="J637" s="10"/>
      <c r="K637" s="10"/>
      <c r="L637" s="11">
        <v>0.5</v>
      </c>
      <c r="M637" s="12">
        <v>357.9837</v>
      </c>
      <c r="N637" s="12">
        <f>IF(WorkOrders2[[#This Row],[WtyParts]]="yes", 0,WorkOrders2[[#This Row],[PartsCost]])</f>
        <v>357.9837</v>
      </c>
      <c r="O637" t="s">
        <v>47</v>
      </c>
      <c r="P637" s="13">
        <f t="shared" si="72"/>
        <v>10</v>
      </c>
      <c r="Q637" s="14">
        <f t="shared" si="73"/>
        <v>140</v>
      </c>
      <c r="R637" s="15">
        <f t="shared" si="74"/>
        <v>70</v>
      </c>
      <c r="S637" s="15">
        <f t="shared" si="75"/>
        <v>70</v>
      </c>
      <c r="T637" s="15">
        <f t="shared" si="76"/>
        <v>357.9837</v>
      </c>
      <c r="U637" s="15">
        <f t="shared" si="77"/>
        <v>427.9837</v>
      </c>
      <c r="V637" s="15">
        <f t="shared" si="78"/>
        <v>427.9837</v>
      </c>
      <c r="W637" s="14" t="str">
        <f t="shared" si="79"/>
        <v>Mon</v>
      </c>
      <c r="X637" s="14" t="str">
        <f t="shared" si="79"/>
        <v>Thu</v>
      </c>
      <c r="Y637" s="19">
        <f>WorkOrders2[[#This Row],[LbrHrs]]*WorkOrders2[[#This Row],[Techs]]</f>
        <v>1</v>
      </c>
      <c r="Z637" s="19">
        <f>WorkOrders2[[#This Row],[PartsCost]]+WorkOrders2[[#This Row],[LbrCost]]</f>
        <v>427.9837</v>
      </c>
    </row>
    <row r="638" spans="1:26" x14ac:dyDescent="0.25">
      <c r="A638" s="7" t="s">
        <v>686</v>
      </c>
      <c r="B638" t="s">
        <v>34</v>
      </c>
      <c r="C638" t="s">
        <v>26</v>
      </c>
      <c r="D638" s="7" t="s">
        <v>32</v>
      </c>
      <c r="F638" s="8">
        <v>44319</v>
      </c>
      <c r="G638" s="8">
        <v>44334</v>
      </c>
      <c r="H638" s="9">
        <v>1</v>
      </c>
      <c r="I638" s="9" t="e">
        <f>VLOOKUP(WorkOrders2[[#This Row],[Techs]],[1]!tblRates[#All],2,FALSE)</f>
        <v>#REF!</v>
      </c>
      <c r="J638" s="10"/>
      <c r="K638" s="10"/>
      <c r="L638" s="11">
        <v>0.5</v>
      </c>
      <c r="M638" s="12">
        <v>6.399</v>
      </c>
      <c r="N638" s="12">
        <f>IF(WorkOrders2[[#This Row],[WtyParts]]="yes", 0,WorkOrders2[[#This Row],[PartsCost]])</f>
        <v>6.399</v>
      </c>
      <c r="O638" t="s">
        <v>47</v>
      </c>
      <c r="P638" s="13">
        <f t="shared" si="72"/>
        <v>15</v>
      </c>
      <c r="Q638" s="14">
        <f t="shared" si="73"/>
        <v>80</v>
      </c>
      <c r="R638" s="15">
        <f t="shared" si="74"/>
        <v>40</v>
      </c>
      <c r="S638" s="15">
        <f t="shared" si="75"/>
        <v>40</v>
      </c>
      <c r="T638" s="15">
        <f t="shared" si="76"/>
        <v>6.399</v>
      </c>
      <c r="U638" s="15">
        <f t="shared" si="77"/>
        <v>46.399000000000001</v>
      </c>
      <c r="V638" s="15">
        <f t="shared" si="78"/>
        <v>46.399000000000001</v>
      </c>
      <c r="W638" s="14" t="str">
        <f t="shared" si="79"/>
        <v>Mon</v>
      </c>
      <c r="X638" s="14" t="str">
        <f t="shared" si="79"/>
        <v>Tue</v>
      </c>
      <c r="Y638" s="19">
        <f>WorkOrders2[[#This Row],[LbrHrs]]*WorkOrders2[[#This Row],[Techs]]</f>
        <v>0.5</v>
      </c>
      <c r="Z638" s="19">
        <f>WorkOrders2[[#This Row],[PartsCost]]+WorkOrders2[[#This Row],[LbrCost]]</f>
        <v>46.399000000000001</v>
      </c>
    </row>
    <row r="639" spans="1:26" x14ac:dyDescent="0.25">
      <c r="A639" s="7" t="s">
        <v>687</v>
      </c>
      <c r="B639" t="s">
        <v>62</v>
      </c>
      <c r="C639" t="s">
        <v>46</v>
      </c>
      <c r="D639" s="7" t="s">
        <v>32</v>
      </c>
      <c r="F639" s="8">
        <v>44319</v>
      </c>
      <c r="G639" s="8">
        <v>44335</v>
      </c>
      <c r="H639" s="9">
        <v>2</v>
      </c>
      <c r="I639" s="9" t="e">
        <f>VLOOKUP(WorkOrders2[[#This Row],[Techs]],[1]!tblRates[#All],2,FALSE)</f>
        <v>#REF!</v>
      </c>
      <c r="J639" s="10" t="s">
        <v>41</v>
      </c>
      <c r="K639" s="10" t="s">
        <v>41</v>
      </c>
      <c r="L639" s="11">
        <v>1</v>
      </c>
      <c r="M639" s="12">
        <v>182.08340000000001</v>
      </c>
      <c r="N639" s="12">
        <f>IF(WorkOrders2[[#This Row],[WtyParts]]="yes", 0,WorkOrders2[[#This Row],[PartsCost]])</f>
        <v>0</v>
      </c>
      <c r="O639" t="s">
        <v>381</v>
      </c>
      <c r="P639" s="13">
        <f t="shared" si="72"/>
        <v>16</v>
      </c>
      <c r="Q639" s="14">
        <f t="shared" si="73"/>
        <v>140</v>
      </c>
      <c r="R639" s="15">
        <f t="shared" si="74"/>
        <v>140</v>
      </c>
      <c r="S639" s="15">
        <f t="shared" si="75"/>
        <v>0</v>
      </c>
      <c r="T639" s="15">
        <f t="shared" si="76"/>
        <v>0</v>
      </c>
      <c r="U639" s="15">
        <f t="shared" si="77"/>
        <v>322.08339999999998</v>
      </c>
      <c r="V639" s="15">
        <f t="shared" si="78"/>
        <v>0</v>
      </c>
      <c r="W639" s="14" t="str">
        <f t="shared" si="79"/>
        <v>Mon</v>
      </c>
      <c r="X639" s="14" t="str">
        <f t="shared" si="79"/>
        <v>Wed</v>
      </c>
      <c r="Y639" s="19">
        <f>WorkOrders2[[#This Row],[LbrHrs]]*WorkOrders2[[#This Row],[Techs]]</f>
        <v>2</v>
      </c>
      <c r="Z639" s="19">
        <f>WorkOrders2[[#This Row],[PartsCost]]+WorkOrders2[[#This Row],[LbrCost]]</f>
        <v>322.08339999999998</v>
      </c>
    </row>
    <row r="640" spans="1:26" x14ac:dyDescent="0.25">
      <c r="A640" s="7" t="s">
        <v>688</v>
      </c>
      <c r="B640" t="s">
        <v>25</v>
      </c>
      <c r="C640" t="s">
        <v>195</v>
      </c>
      <c r="D640" s="7" t="s">
        <v>35</v>
      </c>
      <c r="F640" s="8">
        <v>44319</v>
      </c>
      <c r="G640" s="8">
        <v>44334</v>
      </c>
      <c r="H640" s="9">
        <v>2</v>
      </c>
      <c r="I640" s="9" t="e">
        <f>VLOOKUP(WorkOrders2[[#This Row],[Techs]],[1]!tblRates[#All],2,FALSE)</f>
        <v>#REF!</v>
      </c>
      <c r="J640" s="10"/>
      <c r="K640" s="10"/>
      <c r="L640" s="11">
        <v>0.25</v>
      </c>
      <c r="M640" s="12">
        <v>149.24420000000001</v>
      </c>
      <c r="N640" s="12">
        <f>IF(WorkOrders2[[#This Row],[WtyParts]]="yes", 0,WorkOrders2[[#This Row],[PartsCost]])</f>
        <v>149.24420000000001</v>
      </c>
      <c r="O640" t="s">
        <v>28</v>
      </c>
      <c r="P640" s="13">
        <f t="shared" si="72"/>
        <v>15</v>
      </c>
      <c r="Q640" s="14">
        <f t="shared" si="73"/>
        <v>140</v>
      </c>
      <c r="R640" s="15">
        <f t="shared" si="74"/>
        <v>35</v>
      </c>
      <c r="S640" s="15">
        <f t="shared" si="75"/>
        <v>35</v>
      </c>
      <c r="T640" s="15">
        <f t="shared" si="76"/>
        <v>149.24420000000001</v>
      </c>
      <c r="U640" s="15">
        <f t="shared" si="77"/>
        <v>184.24420000000001</v>
      </c>
      <c r="V640" s="15">
        <f t="shared" si="78"/>
        <v>184.24420000000001</v>
      </c>
      <c r="W640" s="14" t="str">
        <f t="shared" si="79"/>
        <v>Mon</v>
      </c>
      <c r="X640" s="14" t="str">
        <f t="shared" si="79"/>
        <v>Tue</v>
      </c>
      <c r="Y640" s="19">
        <f>WorkOrders2[[#This Row],[LbrHrs]]*WorkOrders2[[#This Row],[Techs]]</f>
        <v>0.5</v>
      </c>
      <c r="Z640" s="19">
        <f>WorkOrders2[[#This Row],[PartsCost]]+WorkOrders2[[#This Row],[LbrCost]]</f>
        <v>184.24420000000001</v>
      </c>
    </row>
    <row r="641" spans="1:26" x14ac:dyDescent="0.25">
      <c r="A641" s="7" t="s">
        <v>689</v>
      </c>
      <c r="B641" t="s">
        <v>136</v>
      </c>
      <c r="C641" t="s">
        <v>195</v>
      </c>
      <c r="D641" s="7" t="s">
        <v>27</v>
      </c>
      <c r="F641" s="8">
        <v>44319</v>
      </c>
      <c r="G641" s="8">
        <v>44336</v>
      </c>
      <c r="H641" s="9">
        <v>2</v>
      </c>
      <c r="I641" s="9" t="e">
        <f>VLOOKUP(WorkOrders2[[#This Row],[Techs]],[1]!tblRates[#All],2,FALSE)</f>
        <v>#REF!</v>
      </c>
      <c r="J641" s="10"/>
      <c r="K641" s="10"/>
      <c r="L641" s="11">
        <v>0.25</v>
      </c>
      <c r="M641" s="12">
        <v>26.59</v>
      </c>
      <c r="N641" s="12">
        <f>IF(WorkOrders2[[#This Row],[WtyParts]]="yes", 0,WorkOrders2[[#This Row],[PartsCost]])</f>
        <v>26.59</v>
      </c>
      <c r="O641" t="s">
        <v>400</v>
      </c>
      <c r="P641" s="13">
        <f t="shared" si="72"/>
        <v>17</v>
      </c>
      <c r="Q641" s="14">
        <f t="shared" si="73"/>
        <v>140</v>
      </c>
      <c r="R641" s="15">
        <f t="shared" si="74"/>
        <v>35</v>
      </c>
      <c r="S641" s="15">
        <f t="shared" si="75"/>
        <v>35</v>
      </c>
      <c r="T641" s="15">
        <f t="shared" si="76"/>
        <v>26.59</v>
      </c>
      <c r="U641" s="15">
        <f t="shared" si="77"/>
        <v>61.59</v>
      </c>
      <c r="V641" s="15">
        <f t="shared" si="78"/>
        <v>61.59</v>
      </c>
      <c r="W641" s="14" t="str">
        <f t="shared" si="79"/>
        <v>Mon</v>
      </c>
      <c r="X641" s="14" t="str">
        <f t="shared" si="79"/>
        <v>Thu</v>
      </c>
      <c r="Y641" s="19">
        <f>WorkOrders2[[#This Row],[LbrHrs]]*WorkOrders2[[#This Row],[Techs]]</f>
        <v>0.5</v>
      </c>
      <c r="Z641" s="19">
        <f>WorkOrders2[[#This Row],[PartsCost]]+WorkOrders2[[#This Row],[LbrCost]]</f>
        <v>61.59</v>
      </c>
    </row>
    <row r="642" spans="1:26" x14ac:dyDescent="0.25">
      <c r="A642" s="7" t="s">
        <v>690</v>
      </c>
      <c r="B642" t="s">
        <v>51</v>
      </c>
      <c r="C642" t="s">
        <v>26</v>
      </c>
      <c r="D642" s="7" t="s">
        <v>32</v>
      </c>
      <c r="F642" s="8">
        <v>44319</v>
      </c>
      <c r="G642" s="8">
        <v>44349</v>
      </c>
      <c r="H642" s="9">
        <v>1</v>
      </c>
      <c r="I642" s="9" t="e">
        <f>VLOOKUP(WorkOrders2[[#This Row],[Techs]],[1]!tblRates[#All],2,FALSE)</f>
        <v>#REF!</v>
      </c>
      <c r="J642" s="10"/>
      <c r="K642" s="10"/>
      <c r="L642" s="11">
        <v>0.5</v>
      </c>
      <c r="M642" s="12">
        <v>29.727799999999998</v>
      </c>
      <c r="N642" s="12">
        <f>IF(WorkOrders2[[#This Row],[WtyParts]]="yes", 0,WorkOrders2[[#This Row],[PartsCost]])</f>
        <v>29.727799999999998</v>
      </c>
      <c r="O642" t="s">
        <v>28</v>
      </c>
      <c r="P642" s="13">
        <f t="shared" ref="P642:P705" si="80">IF(G642="","",G642-F642)</f>
        <v>30</v>
      </c>
      <c r="Q642" s="14">
        <f t="shared" ref="Q642:Q705" si="81">INDEX(TechRate,MATCH(H642,TechNum,0))</f>
        <v>80</v>
      </c>
      <c r="R642" s="15">
        <f t="shared" ref="R642:R705" si="82">Q642*L642</f>
        <v>40</v>
      </c>
      <c r="S642" s="15">
        <f t="shared" ref="S642:S705" si="83">IF(J642="Yes",0,R642)</f>
        <v>40</v>
      </c>
      <c r="T642" s="15">
        <f t="shared" ref="T642:T705" si="84">IF(K642="Yes",0,M642)</f>
        <v>29.727799999999998</v>
      </c>
      <c r="U642" s="15">
        <f t="shared" ref="U642:U705" si="85">SUM(M642,R642)</f>
        <v>69.727800000000002</v>
      </c>
      <c r="V642" s="15">
        <f t="shared" ref="V642:V705" si="86">SUM(S642,T642)</f>
        <v>69.727800000000002</v>
      </c>
      <c r="W642" s="14" t="str">
        <f t="shared" ref="W642:X705" si="87">TEXT(F642,"ddd")</f>
        <v>Mon</v>
      </c>
      <c r="X642" s="14" t="str">
        <f t="shared" si="87"/>
        <v>Wed</v>
      </c>
      <c r="Y642" s="19">
        <f>WorkOrders2[[#This Row],[LbrHrs]]*WorkOrders2[[#This Row],[Techs]]</f>
        <v>0.5</v>
      </c>
      <c r="Z642" s="19">
        <f>WorkOrders2[[#This Row],[PartsCost]]+WorkOrders2[[#This Row],[LbrCost]]</f>
        <v>69.727800000000002</v>
      </c>
    </row>
    <row r="643" spans="1:26" x14ac:dyDescent="0.25">
      <c r="A643" s="7" t="s">
        <v>691</v>
      </c>
      <c r="B643" t="s">
        <v>25</v>
      </c>
      <c r="C643" t="s">
        <v>195</v>
      </c>
      <c r="D643" s="7" t="s">
        <v>35</v>
      </c>
      <c r="F643" s="8">
        <v>44319</v>
      </c>
      <c r="G643" s="8">
        <v>44354</v>
      </c>
      <c r="H643" s="9">
        <v>1</v>
      </c>
      <c r="I643" s="9" t="e">
        <f>VLOOKUP(WorkOrders2[[#This Row],[Techs]],[1]!tblRates[#All],2,FALSE)</f>
        <v>#REF!</v>
      </c>
      <c r="J643" s="10"/>
      <c r="K643" s="10"/>
      <c r="L643" s="11">
        <v>0.25</v>
      </c>
      <c r="M643" s="12">
        <v>21.33</v>
      </c>
      <c r="N643" s="12">
        <f>IF(WorkOrders2[[#This Row],[WtyParts]]="yes", 0,WorkOrders2[[#This Row],[PartsCost]])</f>
        <v>21.33</v>
      </c>
      <c r="O643" t="s">
        <v>28</v>
      </c>
      <c r="P643" s="13">
        <f t="shared" si="80"/>
        <v>35</v>
      </c>
      <c r="Q643" s="14">
        <f t="shared" si="81"/>
        <v>80</v>
      </c>
      <c r="R643" s="15">
        <f t="shared" si="82"/>
        <v>20</v>
      </c>
      <c r="S643" s="15">
        <f t="shared" si="83"/>
        <v>20</v>
      </c>
      <c r="T643" s="15">
        <f t="shared" si="84"/>
        <v>21.33</v>
      </c>
      <c r="U643" s="15">
        <f t="shared" si="85"/>
        <v>41.33</v>
      </c>
      <c r="V643" s="15">
        <f t="shared" si="86"/>
        <v>41.33</v>
      </c>
      <c r="W643" s="14" t="str">
        <f t="shared" si="87"/>
        <v>Mon</v>
      </c>
      <c r="X643" s="14" t="str">
        <f t="shared" si="87"/>
        <v>Mon</v>
      </c>
      <c r="Y643" s="19">
        <f>WorkOrders2[[#This Row],[LbrHrs]]*WorkOrders2[[#This Row],[Techs]]</f>
        <v>0.25</v>
      </c>
      <c r="Z643" s="19">
        <f>WorkOrders2[[#This Row],[PartsCost]]+WorkOrders2[[#This Row],[LbrCost]]</f>
        <v>41.33</v>
      </c>
    </row>
    <row r="644" spans="1:26" x14ac:dyDescent="0.25">
      <c r="A644" s="7" t="s">
        <v>692</v>
      </c>
      <c r="B644" t="s">
        <v>194</v>
      </c>
      <c r="C644" t="s">
        <v>195</v>
      </c>
      <c r="D644" s="7" t="s">
        <v>35</v>
      </c>
      <c r="F644" s="8">
        <v>44319</v>
      </c>
      <c r="G644" s="8">
        <v>44361</v>
      </c>
      <c r="H644" s="9">
        <v>1</v>
      </c>
      <c r="I644" s="9" t="e">
        <f>VLOOKUP(WorkOrders2[[#This Row],[Techs]],[1]!tblRates[#All],2,FALSE)</f>
        <v>#REF!</v>
      </c>
      <c r="J644" s="10"/>
      <c r="K644" s="10"/>
      <c r="L644" s="11">
        <v>0.25</v>
      </c>
      <c r="M644" s="12">
        <v>64.171000000000006</v>
      </c>
      <c r="N644" s="12">
        <f>IF(WorkOrders2[[#This Row],[WtyParts]]="yes", 0,WorkOrders2[[#This Row],[PartsCost]])</f>
        <v>64.171000000000006</v>
      </c>
      <c r="O644" t="s">
        <v>28</v>
      </c>
      <c r="P644" s="13">
        <f t="shared" si="80"/>
        <v>42</v>
      </c>
      <c r="Q644" s="14">
        <f t="shared" si="81"/>
        <v>80</v>
      </c>
      <c r="R644" s="15">
        <f t="shared" si="82"/>
        <v>20</v>
      </c>
      <c r="S644" s="15">
        <f t="shared" si="83"/>
        <v>20</v>
      </c>
      <c r="T644" s="15">
        <f t="shared" si="84"/>
        <v>64.171000000000006</v>
      </c>
      <c r="U644" s="15">
        <f t="shared" si="85"/>
        <v>84.171000000000006</v>
      </c>
      <c r="V644" s="15">
        <f t="shared" si="86"/>
        <v>84.171000000000006</v>
      </c>
      <c r="W644" s="14" t="str">
        <f t="shared" si="87"/>
        <v>Mon</v>
      </c>
      <c r="X644" s="14" t="str">
        <f t="shared" si="87"/>
        <v>Mon</v>
      </c>
      <c r="Y644" s="19">
        <f>WorkOrders2[[#This Row],[LbrHrs]]*WorkOrders2[[#This Row],[Techs]]</f>
        <v>0.25</v>
      </c>
      <c r="Z644" s="19">
        <f>WorkOrders2[[#This Row],[PartsCost]]+WorkOrders2[[#This Row],[LbrCost]]</f>
        <v>84.171000000000006</v>
      </c>
    </row>
    <row r="645" spans="1:26" x14ac:dyDescent="0.25">
      <c r="A645" s="7" t="s">
        <v>693</v>
      </c>
      <c r="B645" t="s">
        <v>51</v>
      </c>
      <c r="C645" t="s">
        <v>26</v>
      </c>
      <c r="D645" s="7" t="s">
        <v>35</v>
      </c>
      <c r="F645" s="8">
        <v>44319</v>
      </c>
      <c r="G645" s="8">
        <v>44368</v>
      </c>
      <c r="H645" s="9">
        <v>1</v>
      </c>
      <c r="I645" s="9" t="e">
        <f>VLOOKUP(WorkOrders2[[#This Row],[Techs]],[1]!tblRates[#All],2,FALSE)</f>
        <v>#REF!</v>
      </c>
      <c r="J645" s="10"/>
      <c r="K645" s="10"/>
      <c r="L645" s="11">
        <v>0.25</v>
      </c>
      <c r="M645" s="12">
        <v>70.8215</v>
      </c>
      <c r="N645" s="12">
        <f>IF(WorkOrders2[[#This Row],[WtyParts]]="yes", 0,WorkOrders2[[#This Row],[PartsCost]])</f>
        <v>70.8215</v>
      </c>
      <c r="O645" t="s">
        <v>36</v>
      </c>
      <c r="P645" s="13">
        <f t="shared" si="80"/>
        <v>49</v>
      </c>
      <c r="Q645" s="14">
        <f t="shared" si="81"/>
        <v>80</v>
      </c>
      <c r="R645" s="15">
        <f t="shared" si="82"/>
        <v>20</v>
      </c>
      <c r="S645" s="15">
        <f t="shared" si="83"/>
        <v>20</v>
      </c>
      <c r="T645" s="15">
        <f t="shared" si="84"/>
        <v>70.8215</v>
      </c>
      <c r="U645" s="15">
        <f t="shared" si="85"/>
        <v>90.8215</v>
      </c>
      <c r="V645" s="15">
        <f t="shared" si="86"/>
        <v>90.8215</v>
      </c>
      <c r="W645" s="14" t="str">
        <f t="shared" si="87"/>
        <v>Mon</v>
      </c>
      <c r="X645" s="14" t="str">
        <f t="shared" si="87"/>
        <v>Mon</v>
      </c>
      <c r="Y645" s="19">
        <f>WorkOrders2[[#This Row],[LbrHrs]]*WorkOrders2[[#This Row],[Techs]]</f>
        <v>0.25</v>
      </c>
      <c r="Z645" s="19">
        <f>WorkOrders2[[#This Row],[PartsCost]]+WorkOrders2[[#This Row],[LbrCost]]</f>
        <v>90.8215</v>
      </c>
    </row>
    <row r="646" spans="1:26" x14ac:dyDescent="0.25">
      <c r="A646" s="7" t="s">
        <v>694</v>
      </c>
      <c r="B646" t="s">
        <v>74</v>
      </c>
      <c r="C646" t="s">
        <v>46</v>
      </c>
      <c r="D646" s="7" t="s">
        <v>32</v>
      </c>
      <c r="F646" s="8">
        <v>44319</v>
      </c>
      <c r="G646" s="8">
        <v>44389</v>
      </c>
      <c r="H646" s="9">
        <v>1</v>
      </c>
      <c r="I646" s="9" t="e">
        <f>VLOOKUP(WorkOrders2[[#This Row],[Techs]],[1]!tblRates[#All],2,FALSE)</f>
        <v>#REF!</v>
      </c>
      <c r="J646" s="10"/>
      <c r="K646" s="10"/>
      <c r="L646" s="11">
        <v>2.5</v>
      </c>
      <c r="M646" s="12">
        <v>271.90960000000001</v>
      </c>
      <c r="N646" s="12">
        <f>IF(WorkOrders2[[#This Row],[WtyParts]]="yes", 0,WorkOrders2[[#This Row],[PartsCost]])</f>
        <v>271.90960000000001</v>
      </c>
      <c r="O646" t="s">
        <v>47</v>
      </c>
      <c r="P646" s="13">
        <f t="shared" si="80"/>
        <v>70</v>
      </c>
      <c r="Q646" s="14">
        <f t="shared" si="81"/>
        <v>80</v>
      </c>
      <c r="R646" s="15">
        <f t="shared" si="82"/>
        <v>200</v>
      </c>
      <c r="S646" s="15">
        <f t="shared" si="83"/>
        <v>200</v>
      </c>
      <c r="T646" s="15">
        <f t="shared" si="84"/>
        <v>271.90960000000001</v>
      </c>
      <c r="U646" s="15">
        <f t="shared" si="85"/>
        <v>471.90960000000001</v>
      </c>
      <c r="V646" s="15">
        <f t="shared" si="86"/>
        <v>471.90960000000001</v>
      </c>
      <c r="W646" s="14" t="str">
        <f t="shared" si="87"/>
        <v>Mon</v>
      </c>
      <c r="X646" s="14" t="str">
        <f t="shared" si="87"/>
        <v>Mon</v>
      </c>
      <c r="Y646" s="19">
        <f>WorkOrders2[[#This Row],[LbrHrs]]*WorkOrders2[[#This Row],[Techs]]</f>
        <v>2.5</v>
      </c>
      <c r="Z646" s="19">
        <f>WorkOrders2[[#This Row],[PartsCost]]+WorkOrders2[[#This Row],[LbrCost]]</f>
        <v>471.90960000000001</v>
      </c>
    </row>
    <row r="647" spans="1:26" x14ac:dyDescent="0.25">
      <c r="A647" s="7" t="s">
        <v>695</v>
      </c>
      <c r="B647" t="s">
        <v>34</v>
      </c>
      <c r="C647" t="s">
        <v>26</v>
      </c>
      <c r="D647" s="7" t="s">
        <v>27</v>
      </c>
      <c r="F647" s="8">
        <v>44320</v>
      </c>
      <c r="G647" s="8">
        <v>44329</v>
      </c>
      <c r="H647" s="9">
        <v>1</v>
      </c>
      <c r="I647" s="9" t="e">
        <f>VLOOKUP(WorkOrders2[[#This Row],[Techs]],[1]!tblRates[#All],2,FALSE)</f>
        <v>#REF!</v>
      </c>
      <c r="J647" s="10"/>
      <c r="K647" s="10"/>
      <c r="L647" s="11">
        <v>0.75</v>
      </c>
      <c r="M647" s="12">
        <v>146.2002</v>
      </c>
      <c r="N647" s="12">
        <f>IF(WorkOrders2[[#This Row],[WtyParts]]="yes", 0,WorkOrders2[[#This Row],[PartsCost]])</f>
        <v>146.2002</v>
      </c>
      <c r="O647" t="s">
        <v>47</v>
      </c>
      <c r="P647" s="13">
        <f t="shared" si="80"/>
        <v>9</v>
      </c>
      <c r="Q647" s="14">
        <f t="shared" si="81"/>
        <v>80</v>
      </c>
      <c r="R647" s="15">
        <f t="shared" si="82"/>
        <v>60</v>
      </c>
      <c r="S647" s="15">
        <f t="shared" si="83"/>
        <v>60</v>
      </c>
      <c r="T647" s="15">
        <f t="shared" si="84"/>
        <v>146.2002</v>
      </c>
      <c r="U647" s="15">
        <f t="shared" si="85"/>
        <v>206.2002</v>
      </c>
      <c r="V647" s="15">
        <f t="shared" si="86"/>
        <v>206.2002</v>
      </c>
      <c r="W647" s="14" t="str">
        <f t="shared" si="87"/>
        <v>Tue</v>
      </c>
      <c r="X647" s="14" t="str">
        <f t="shared" si="87"/>
        <v>Thu</v>
      </c>
      <c r="Y647" s="19">
        <f>WorkOrders2[[#This Row],[LbrHrs]]*WorkOrders2[[#This Row],[Techs]]</f>
        <v>0.75</v>
      </c>
      <c r="Z647" s="19">
        <f>WorkOrders2[[#This Row],[PartsCost]]+WorkOrders2[[#This Row],[LbrCost]]</f>
        <v>206.2002</v>
      </c>
    </row>
    <row r="648" spans="1:26" x14ac:dyDescent="0.25">
      <c r="A648" s="7" t="s">
        <v>696</v>
      </c>
      <c r="B648" t="s">
        <v>34</v>
      </c>
      <c r="C648" t="s">
        <v>26</v>
      </c>
      <c r="D648" s="7" t="s">
        <v>32</v>
      </c>
      <c r="F648" s="8">
        <v>44320</v>
      </c>
      <c r="G648" s="8">
        <v>44336</v>
      </c>
      <c r="H648" s="9">
        <v>1</v>
      </c>
      <c r="I648" s="9" t="e">
        <f>VLOOKUP(WorkOrders2[[#This Row],[Techs]],[1]!tblRates[#All],2,FALSE)</f>
        <v>#REF!</v>
      </c>
      <c r="J648" s="10"/>
      <c r="K648" s="10"/>
      <c r="L648" s="11">
        <v>0.5</v>
      </c>
      <c r="M648" s="12">
        <v>150</v>
      </c>
      <c r="N648" s="12">
        <f>IF(WorkOrders2[[#This Row],[WtyParts]]="yes", 0,WorkOrders2[[#This Row],[PartsCost]])</f>
        <v>150</v>
      </c>
      <c r="O648" t="s">
        <v>28</v>
      </c>
      <c r="P648" s="13">
        <f t="shared" si="80"/>
        <v>16</v>
      </c>
      <c r="Q648" s="14">
        <f t="shared" si="81"/>
        <v>80</v>
      </c>
      <c r="R648" s="15">
        <f t="shared" si="82"/>
        <v>40</v>
      </c>
      <c r="S648" s="15">
        <f t="shared" si="83"/>
        <v>40</v>
      </c>
      <c r="T648" s="15">
        <f t="shared" si="84"/>
        <v>150</v>
      </c>
      <c r="U648" s="15">
        <f t="shared" si="85"/>
        <v>190</v>
      </c>
      <c r="V648" s="15">
        <f t="shared" si="86"/>
        <v>190</v>
      </c>
      <c r="W648" s="14" t="str">
        <f t="shared" si="87"/>
        <v>Tue</v>
      </c>
      <c r="X648" s="14" t="str">
        <f t="shared" si="87"/>
        <v>Thu</v>
      </c>
      <c r="Y648" s="19">
        <f>WorkOrders2[[#This Row],[LbrHrs]]*WorkOrders2[[#This Row],[Techs]]</f>
        <v>0.5</v>
      </c>
      <c r="Z648" s="19">
        <f>WorkOrders2[[#This Row],[PartsCost]]+WorkOrders2[[#This Row],[LbrCost]]</f>
        <v>190</v>
      </c>
    </row>
    <row r="649" spans="1:26" x14ac:dyDescent="0.25">
      <c r="A649" s="7" t="s">
        <v>697</v>
      </c>
      <c r="B649" t="s">
        <v>34</v>
      </c>
      <c r="C649" t="s">
        <v>40</v>
      </c>
      <c r="D649" s="7" t="s">
        <v>35</v>
      </c>
      <c r="F649" s="8">
        <v>44320</v>
      </c>
      <c r="G649" s="8">
        <v>44350</v>
      </c>
      <c r="H649" s="9">
        <v>1</v>
      </c>
      <c r="I649" s="9" t="e">
        <f>VLOOKUP(WorkOrders2[[#This Row],[Techs]],[1]!tblRates[#All],2,FALSE)</f>
        <v>#REF!</v>
      </c>
      <c r="J649" s="10"/>
      <c r="K649" s="10"/>
      <c r="L649" s="11">
        <v>0.25</v>
      </c>
      <c r="M649" s="12">
        <v>140.5</v>
      </c>
      <c r="N649" s="12">
        <f>IF(WorkOrders2[[#This Row],[WtyParts]]="yes", 0,WorkOrders2[[#This Row],[PartsCost]])</f>
        <v>140.5</v>
      </c>
      <c r="O649" t="s">
        <v>47</v>
      </c>
      <c r="P649" s="13">
        <f t="shared" si="80"/>
        <v>30</v>
      </c>
      <c r="Q649" s="14">
        <f t="shared" si="81"/>
        <v>80</v>
      </c>
      <c r="R649" s="15">
        <f t="shared" si="82"/>
        <v>20</v>
      </c>
      <c r="S649" s="15">
        <f t="shared" si="83"/>
        <v>20</v>
      </c>
      <c r="T649" s="15">
        <f t="shared" si="84"/>
        <v>140.5</v>
      </c>
      <c r="U649" s="15">
        <f t="shared" si="85"/>
        <v>160.5</v>
      </c>
      <c r="V649" s="15">
        <f t="shared" si="86"/>
        <v>160.5</v>
      </c>
      <c r="W649" s="14" t="str">
        <f t="shared" si="87"/>
        <v>Tue</v>
      </c>
      <c r="X649" s="14" t="str">
        <f t="shared" si="87"/>
        <v>Thu</v>
      </c>
      <c r="Y649" s="19">
        <f>WorkOrders2[[#This Row],[LbrHrs]]*WorkOrders2[[#This Row],[Techs]]</f>
        <v>0.25</v>
      </c>
      <c r="Z649" s="19">
        <f>WorkOrders2[[#This Row],[PartsCost]]+WorkOrders2[[#This Row],[LbrCost]]</f>
        <v>160.5</v>
      </c>
    </row>
    <row r="650" spans="1:26" x14ac:dyDescent="0.25">
      <c r="A650" s="7" t="s">
        <v>698</v>
      </c>
      <c r="B650" t="s">
        <v>30</v>
      </c>
      <c r="C650" t="s">
        <v>31</v>
      </c>
      <c r="D650" s="7" t="s">
        <v>35</v>
      </c>
      <c r="F650" s="8">
        <v>44320</v>
      </c>
      <c r="G650" s="8">
        <v>44357</v>
      </c>
      <c r="H650" s="9">
        <v>1</v>
      </c>
      <c r="I650" s="9" t="e">
        <f>VLOOKUP(WorkOrders2[[#This Row],[Techs]],[1]!tblRates[#All],2,FALSE)</f>
        <v>#REF!</v>
      </c>
      <c r="J650" s="10"/>
      <c r="K650" s="10"/>
      <c r="L650" s="11">
        <v>0.25</v>
      </c>
      <c r="M650" s="12">
        <v>39</v>
      </c>
      <c r="N650" s="12">
        <f>IF(WorkOrders2[[#This Row],[WtyParts]]="yes", 0,WorkOrders2[[#This Row],[PartsCost]])</f>
        <v>39</v>
      </c>
      <c r="O650" t="s">
        <v>28</v>
      </c>
      <c r="P650" s="13">
        <f t="shared" si="80"/>
        <v>37</v>
      </c>
      <c r="Q650" s="14">
        <f t="shared" si="81"/>
        <v>80</v>
      </c>
      <c r="R650" s="15">
        <f t="shared" si="82"/>
        <v>20</v>
      </c>
      <c r="S650" s="15">
        <f t="shared" si="83"/>
        <v>20</v>
      </c>
      <c r="T650" s="15">
        <f t="shared" si="84"/>
        <v>39</v>
      </c>
      <c r="U650" s="15">
        <f t="shared" si="85"/>
        <v>59</v>
      </c>
      <c r="V650" s="15">
        <f t="shared" si="86"/>
        <v>59</v>
      </c>
      <c r="W650" s="14" t="str">
        <f t="shared" si="87"/>
        <v>Tue</v>
      </c>
      <c r="X650" s="14" t="str">
        <f t="shared" si="87"/>
        <v>Thu</v>
      </c>
      <c r="Y650" s="19">
        <f>WorkOrders2[[#This Row],[LbrHrs]]*WorkOrders2[[#This Row],[Techs]]</f>
        <v>0.25</v>
      </c>
      <c r="Z650" s="19">
        <f>WorkOrders2[[#This Row],[PartsCost]]+WorkOrders2[[#This Row],[LbrCost]]</f>
        <v>59</v>
      </c>
    </row>
    <row r="651" spans="1:26" x14ac:dyDescent="0.25">
      <c r="A651" s="7" t="s">
        <v>699</v>
      </c>
      <c r="B651" t="s">
        <v>25</v>
      </c>
      <c r="C651" t="s">
        <v>26</v>
      </c>
      <c r="D651" s="7" t="s">
        <v>49</v>
      </c>
      <c r="F651" s="8">
        <v>44320</v>
      </c>
      <c r="G651" s="8">
        <v>44389</v>
      </c>
      <c r="H651" s="9">
        <v>2</v>
      </c>
      <c r="I651" s="9" t="e">
        <f>VLOOKUP(WorkOrders2[[#This Row],[Techs]],[1]!tblRates[#All],2,FALSE)</f>
        <v>#REF!</v>
      </c>
      <c r="J651" s="10"/>
      <c r="K651" s="10"/>
      <c r="L651" s="11">
        <v>2.25</v>
      </c>
      <c r="M651" s="12">
        <v>716.98710000000005</v>
      </c>
      <c r="N651" s="12">
        <f>IF(WorkOrders2[[#This Row],[WtyParts]]="yes", 0,WorkOrders2[[#This Row],[PartsCost]])</f>
        <v>716.98710000000005</v>
      </c>
      <c r="O651" t="s">
        <v>47</v>
      </c>
      <c r="P651" s="13">
        <f t="shared" si="80"/>
        <v>69</v>
      </c>
      <c r="Q651" s="14">
        <f t="shared" si="81"/>
        <v>140</v>
      </c>
      <c r="R651" s="15">
        <f t="shared" si="82"/>
        <v>315</v>
      </c>
      <c r="S651" s="15">
        <f t="shared" si="83"/>
        <v>315</v>
      </c>
      <c r="T651" s="15">
        <f t="shared" si="84"/>
        <v>716.98710000000005</v>
      </c>
      <c r="U651" s="15">
        <f t="shared" si="85"/>
        <v>1031.9871000000001</v>
      </c>
      <c r="V651" s="15">
        <f t="shared" si="86"/>
        <v>1031.9871000000001</v>
      </c>
      <c r="W651" s="14" t="str">
        <f t="shared" si="87"/>
        <v>Tue</v>
      </c>
      <c r="X651" s="14" t="str">
        <f t="shared" si="87"/>
        <v>Mon</v>
      </c>
      <c r="Y651" s="19">
        <f>WorkOrders2[[#This Row],[LbrHrs]]*WorkOrders2[[#This Row],[Techs]]</f>
        <v>4.5</v>
      </c>
      <c r="Z651" s="19">
        <f>WorkOrders2[[#This Row],[PartsCost]]+WorkOrders2[[#This Row],[LbrCost]]</f>
        <v>1031.9871000000001</v>
      </c>
    </row>
    <row r="652" spans="1:26" x14ac:dyDescent="0.25">
      <c r="A652" s="7" t="s">
        <v>700</v>
      </c>
      <c r="B652" t="s">
        <v>136</v>
      </c>
      <c r="C652" t="s">
        <v>195</v>
      </c>
      <c r="D652" s="7" t="s">
        <v>35</v>
      </c>
      <c r="F652" s="8">
        <v>44320</v>
      </c>
      <c r="G652" s="8"/>
      <c r="H652" s="9">
        <v>1</v>
      </c>
      <c r="I652" s="9" t="e">
        <f>VLOOKUP(WorkOrders2[[#This Row],[Techs]],[1]!tblRates[#All],2,FALSE)</f>
        <v>#REF!</v>
      </c>
      <c r="J652" s="10"/>
      <c r="K652" s="10"/>
      <c r="L652" s="11"/>
      <c r="M652" s="12">
        <v>118.8969</v>
      </c>
      <c r="N652" s="12">
        <f>IF(WorkOrders2[[#This Row],[WtyParts]]="yes", 0,WorkOrders2[[#This Row],[PartsCost]])</f>
        <v>118.8969</v>
      </c>
      <c r="O652" t="s">
        <v>28</v>
      </c>
      <c r="P652" s="13" t="str">
        <f t="shared" si="80"/>
        <v/>
      </c>
      <c r="Q652" s="14">
        <f t="shared" si="81"/>
        <v>80</v>
      </c>
      <c r="R652" s="15">
        <f t="shared" si="82"/>
        <v>0</v>
      </c>
      <c r="S652" s="15">
        <f t="shared" si="83"/>
        <v>0</v>
      </c>
      <c r="T652" s="15">
        <f t="shared" si="84"/>
        <v>118.8969</v>
      </c>
      <c r="U652" s="15">
        <f t="shared" si="85"/>
        <v>118.8969</v>
      </c>
      <c r="V652" s="15">
        <f t="shared" si="86"/>
        <v>118.8969</v>
      </c>
      <c r="W652" s="14" t="str">
        <f t="shared" si="87"/>
        <v>Tue</v>
      </c>
      <c r="X652" s="14" t="str">
        <f t="shared" si="87"/>
        <v>Sat</v>
      </c>
      <c r="Y652" s="19">
        <f>WorkOrders2[[#This Row],[LbrHrs]]*WorkOrders2[[#This Row],[Techs]]</f>
        <v>0</v>
      </c>
      <c r="Z652" s="19">
        <f>WorkOrders2[[#This Row],[PartsCost]]+WorkOrders2[[#This Row],[LbrCost]]</f>
        <v>118.8969</v>
      </c>
    </row>
    <row r="653" spans="1:26" x14ac:dyDescent="0.25">
      <c r="A653" s="7" t="s">
        <v>701</v>
      </c>
      <c r="B653" t="s">
        <v>30</v>
      </c>
      <c r="C653" t="s">
        <v>46</v>
      </c>
      <c r="D653" s="7" t="s">
        <v>27</v>
      </c>
      <c r="F653" s="8">
        <v>44321</v>
      </c>
      <c r="G653" s="8">
        <v>44333</v>
      </c>
      <c r="H653" s="9">
        <v>2</v>
      </c>
      <c r="I653" s="9" t="e">
        <f>VLOOKUP(WorkOrders2[[#This Row],[Techs]],[1]!tblRates[#All],2,FALSE)</f>
        <v>#REF!</v>
      </c>
      <c r="J653" s="10"/>
      <c r="K653" s="10" t="s">
        <v>41</v>
      </c>
      <c r="L653" s="11">
        <v>0.25</v>
      </c>
      <c r="M653" s="12">
        <v>24</v>
      </c>
      <c r="N653" s="12">
        <f>IF(WorkOrders2[[#This Row],[WtyParts]]="yes", 0,WorkOrders2[[#This Row],[PartsCost]])</f>
        <v>0</v>
      </c>
      <c r="O653" t="s">
        <v>47</v>
      </c>
      <c r="P653" s="13">
        <f t="shared" si="80"/>
        <v>12</v>
      </c>
      <c r="Q653" s="14">
        <f t="shared" si="81"/>
        <v>140</v>
      </c>
      <c r="R653" s="15">
        <f t="shared" si="82"/>
        <v>35</v>
      </c>
      <c r="S653" s="15">
        <f t="shared" si="83"/>
        <v>35</v>
      </c>
      <c r="T653" s="15">
        <f t="shared" si="84"/>
        <v>0</v>
      </c>
      <c r="U653" s="15">
        <f t="shared" si="85"/>
        <v>59</v>
      </c>
      <c r="V653" s="15">
        <f t="shared" si="86"/>
        <v>35</v>
      </c>
      <c r="W653" s="14" t="str">
        <f t="shared" si="87"/>
        <v>Wed</v>
      </c>
      <c r="X653" s="14" t="str">
        <f t="shared" si="87"/>
        <v>Mon</v>
      </c>
      <c r="Y653" s="19">
        <f>WorkOrders2[[#This Row],[LbrHrs]]*WorkOrders2[[#This Row],[Techs]]</f>
        <v>0.5</v>
      </c>
      <c r="Z653" s="19">
        <f>WorkOrders2[[#This Row],[PartsCost]]+WorkOrders2[[#This Row],[LbrCost]]</f>
        <v>59</v>
      </c>
    </row>
    <row r="654" spans="1:26" x14ac:dyDescent="0.25">
      <c r="A654" s="7" t="s">
        <v>702</v>
      </c>
      <c r="B654" t="s">
        <v>62</v>
      </c>
      <c r="C654" t="s">
        <v>40</v>
      </c>
      <c r="D654" s="7" t="s">
        <v>27</v>
      </c>
      <c r="F654" s="8">
        <v>44321</v>
      </c>
      <c r="G654" s="8">
        <v>44333</v>
      </c>
      <c r="H654" s="9">
        <v>1</v>
      </c>
      <c r="I654" s="9" t="e">
        <f>VLOOKUP(WorkOrders2[[#This Row],[Techs]],[1]!tblRates[#All],2,FALSE)</f>
        <v>#REF!</v>
      </c>
      <c r="J654" s="10"/>
      <c r="K654" s="10"/>
      <c r="L654" s="11">
        <v>0.25</v>
      </c>
      <c r="M654" s="12">
        <v>28.036799999999999</v>
      </c>
      <c r="N654" s="12">
        <f>IF(WorkOrders2[[#This Row],[WtyParts]]="yes", 0,WorkOrders2[[#This Row],[PartsCost]])</f>
        <v>28.036799999999999</v>
      </c>
      <c r="O654" t="s">
        <v>28</v>
      </c>
      <c r="P654" s="13">
        <f t="shared" si="80"/>
        <v>12</v>
      </c>
      <c r="Q654" s="14">
        <f t="shared" si="81"/>
        <v>80</v>
      </c>
      <c r="R654" s="15">
        <f t="shared" si="82"/>
        <v>20</v>
      </c>
      <c r="S654" s="15">
        <f t="shared" si="83"/>
        <v>20</v>
      </c>
      <c r="T654" s="15">
        <f t="shared" si="84"/>
        <v>28.036799999999999</v>
      </c>
      <c r="U654" s="15">
        <f t="shared" si="85"/>
        <v>48.036799999999999</v>
      </c>
      <c r="V654" s="15">
        <f t="shared" si="86"/>
        <v>48.036799999999999</v>
      </c>
      <c r="W654" s="14" t="str">
        <f t="shared" si="87"/>
        <v>Wed</v>
      </c>
      <c r="X654" s="14" t="str">
        <f t="shared" si="87"/>
        <v>Mon</v>
      </c>
      <c r="Y654" s="19">
        <f>WorkOrders2[[#This Row],[LbrHrs]]*WorkOrders2[[#This Row],[Techs]]</f>
        <v>0.25</v>
      </c>
      <c r="Z654" s="19">
        <f>WorkOrders2[[#This Row],[PartsCost]]+WorkOrders2[[#This Row],[LbrCost]]</f>
        <v>48.036799999999999</v>
      </c>
    </row>
    <row r="655" spans="1:26" x14ac:dyDescent="0.25">
      <c r="A655" s="7" t="s">
        <v>703</v>
      </c>
      <c r="B655" t="s">
        <v>30</v>
      </c>
      <c r="C655" t="s">
        <v>46</v>
      </c>
      <c r="D655" s="7" t="s">
        <v>27</v>
      </c>
      <c r="F655" s="8">
        <v>44321</v>
      </c>
      <c r="G655" s="8">
        <v>44333</v>
      </c>
      <c r="H655" s="9">
        <v>2</v>
      </c>
      <c r="I655" s="9" t="e">
        <f>VLOOKUP(WorkOrders2[[#This Row],[Techs]],[1]!tblRates[#All],2,FALSE)</f>
        <v>#REF!</v>
      </c>
      <c r="J655" s="10"/>
      <c r="K655" s="10"/>
      <c r="L655" s="11">
        <v>0.5</v>
      </c>
      <c r="M655" s="12">
        <v>291.10989999999998</v>
      </c>
      <c r="N655" s="12">
        <f>IF(WorkOrders2[[#This Row],[WtyParts]]="yes", 0,WorkOrders2[[#This Row],[PartsCost]])</f>
        <v>291.10989999999998</v>
      </c>
      <c r="O655" t="s">
        <v>47</v>
      </c>
      <c r="P655" s="13">
        <f t="shared" si="80"/>
        <v>12</v>
      </c>
      <c r="Q655" s="14">
        <f t="shared" si="81"/>
        <v>140</v>
      </c>
      <c r="R655" s="15">
        <f t="shared" si="82"/>
        <v>70</v>
      </c>
      <c r="S655" s="15">
        <f t="shared" si="83"/>
        <v>70</v>
      </c>
      <c r="T655" s="15">
        <f t="shared" si="84"/>
        <v>291.10989999999998</v>
      </c>
      <c r="U655" s="15">
        <f t="shared" si="85"/>
        <v>361.10989999999998</v>
      </c>
      <c r="V655" s="15">
        <f t="shared" si="86"/>
        <v>361.10989999999998</v>
      </c>
      <c r="W655" s="14" t="str">
        <f t="shared" si="87"/>
        <v>Wed</v>
      </c>
      <c r="X655" s="14" t="str">
        <f t="shared" si="87"/>
        <v>Mon</v>
      </c>
      <c r="Y655" s="19">
        <f>WorkOrders2[[#This Row],[LbrHrs]]*WorkOrders2[[#This Row],[Techs]]</f>
        <v>1</v>
      </c>
      <c r="Z655" s="19">
        <f>WorkOrders2[[#This Row],[PartsCost]]+WorkOrders2[[#This Row],[LbrCost]]</f>
        <v>361.10989999999998</v>
      </c>
    </row>
    <row r="656" spans="1:26" x14ac:dyDescent="0.25">
      <c r="A656" s="7" t="s">
        <v>704</v>
      </c>
      <c r="B656" t="s">
        <v>136</v>
      </c>
      <c r="C656" t="s">
        <v>195</v>
      </c>
      <c r="D656" s="7" t="s">
        <v>27</v>
      </c>
      <c r="F656" s="8">
        <v>44321</v>
      </c>
      <c r="G656" s="8">
        <v>44340</v>
      </c>
      <c r="H656" s="9">
        <v>2</v>
      </c>
      <c r="I656" s="9" t="e">
        <f>VLOOKUP(WorkOrders2[[#This Row],[Techs]],[1]!tblRates[#All],2,FALSE)</f>
        <v>#REF!</v>
      </c>
      <c r="J656" s="10"/>
      <c r="K656" s="10"/>
      <c r="L656" s="11">
        <v>0.25</v>
      </c>
      <c r="M656" s="12">
        <v>36.3384</v>
      </c>
      <c r="N656" s="12">
        <f>IF(WorkOrders2[[#This Row],[WtyParts]]="yes", 0,WorkOrders2[[#This Row],[PartsCost]])</f>
        <v>36.3384</v>
      </c>
      <c r="O656" t="s">
        <v>28</v>
      </c>
      <c r="P656" s="13">
        <f t="shared" si="80"/>
        <v>19</v>
      </c>
      <c r="Q656" s="14">
        <f t="shared" si="81"/>
        <v>140</v>
      </c>
      <c r="R656" s="15">
        <f t="shared" si="82"/>
        <v>35</v>
      </c>
      <c r="S656" s="15">
        <f t="shared" si="83"/>
        <v>35</v>
      </c>
      <c r="T656" s="15">
        <f t="shared" si="84"/>
        <v>36.3384</v>
      </c>
      <c r="U656" s="15">
        <f t="shared" si="85"/>
        <v>71.338400000000007</v>
      </c>
      <c r="V656" s="15">
        <f t="shared" si="86"/>
        <v>71.338400000000007</v>
      </c>
      <c r="W656" s="14" t="str">
        <f t="shared" si="87"/>
        <v>Wed</v>
      </c>
      <c r="X656" s="14" t="str">
        <f t="shared" si="87"/>
        <v>Mon</v>
      </c>
      <c r="Y656" s="19">
        <f>WorkOrders2[[#This Row],[LbrHrs]]*WorkOrders2[[#This Row],[Techs]]</f>
        <v>0.5</v>
      </c>
      <c r="Z656" s="19">
        <f>WorkOrders2[[#This Row],[PartsCost]]+WorkOrders2[[#This Row],[LbrCost]]</f>
        <v>71.338400000000007</v>
      </c>
    </row>
    <row r="657" spans="1:26" x14ac:dyDescent="0.25">
      <c r="A657" s="7" t="s">
        <v>705</v>
      </c>
      <c r="B657" t="s">
        <v>34</v>
      </c>
      <c r="C657" t="s">
        <v>46</v>
      </c>
      <c r="D657" s="7" t="s">
        <v>49</v>
      </c>
      <c r="F657" s="8">
        <v>44321</v>
      </c>
      <c r="G657" s="8">
        <v>44343</v>
      </c>
      <c r="H657" s="9">
        <v>1</v>
      </c>
      <c r="I657" s="9" t="e">
        <f>VLOOKUP(WorkOrders2[[#This Row],[Techs]],[1]!tblRates[#All],2,FALSE)</f>
        <v>#REF!</v>
      </c>
      <c r="J657" s="10"/>
      <c r="K657" s="10"/>
      <c r="L657" s="11">
        <v>1</v>
      </c>
      <c r="M657" s="12">
        <v>26.84</v>
      </c>
      <c r="N657" s="12">
        <f>IF(WorkOrders2[[#This Row],[WtyParts]]="yes", 0,WorkOrders2[[#This Row],[PartsCost]])</f>
        <v>26.84</v>
      </c>
      <c r="O657" t="s">
        <v>47</v>
      </c>
      <c r="P657" s="13">
        <f t="shared" si="80"/>
        <v>22</v>
      </c>
      <c r="Q657" s="14">
        <f t="shared" si="81"/>
        <v>80</v>
      </c>
      <c r="R657" s="15">
        <f t="shared" si="82"/>
        <v>80</v>
      </c>
      <c r="S657" s="15">
        <f t="shared" si="83"/>
        <v>80</v>
      </c>
      <c r="T657" s="15">
        <f t="shared" si="84"/>
        <v>26.84</v>
      </c>
      <c r="U657" s="15">
        <f t="shared" si="85"/>
        <v>106.84</v>
      </c>
      <c r="V657" s="15">
        <f t="shared" si="86"/>
        <v>106.84</v>
      </c>
      <c r="W657" s="14" t="str">
        <f t="shared" si="87"/>
        <v>Wed</v>
      </c>
      <c r="X657" s="14" t="str">
        <f t="shared" si="87"/>
        <v>Thu</v>
      </c>
      <c r="Y657" s="19">
        <f>WorkOrders2[[#This Row],[LbrHrs]]*WorkOrders2[[#This Row],[Techs]]</f>
        <v>1</v>
      </c>
      <c r="Z657" s="19">
        <f>WorkOrders2[[#This Row],[PartsCost]]+WorkOrders2[[#This Row],[LbrCost]]</f>
        <v>106.84</v>
      </c>
    </row>
    <row r="658" spans="1:26" x14ac:dyDescent="0.25">
      <c r="A658" s="7" t="s">
        <v>706</v>
      </c>
      <c r="B658" t="s">
        <v>34</v>
      </c>
      <c r="C658" t="s">
        <v>26</v>
      </c>
      <c r="D658" s="7" t="s">
        <v>35</v>
      </c>
      <c r="F658" s="8">
        <v>44322</v>
      </c>
      <c r="G658" s="8">
        <v>44336</v>
      </c>
      <c r="H658" s="9">
        <v>1</v>
      </c>
      <c r="I658" s="9" t="e">
        <f>VLOOKUP(WorkOrders2[[#This Row],[Techs]],[1]!tblRates[#All],2,FALSE)</f>
        <v>#REF!</v>
      </c>
      <c r="J658" s="10"/>
      <c r="K658" s="10"/>
      <c r="L658" s="11">
        <v>0.25</v>
      </c>
      <c r="M658" s="12">
        <v>56.107500000000002</v>
      </c>
      <c r="N658" s="12">
        <f>IF(WorkOrders2[[#This Row],[WtyParts]]="yes", 0,WorkOrders2[[#This Row],[PartsCost]])</f>
        <v>56.107500000000002</v>
      </c>
      <c r="O658" t="s">
        <v>28</v>
      </c>
      <c r="P658" s="13">
        <f t="shared" si="80"/>
        <v>14</v>
      </c>
      <c r="Q658" s="14">
        <f t="shared" si="81"/>
        <v>80</v>
      </c>
      <c r="R658" s="15">
        <f t="shared" si="82"/>
        <v>20</v>
      </c>
      <c r="S658" s="15">
        <f t="shared" si="83"/>
        <v>20</v>
      </c>
      <c r="T658" s="15">
        <f t="shared" si="84"/>
        <v>56.107500000000002</v>
      </c>
      <c r="U658" s="15">
        <f t="shared" si="85"/>
        <v>76.107500000000002</v>
      </c>
      <c r="V658" s="15">
        <f t="shared" si="86"/>
        <v>76.107500000000002</v>
      </c>
      <c r="W658" s="14" t="str">
        <f t="shared" si="87"/>
        <v>Thu</v>
      </c>
      <c r="X658" s="14" t="str">
        <f t="shared" si="87"/>
        <v>Thu</v>
      </c>
      <c r="Y658" s="19">
        <f>WorkOrders2[[#This Row],[LbrHrs]]*WorkOrders2[[#This Row],[Techs]]</f>
        <v>0.25</v>
      </c>
      <c r="Z658" s="19">
        <f>WorkOrders2[[#This Row],[PartsCost]]+WorkOrders2[[#This Row],[LbrCost]]</f>
        <v>76.107500000000002</v>
      </c>
    </row>
    <row r="659" spans="1:26" x14ac:dyDescent="0.25">
      <c r="A659" s="7" t="s">
        <v>707</v>
      </c>
      <c r="B659" t="s">
        <v>25</v>
      </c>
      <c r="C659" t="s">
        <v>195</v>
      </c>
      <c r="D659" s="7" t="s">
        <v>32</v>
      </c>
      <c r="F659" s="8">
        <v>44322</v>
      </c>
      <c r="G659" s="8">
        <v>44335</v>
      </c>
      <c r="H659" s="9">
        <v>2</v>
      </c>
      <c r="I659" s="9" t="e">
        <f>VLOOKUP(WorkOrders2[[#This Row],[Techs]],[1]!tblRates[#All],2,FALSE)</f>
        <v>#REF!</v>
      </c>
      <c r="J659" s="10"/>
      <c r="K659" s="10"/>
      <c r="L659" s="11">
        <v>0.5</v>
      </c>
      <c r="M659" s="12">
        <v>205.53</v>
      </c>
      <c r="N659" s="12">
        <f>IF(WorkOrders2[[#This Row],[WtyParts]]="yes", 0,WorkOrders2[[#This Row],[PartsCost]])</f>
        <v>205.53</v>
      </c>
      <c r="O659" t="s">
        <v>28</v>
      </c>
      <c r="P659" s="13">
        <f t="shared" si="80"/>
        <v>13</v>
      </c>
      <c r="Q659" s="14">
        <f t="shared" si="81"/>
        <v>140</v>
      </c>
      <c r="R659" s="15">
        <f t="shared" si="82"/>
        <v>70</v>
      </c>
      <c r="S659" s="15">
        <f t="shared" si="83"/>
        <v>70</v>
      </c>
      <c r="T659" s="15">
        <f t="shared" si="84"/>
        <v>205.53</v>
      </c>
      <c r="U659" s="15">
        <f t="shared" si="85"/>
        <v>275.52999999999997</v>
      </c>
      <c r="V659" s="15">
        <f t="shared" si="86"/>
        <v>275.52999999999997</v>
      </c>
      <c r="W659" s="14" t="str">
        <f t="shared" si="87"/>
        <v>Thu</v>
      </c>
      <c r="X659" s="14" t="str">
        <f t="shared" si="87"/>
        <v>Wed</v>
      </c>
      <c r="Y659" s="19">
        <f>WorkOrders2[[#This Row],[LbrHrs]]*WorkOrders2[[#This Row],[Techs]]</f>
        <v>1</v>
      </c>
      <c r="Z659" s="19">
        <f>WorkOrders2[[#This Row],[PartsCost]]+WorkOrders2[[#This Row],[LbrCost]]</f>
        <v>275.52999999999997</v>
      </c>
    </row>
    <row r="660" spans="1:26" x14ac:dyDescent="0.25">
      <c r="A660" s="7" t="s">
        <v>708</v>
      </c>
      <c r="B660" t="s">
        <v>39</v>
      </c>
      <c r="C660" t="s">
        <v>40</v>
      </c>
      <c r="D660" s="7" t="s">
        <v>49</v>
      </c>
      <c r="F660" s="8">
        <v>44322</v>
      </c>
      <c r="G660" s="8">
        <v>44342</v>
      </c>
      <c r="H660" s="9">
        <v>1</v>
      </c>
      <c r="I660" s="9" t="e">
        <f>VLOOKUP(WorkOrders2[[#This Row],[Techs]],[1]!tblRates[#All],2,FALSE)</f>
        <v>#REF!</v>
      </c>
      <c r="J660" s="10"/>
      <c r="K660" s="10"/>
      <c r="L660" s="11">
        <v>1</v>
      </c>
      <c r="M660" s="12">
        <v>77.805000000000007</v>
      </c>
      <c r="N660" s="12">
        <f>IF(WorkOrders2[[#This Row],[WtyParts]]="yes", 0,WorkOrders2[[#This Row],[PartsCost]])</f>
        <v>77.805000000000007</v>
      </c>
      <c r="O660" t="s">
        <v>47</v>
      </c>
      <c r="P660" s="13">
        <f t="shared" si="80"/>
        <v>20</v>
      </c>
      <c r="Q660" s="14">
        <f t="shared" si="81"/>
        <v>80</v>
      </c>
      <c r="R660" s="15">
        <f t="shared" si="82"/>
        <v>80</v>
      </c>
      <c r="S660" s="15">
        <f t="shared" si="83"/>
        <v>80</v>
      </c>
      <c r="T660" s="15">
        <f t="shared" si="84"/>
        <v>77.805000000000007</v>
      </c>
      <c r="U660" s="15">
        <f t="shared" si="85"/>
        <v>157.80500000000001</v>
      </c>
      <c r="V660" s="15">
        <f t="shared" si="86"/>
        <v>157.80500000000001</v>
      </c>
      <c r="W660" s="14" t="str">
        <f t="shared" si="87"/>
        <v>Thu</v>
      </c>
      <c r="X660" s="14" t="str">
        <f t="shared" si="87"/>
        <v>Wed</v>
      </c>
      <c r="Y660" s="19">
        <f>WorkOrders2[[#This Row],[LbrHrs]]*WorkOrders2[[#This Row],[Techs]]</f>
        <v>1</v>
      </c>
      <c r="Z660" s="19">
        <f>WorkOrders2[[#This Row],[PartsCost]]+WorkOrders2[[#This Row],[LbrCost]]</f>
        <v>157.80500000000001</v>
      </c>
    </row>
    <row r="661" spans="1:26" x14ac:dyDescent="0.25">
      <c r="A661" s="7" t="s">
        <v>709</v>
      </c>
      <c r="B661" t="s">
        <v>62</v>
      </c>
      <c r="C661" t="s">
        <v>40</v>
      </c>
      <c r="D661" s="7" t="s">
        <v>32</v>
      </c>
      <c r="F661" s="8">
        <v>44322</v>
      </c>
      <c r="G661" s="8">
        <v>44343</v>
      </c>
      <c r="H661" s="9">
        <v>1</v>
      </c>
      <c r="I661" s="9" t="e">
        <f>VLOOKUP(WorkOrders2[[#This Row],[Techs]],[1]!tblRates[#All],2,FALSE)</f>
        <v>#REF!</v>
      </c>
      <c r="J661" s="10"/>
      <c r="K661" s="10"/>
      <c r="L661" s="11">
        <v>0.5</v>
      </c>
      <c r="M661" s="12">
        <v>205.06549999999999</v>
      </c>
      <c r="N661" s="12">
        <f>IF(WorkOrders2[[#This Row],[WtyParts]]="yes", 0,WorkOrders2[[#This Row],[PartsCost]])</f>
        <v>205.06549999999999</v>
      </c>
      <c r="O661" t="s">
        <v>47</v>
      </c>
      <c r="P661" s="13">
        <f t="shared" si="80"/>
        <v>21</v>
      </c>
      <c r="Q661" s="14">
        <f t="shared" si="81"/>
        <v>80</v>
      </c>
      <c r="R661" s="15">
        <f t="shared" si="82"/>
        <v>40</v>
      </c>
      <c r="S661" s="15">
        <f t="shared" si="83"/>
        <v>40</v>
      </c>
      <c r="T661" s="15">
        <f t="shared" si="84"/>
        <v>205.06549999999999</v>
      </c>
      <c r="U661" s="15">
        <f t="shared" si="85"/>
        <v>245.06549999999999</v>
      </c>
      <c r="V661" s="15">
        <f t="shared" si="86"/>
        <v>245.06549999999999</v>
      </c>
      <c r="W661" s="14" t="str">
        <f t="shared" si="87"/>
        <v>Thu</v>
      </c>
      <c r="X661" s="14" t="str">
        <f t="shared" si="87"/>
        <v>Thu</v>
      </c>
      <c r="Y661" s="19">
        <f>WorkOrders2[[#This Row],[LbrHrs]]*WorkOrders2[[#This Row],[Techs]]</f>
        <v>0.5</v>
      </c>
      <c r="Z661" s="19">
        <f>WorkOrders2[[#This Row],[PartsCost]]+WorkOrders2[[#This Row],[LbrCost]]</f>
        <v>245.06549999999999</v>
      </c>
    </row>
    <row r="662" spans="1:26" x14ac:dyDescent="0.25">
      <c r="A662" s="7" t="s">
        <v>710</v>
      </c>
      <c r="B662" t="s">
        <v>62</v>
      </c>
      <c r="C662" t="s">
        <v>40</v>
      </c>
      <c r="D662" s="7" t="s">
        <v>49</v>
      </c>
      <c r="F662" s="8">
        <v>44323</v>
      </c>
      <c r="G662" s="8">
        <v>44397</v>
      </c>
      <c r="H662" s="9">
        <v>1</v>
      </c>
      <c r="I662" s="9" t="e">
        <f>VLOOKUP(WorkOrders2[[#This Row],[Techs]],[1]!tblRates[#All],2,FALSE)</f>
        <v>#REF!</v>
      </c>
      <c r="J662" s="10"/>
      <c r="K662" s="10"/>
      <c r="L662" s="11">
        <v>1.25</v>
      </c>
      <c r="M662" s="12">
        <v>30</v>
      </c>
      <c r="N662" s="12">
        <f>IF(WorkOrders2[[#This Row],[WtyParts]]="yes", 0,WorkOrders2[[#This Row],[PartsCost]])</f>
        <v>30</v>
      </c>
      <c r="O662" t="s">
        <v>47</v>
      </c>
      <c r="P662" s="13">
        <f t="shared" si="80"/>
        <v>74</v>
      </c>
      <c r="Q662" s="14">
        <f t="shared" si="81"/>
        <v>80</v>
      </c>
      <c r="R662" s="15">
        <f t="shared" si="82"/>
        <v>100</v>
      </c>
      <c r="S662" s="15">
        <f t="shared" si="83"/>
        <v>100</v>
      </c>
      <c r="T662" s="15">
        <f t="shared" si="84"/>
        <v>30</v>
      </c>
      <c r="U662" s="15">
        <f t="shared" si="85"/>
        <v>130</v>
      </c>
      <c r="V662" s="15">
        <f t="shared" si="86"/>
        <v>130</v>
      </c>
      <c r="W662" s="14" t="str">
        <f t="shared" si="87"/>
        <v>Fri</v>
      </c>
      <c r="X662" s="14" t="str">
        <f t="shared" si="87"/>
        <v>Tue</v>
      </c>
      <c r="Y662" s="19">
        <f>WorkOrders2[[#This Row],[LbrHrs]]*WorkOrders2[[#This Row],[Techs]]</f>
        <v>1.25</v>
      </c>
      <c r="Z662" s="19">
        <f>WorkOrders2[[#This Row],[PartsCost]]+WorkOrders2[[#This Row],[LbrCost]]</f>
        <v>130</v>
      </c>
    </row>
    <row r="663" spans="1:26" x14ac:dyDescent="0.25">
      <c r="A663" s="7" t="s">
        <v>711</v>
      </c>
      <c r="B663" t="s">
        <v>30</v>
      </c>
      <c r="C663" t="s">
        <v>31</v>
      </c>
      <c r="D663" s="7" t="s">
        <v>27</v>
      </c>
      <c r="F663" s="8">
        <v>44326</v>
      </c>
      <c r="G663" s="8">
        <v>44335</v>
      </c>
      <c r="H663" s="9">
        <v>1</v>
      </c>
      <c r="I663" s="9" t="e">
        <f>VLOOKUP(WorkOrders2[[#This Row],[Techs]],[1]!tblRates[#All],2,FALSE)</f>
        <v>#REF!</v>
      </c>
      <c r="J663" s="10"/>
      <c r="K663" s="10"/>
      <c r="L663" s="11">
        <v>0.5</v>
      </c>
      <c r="M663" s="12">
        <v>92.585999999999999</v>
      </c>
      <c r="N663" s="12">
        <f>IF(WorkOrders2[[#This Row],[WtyParts]]="yes", 0,WorkOrders2[[#This Row],[PartsCost]])</f>
        <v>92.585999999999999</v>
      </c>
      <c r="O663" t="s">
        <v>36</v>
      </c>
      <c r="P663" s="13">
        <f t="shared" si="80"/>
        <v>9</v>
      </c>
      <c r="Q663" s="14">
        <f t="shared" si="81"/>
        <v>80</v>
      </c>
      <c r="R663" s="15">
        <f t="shared" si="82"/>
        <v>40</v>
      </c>
      <c r="S663" s="15">
        <f t="shared" si="83"/>
        <v>40</v>
      </c>
      <c r="T663" s="15">
        <f t="shared" si="84"/>
        <v>92.585999999999999</v>
      </c>
      <c r="U663" s="15">
        <f t="shared" si="85"/>
        <v>132.58600000000001</v>
      </c>
      <c r="V663" s="15">
        <f t="shared" si="86"/>
        <v>132.58600000000001</v>
      </c>
      <c r="W663" s="14" t="str">
        <f t="shared" si="87"/>
        <v>Mon</v>
      </c>
      <c r="X663" s="14" t="str">
        <f t="shared" si="87"/>
        <v>Wed</v>
      </c>
      <c r="Y663" s="19">
        <f>WorkOrders2[[#This Row],[LbrHrs]]*WorkOrders2[[#This Row],[Techs]]</f>
        <v>0.5</v>
      </c>
      <c r="Z663" s="19">
        <f>WorkOrders2[[#This Row],[PartsCost]]+WorkOrders2[[#This Row],[LbrCost]]</f>
        <v>132.58600000000001</v>
      </c>
    </row>
    <row r="664" spans="1:26" x14ac:dyDescent="0.25">
      <c r="A664" s="7" t="s">
        <v>712</v>
      </c>
      <c r="B664" t="s">
        <v>25</v>
      </c>
      <c r="C664" t="s">
        <v>195</v>
      </c>
      <c r="D664" s="7" t="s">
        <v>27</v>
      </c>
      <c r="F664" s="8">
        <v>44326</v>
      </c>
      <c r="G664" s="8">
        <v>44347</v>
      </c>
      <c r="H664" s="9">
        <v>1</v>
      </c>
      <c r="I664" s="9" t="e">
        <f>VLOOKUP(WorkOrders2[[#This Row],[Techs]],[1]!tblRates[#All],2,FALSE)</f>
        <v>#REF!</v>
      </c>
      <c r="J664" s="10"/>
      <c r="K664" s="10"/>
      <c r="L664" s="11">
        <v>0.25</v>
      </c>
      <c r="M664" s="12">
        <v>58.24</v>
      </c>
      <c r="N664" s="12">
        <f>IF(WorkOrders2[[#This Row],[WtyParts]]="yes", 0,WorkOrders2[[#This Row],[PartsCost]])</f>
        <v>58.24</v>
      </c>
      <c r="O664" t="s">
        <v>28</v>
      </c>
      <c r="P664" s="13">
        <f t="shared" si="80"/>
        <v>21</v>
      </c>
      <c r="Q664" s="14">
        <f t="shared" si="81"/>
        <v>80</v>
      </c>
      <c r="R664" s="15">
        <f t="shared" si="82"/>
        <v>20</v>
      </c>
      <c r="S664" s="15">
        <f t="shared" si="83"/>
        <v>20</v>
      </c>
      <c r="T664" s="15">
        <f t="shared" si="84"/>
        <v>58.24</v>
      </c>
      <c r="U664" s="15">
        <f t="shared" si="85"/>
        <v>78.240000000000009</v>
      </c>
      <c r="V664" s="15">
        <f t="shared" si="86"/>
        <v>78.240000000000009</v>
      </c>
      <c r="W664" s="14" t="str">
        <f t="shared" si="87"/>
        <v>Mon</v>
      </c>
      <c r="X664" s="14" t="str">
        <f t="shared" si="87"/>
        <v>Mon</v>
      </c>
      <c r="Y664" s="19">
        <f>WorkOrders2[[#This Row],[LbrHrs]]*WorkOrders2[[#This Row],[Techs]]</f>
        <v>0.25</v>
      </c>
      <c r="Z664" s="19">
        <f>WorkOrders2[[#This Row],[PartsCost]]+WorkOrders2[[#This Row],[LbrCost]]</f>
        <v>78.240000000000009</v>
      </c>
    </row>
    <row r="665" spans="1:26" x14ac:dyDescent="0.25">
      <c r="A665" s="7" t="s">
        <v>713</v>
      </c>
      <c r="B665" t="s">
        <v>39</v>
      </c>
      <c r="C665" t="s">
        <v>46</v>
      </c>
      <c r="D665" s="7" t="s">
        <v>32</v>
      </c>
      <c r="E665" t="s">
        <v>41</v>
      </c>
      <c r="F665" s="8">
        <v>44326</v>
      </c>
      <c r="G665" s="8">
        <v>44352</v>
      </c>
      <c r="H665" s="9">
        <v>2</v>
      </c>
      <c r="I665" s="9" t="e">
        <f>VLOOKUP(WorkOrders2[[#This Row],[Techs]],[1]!tblRates[#All],2,FALSE)</f>
        <v>#REF!</v>
      </c>
      <c r="J665" s="10"/>
      <c r="K665" s="10"/>
      <c r="L665" s="11">
        <v>0.5</v>
      </c>
      <c r="M665" s="12">
        <v>69.6571</v>
      </c>
      <c r="N665" s="12">
        <f>IF(WorkOrders2[[#This Row],[WtyParts]]="yes", 0,WorkOrders2[[#This Row],[PartsCost]])</f>
        <v>69.6571</v>
      </c>
      <c r="O665" t="s">
        <v>36</v>
      </c>
      <c r="P665" s="13">
        <f t="shared" si="80"/>
        <v>26</v>
      </c>
      <c r="Q665" s="14">
        <f t="shared" si="81"/>
        <v>140</v>
      </c>
      <c r="R665" s="15">
        <f t="shared" si="82"/>
        <v>70</v>
      </c>
      <c r="S665" s="15">
        <f t="shared" si="83"/>
        <v>70</v>
      </c>
      <c r="T665" s="15">
        <f t="shared" si="84"/>
        <v>69.6571</v>
      </c>
      <c r="U665" s="15">
        <f t="shared" si="85"/>
        <v>139.65710000000001</v>
      </c>
      <c r="V665" s="15">
        <f t="shared" si="86"/>
        <v>139.65710000000001</v>
      </c>
      <c r="W665" s="14" t="str">
        <f t="shared" si="87"/>
        <v>Mon</v>
      </c>
      <c r="X665" s="14" t="str">
        <f t="shared" si="87"/>
        <v>Sat</v>
      </c>
      <c r="Y665" s="19">
        <f>WorkOrders2[[#This Row],[LbrHrs]]*WorkOrders2[[#This Row],[Techs]]</f>
        <v>1</v>
      </c>
      <c r="Z665" s="19">
        <f>WorkOrders2[[#This Row],[PartsCost]]+WorkOrders2[[#This Row],[LbrCost]]</f>
        <v>139.65710000000001</v>
      </c>
    </row>
    <row r="666" spans="1:26" x14ac:dyDescent="0.25">
      <c r="A666" s="7" t="s">
        <v>714</v>
      </c>
      <c r="B666" t="s">
        <v>34</v>
      </c>
      <c r="C666" t="s">
        <v>40</v>
      </c>
      <c r="D666" s="7" t="s">
        <v>162</v>
      </c>
      <c r="E666" t="s">
        <v>41</v>
      </c>
      <c r="F666" s="8">
        <v>44326</v>
      </c>
      <c r="G666" s="8">
        <v>44349</v>
      </c>
      <c r="H666" s="9">
        <v>2</v>
      </c>
      <c r="I666" s="9" t="e">
        <f>VLOOKUP(WorkOrders2[[#This Row],[Techs]],[1]!tblRates[#All],2,FALSE)</f>
        <v>#REF!</v>
      </c>
      <c r="J666" s="10"/>
      <c r="K666" s="10"/>
      <c r="L666" s="11">
        <v>1</v>
      </c>
      <c r="M666" s="12">
        <v>51.8767</v>
      </c>
      <c r="N666" s="12">
        <f>IF(WorkOrders2[[#This Row],[WtyParts]]="yes", 0,WorkOrders2[[#This Row],[PartsCost]])</f>
        <v>51.8767</v>
      </c>
      <c r="O666" t="s">
        <v>47</v>
      </c>
      <c r="P666" s="13">
        <f t="shared" si="80"/>
        <v>23</v>
      </c>
      <c r="Q666" s="14">
        <f t="shared" si="81"/>
        <v>140</v>
      </c>
      <c r="R666" s="15">
        <f t="shared" si="82"/>
        <v>140</v>
      </c>
      <c r="S666" s="15">
        <f t="shared" si="83"/>
        <v>140</v>
      </c>
      <c r="T666" s="15">
        <f t="shared" si="84"/>
        <v>51.8767</v>
      </c>
      <c r="U666" s="15">
        <f t="shared" si="85"/>
        <v>191.8767</v>
      </c>
      <c r="V666" s="15">
        <f t="shared" si="86"/>
        <v>191.8767</v>
      </c>
      <c r="W666" s="14" t="str">
        <f t="shared" si="87"/>
        <v>Mon</v>
      </c>
      <c r="X666" s="14" t="str">
        <f t="shared" si="87"/>
        <v>Wed</v>
      </c>
      <c r="Y666" s="19">
        <f>WorkOrders2[[#This Row],[LbrHrs]]*WorkOrders2[[#This Row],[Techs]]</f>
        <v>2</v>
      </c>
      <c r="Z666" s="19">
        <f>WorkOrders2[[#This Row],[PartsCost]]+WorkOrders2[[#This Row],[LbrCost]]</f>
        <v>191.8767</v>
      </c>
    </row>
    <row r="667" spans="1:26" x14ac:dyDescent="0.25">
      <c r="A667" s="7" t="s">
        <v>715</v>
      </c>
      <c r="B667" t="s">
        <v>74</v>
      </c>
      <c r="C667" t="s">
        <v>40</v>
      </c>
      <c r="D667" s="7" t="s">
        <v>27</v>
      </c>
      <c r="F667" s="8">
        <v>44326</v>
      </c>
      <c r="G667" s="8">
        <v>44357</v>
      </c>
      <c r="H667" s="9">
        <v>2</v>
      </c>
      <c r="I667" s="9" t="e">
        <f>VLOOKUP(WorkOrders2[[#This Row],[Techs]],[1]!tblRates[#All],2,FALSE)</f>
        <v>#REF!</v>
      </c>
      <c r="J667" s="10"/>
      <c r="K667" s="10"/>
      <c r="L667" s="11">
        <v>0.5</v>
      </c>
      <c r="M667" s="12">
        <v>103.1811</v>
      </c>
      <c r="N667" s="12">
        <f>IF(WorkOrders2[[#This Row],[WtyParts]]="yes", 0,WorkOrders2[[#This Row],[PartsCost]])</f>
        <v>103.1811</v>
      </c>
      <c r="O667" t="s">
        <v>47</v>
      </c>
      <c r="P667" s="13">
        <f t="shared" si="80"/>
        <v>31</v>
      </c>
      <c r="Q667" s="14">
        <f t="shared" si="81"/>
        <v>140</v>
      </c>
      <c r="R667" s="15">
        <f t="shared" si="82"/>
        <v>70</v>
      </c>
      <c r="S667" s="15">
        <f t="shared" si="83"/>
        <v>70</v>
      </c>
      <c r="T667" s="15">
        <f t="shared" si="84"/>
        <v>103.1811</v>
      </c>
      <c r="U667" s="15">
        <f t="shared" si="85"/>
        <v>173.18110000000001</v>
      </c>
      <c r="V667" s="15">
        <f t="shared" si="86"/>
        <v>173.18110000000001</v>
      </c>
      <c r="W667" s="14" t="str">
        <f t="shared" si="87"/>
        <v>Mon</v>
      </c>
      <c r="X667" s="14" t="str">
        <f t="shared" si="87"/>
        <v>Thu</v>
      </c>
      <c r="Y667" s="19">
        <f>WorkOrders2[[#This Row],[LbrHrs]]*WorkOrders2[[#This Row],[Techs]]</f>
        <v>1</v>
      </c>
      <c r="Z667" s="19">
        <f>WorkOrders2[[#This Row],[PartsCost]]+WorkOrders2[[#This Row],[LbrCost]]</f>
        <v>173.18110000000001</v>
      </c>
    </row>
    <row r="668" spans="1:26" x14ac:dyDescent="0.25">
      <c r="A668" s="7" t="s">
        <v>716</v>
      </c>
      <c r="B668" t="s">
        <v>25</v>
      </c>
      <c r="C668" t="s">
        <v>195</v>
      </c>
      <c r="D668" s="7" t="s">
        <v>27</v>
      </c>
      <c r="F668" s="8">
        <v>44326</v>
      </c>
      <c r="G668" s="8">
        <v>44357</v>
      </c>
      <c r="H668" s="9">
        <v>2</v>
      </c>
      <c r="I668" s="9" t="e">
        <f>VLOOKUP(WorkOrders2[[#This Row],[Techs]],[1]!tblRates[#All],2,FALSE)</f>
        <v>#REF!</v>
      </c>
      <c r="J668" s="10"/>
      <c r="K668" s="10"/>
      <c r="L668" s="11">
        <v>0.25</v>
      </c>
      <c r="M668" s="12">
        <v>122.633</v>
      </c>
      <c r="N668" s="12">
        <f>IF(WorkOrders2[[#This Row],[WtyParts]]="yes", 0,WorkOrders2[[#This Row],[PartsCost]])</f>
        <v>122.633</v>
      </c>
      <c r="O668" t="s">
        <v>47</v>
      </c>
      <c r="P668" s="13">
        <f t="shared" si="80"/>
        <v>31</v>
      </c>
      <c r="Q668" s="14">
        <f t="shared" si="81"/>
        <v>140</v>
      </c>
      <c r="R668" s="15">
        <f t="shared" si="82"/>
        <v>35</v>
      </c>
      <c r="S668" s="15">
        <f t="shared" si="83"/>
        <v>35</v>
      </c>
      <c r="T668" s="15">
        <f t="shared" si="84"/>
        <v>122.633</v>
      </c>
      <c r="U668" s="15">
        <f t="shared" si="85"/>
        <v>157.63299999999998</v>
      </c>
      <c r="V668" s="15">
        <f t="shared" si="86"/>
        <v>157.63299999999998</v>
      </c>
      <c r="W668" s="14" t="str">
        <f t="shared" si="87"/>
        <v>Mon</v>
      </c>
      <c r="X668" s="14" t="str">
        <f t="shared" si="87"/>
        <v>Thu</v>
      </c>
      <c r="Y668" s="19">
        <f>WorkOrders2[[#This Row],[LbrHrs]]*WorkOrders2[[#This Row],[Techs]]</f>
        <v>0.5</v>
      </c>
      <c r="Z668" s="19">
        <f>WorkOrders2[[#This Row],[PartsCost]]+WorkOrders2[[#This Row],[LbrCost]]</f>
        <v>157.63299999999998</v>
      </c>
    </row>
    <row r="669" spans="1:26" x14ac:dyDescent="0.25">
      <c r="A669" s="7" t="s">
        <v>717</v>
      </c>
      <c r="B669" t="s">
        <v>62</v>
      </c>
      <c r="C669" t="s">
        <v>40</v>
      </c>
      <c r="D669" s="7" t="s">
        <v>27</v>
      </c>
      <c r="F669" s="8">
        <v>44326</v>
      </c>
      <c r="G669" s="8">
        <v>44361</v>
      </c>
      <c r="H669" s="9">
        <v>1</v>
      </c>
      <c r="I669" s="9" t="e">
        <f>VLOOKUP(WorkOrders2[[#This Row],[Techs]],[1]!tblRates[#All],2,FALSE)</f>
        <v>#REF!</v>
      </c>
      <c r="J669" s="10"/>
      <c r="K669" s="10"/>
      <c r="L669" s="11">
        <v>0.25</v>
      </c>
      <c r="M669" s="12">
        <v>73.810299999999998</v>
      </c>
      <c r="N669" s="12">
        <f>IF(WorkOrders2[[#This Row],[WtyParts]]="yes", 0,WorkOrders2[[#This Row],[PartsCost]])</f>
        <v>73.810299999999998</v>
      </c>
      <c r="O669" t="s">
        <v>47</v>
      </c>
      <c r="P669" s="13">
        <f t="shared" si="80"/>
        <v>35</v>
      </c>
      <c r="Q669" s="14">
        <f t="shared" si="81"/>
        <v>80</v>
      </c>
      <c r="R669" s="15">
        <f t="shared" si="82"/>
        <v>20</v>
      </c>
      <c r="S669" s="15">
        <f t="shared" si="83"/>
        <v>20</v>
      </c>
      <c r="T669" s="15">
        <f t="shared" si="84"/>
        <v>73.810299999999998</v>
      </c>
      <c r="U669" s="15">
        <f t="shared" si="85"/>
        <v>93.810299999999998</v>
      </c>
      <c r="V669" s="15">
        <f t="shared" si="86"/>
        <v>93.810299999999998</v>
      </c>
      <c r="W669" s="14" t="str">
        <f t="shared" si="87"/>
        <v>Mon</v>
      </c>
      <c r="X669" s="14" t="str">
        <f t="shared" si="87"/>
        <v>Mon</v>
      </c>
      <c r="Y669" s="19">
        <f>WorkOrders2[[#This Row],[LbrHrs]]*WorkOrders2[[#This Row],[Techs]]</f>
        <v>0.25</v>
      </c>
      <c r="Z669" s="19">
        <f>WorkOrders2[[#This Row],[PartsCost]]+WorkOrders2[[#This Row],[LbrCost]]</f>
        <v>93.810299999999998</v>
      </c>
    </row>
    <row r="670" spans="1:26" x14ac:dyDescent="0.25">
      <c r="A670" s="7" t="s">
        <v>718</v>
      </c>
      <c r="B670" t="s">
        <v>39</v>
      </c>
      <c r="C670" t="s">
        <v>46</v>
      </c>
      <c r="D670" s="7" t="s">
        <v>35</v>
      </c>
      <c r="F670" s="8">
        <v>44327</v>
      </c>
      <c r="G670" s="8">
        <v>44340</v>
      </c>
      <c r="H670" s="9">
        <v>2</v>
      </c>
      <c r="I670" s="9" t="e">
        <f>VLOOKUP(WorkOrders2[[#This Row],[Techs]],[1]!tblRates[#All],2,FALSE)</f>
        <v>#REF!</v>
      </c>
      <c r="J670" s="10"/>
      <c r="K670" s="10"/>
      <c r="L670" s="11">
        <v>0.25</v>
      </c>
      <c r="M670" s="12">
        <v>479.36</v>
      </c>
      <c r="N670" s="12">
        <f>IF(WorkOrders2[[#This Row],[WtyParts]]="yes", 0,WorkOrders2[[#This Row],[PartsCost]])</f>
        <v>479.36</v>
      </c>
      <c r="O670" t="s">
        <v>28</v>
      </c>
      <c r="P670" s="13">
        <f t="shared" si="80"/>
        <v>13</v>
      </c>
      <c r="Q670" s="14">
        <f t="shared" si="81"/>
        <v>140</v>
      </c>
      <c r="R670" s="15">
        <f t="shared" si="82"/>
        <v>35</v>
      </c>
      <c r="S670" s="15">
        <f t="shared" si="83"/>
        <v>35</v>
      </c>
      <c r="T670" s="15">
        <f t="shared" si="84"/>
        <v>479.36</v>
      </c>
      <c r="U670" s="15">
        <f t="shared" si="85"/>
        <v>514.36</v>
      </c>
      <c r="V670" s="15">
        <f t="shared" si="86"/>
        <v>514.36</v>
      </c>
      <c r="W670" s="14" t="str">
        <f t="shared" si="87"/>
        <v>Tue</v>
      </c>
      <c r="X670" s="14" t="str">
        <f t="shared" si="87"/>
        <v>Mon</v>
      </c>
      <c r="Y670" s="19">
        <f>WorkOrders2[[#This Row],[LbrHrs]]*WorkOrders2[[#This Row],[Techs]]</f>
        <v>0.5</v>
      </c>
      <c r="Z670" s="19">
        <f>WorkOrders2[[#This Row],[PartsCost]]+WorkOrders2[[#This Row],[LbrCost]]</f>
        <v>514.36</v>
      </c>
    </row>
    <row r="671" spans="1:26" x14ac:dyDescent="0.25">
      <c r="A671" s="7" t="s">
        <v>719</v>
      </c>
      <c r="B671" t="s">
        <v>51</v>
      </c>
      <c r="C671" t="s">
        <v>26</v>
      </c>
      <c r="D671" s="7" t="s">
        <v>27</v>
      </c>
      <c r="F671" s="8">
        <v>44327</v>
      </c>
      <c r="G671" s="8">
        <v>44349</v>
      </c>
      <c r="H671" s="9">
        <v>1</v>
      </c>
      <c r="I671" s="9" t="e">
        <f>VLOOKUP(WorkOrders2[[#This Row],[Techs]],[1]!tblRates[#All],2,FALSE)</f>
        <v>#REF!</v>
      </c>
      <c r="J671" s="10"/>
      <c r="K671" s="10"/>
      <c r="L671" s="11">
        <v>0.25</v>
      </c>
      <c r="M671" s="12">
        <v>180</v>
      </c>
      <c r="N671" s="12">
        <f>IF(WorkOrders2[[#This Row],[WtyParts]]="yes", 0,WorkOrders2[[#This Row],[PartsCost]])</f>
        <v>180</v>
      </c>
      <c r="O671" t="s">
        <v>36</v>
      </c>
      <c r="P671" s="13">
        <f t="shared" si="80"/>
        <v>22</v>
      </c>
      <c r="Q671" s="14">
        <f t="shared" si="81"/>
        <v>80</v>
      </c>
      <c r="R671" s="15">
        <f t="shared" si="82"/>
        <v>20</v>
      </c>
      <c r="S671" s="15">
        <f t="shared" si="83"/>
        <v>20</v>
      </c>
      <c r="T671" s="15">
        <f t="shared" si="84"/>
        <v>180</v>
      </c>
      <c r="U671" s="15">
        <f t="shared" si="85"/>
        <v>200</v>
      </c>
      <c r="V671" s="15">
        <f t="shared" si="86"/>
        <v>200</v>
      </c>
      <c r="W671" s="14" t="str">
        <f t="shared" si="87"/>
        <v>Tue</v>
      </c>
      <c r="X671" s="14" t="str">
        <f t="shared" si="87"/>
        <v>Wed</v>
      </c>
      <c r="Y671" s="19">
        <f>WorkOrders2[[#This Row],[LbrHrs]]*WorkOrders2[[#This Row],[Techs]]</f>
        <v>0.25</v>
      </c>
      <c r="Z671" s="19">
        <f>WorkOrders2[[#This Row],[PartsCost]]+WorkOrders2[[#This Row],[LbrCost]]</f>
        <v>200</v>
      </c>
    </row>
    <row r="672" spans="1:26" x14ac:dyDescent="0.25">
      <c r="A672" s="7" t="s">
        <v>720</v>
      </c>
      <c r="B672" t="s">
        <v>34</v>
      </c>
      <c r="C672" t="s">
        <v>40</v>
      </c>
      <c r="D672" s="7" t="s">
        <v>32</v>
      </c>
      <c r="E672" t="s">
        <v>41</v>
      </c>
      <c r="F672" s="8">
        <v>44327</v>
      </c>
      <c r="G672" s="8">
        <v>44399</v>
      </c>
      <c r="H672" s="9">
        <v>1</v>
      </c>
      <c r="I672" s="9" t="e">
        <f>VLOOKUP(WorkOrders2[[#This Row],[Techs]],[1]!tblRates[#All],2,FALSE)</f>
        <v>#REF!</v>
      </c>
      <c r="J672" s="10"/>
      <c r="K672" s="10"/>
      <c r="L672" s="11">
        <v>1</v>
      </c>
      <c r="M672" s="12">
        <v>117.44840000000001</v>
      </c>
      <c r="N672" s="12">
        <f>IF(WorkOrders2[[#This Row],[WtyParts]]="yes", 0,WorkOrders2[[#This Row],[PartsCost]])</f>
        <v>117.44840000000001</v>
      </c>
      <c r="O672" t="s">
        <v>28</v>
      </c>
      <c r="P672" s="13">
        <f t="shared" si="80"/>
        <v>72</v>
      </c>
      <c r="Q672" s="14">
        <f t="shared" si="81"/>
        <v>80</v>
      </c>
      <c r="R672" s="15">
        <f t="shared" si="82"/>
        <v>80</v>
      </c>
      <c r="S672" s="15">
        <f t="shared" si="83"/>
        <v>80</v>
      </c>
      <c r="T672" s="15">
        <f t="shared" si="84"/>
        <v>117.44840000000001</v>
      </c>
      <c r="U672" s="15">
        <f t="shared" si="85"/>
        <v>197.44839999999999</v>
      </c>
      <c r="V672" s="15">
        <f t="shared" si="86"/>
        <v>197.44839999999999</v>
      </c>
      <c r="W672" s="14" t="str">
        <f t="shared" si="87"/>
        <v>Tue</v>
      </c>
      <c r="X672" s="14" t="str">
        <f t="shared" si="87"/>
        <v>Thu</v>
      </c>
      <c r="Y672" s="19">
        <f>WorkOrders2[[#This Row],[LbrHrs]]*WorkOrders2[[#This Row],[Techs]]</f>
        <v>1</v>
      </c>
      <c r="Z672" s="19">
        <f>WorkOrders2[[#This Row],[PartsCost]]+WorkOrders2[[#This Row],[LbrCost]]</f>
        <v>197.44839999999999</v>
      </c>
    </row>
    <row r="673" spans="1:26" x14ac:dyDescent="0.25">
      <c r="A673" s="7" t="s">
        <v>721</v>
      </c>
      <c r="B673" t="s">
        <v>51</v>
      </c>
      <c r="C673" t="s">
        <v>26</v>
      </c>
      <c r="D673" s="7" t="s">
        <v>27</v>
      </c>
      <c r="F673" s="8">
        <v>44328</v>
      </c>
      <c r="G673" s="8">
        <v>44349</v>
      </c>
      <c r="H673" s="9">
        <v>1</v>
      </c>
      <c r="I673" s="9" t="e">
        <f>VLOOKUP(WorkOrders2[[#This Row],[Techs]],[1]!tblRates[#All],2,FALSE)</f>
        <v>#REF!</v>
      </c>
      <c r="J673" s="10"/>
      <c r="K673" s="10"/>
      <c r="L673" s="11">
        <v>0.25</v>
      </c>
      <c r="M673" s="12">
        <v>240.28399999999999</v>
      </c>
      <c r="N673" s="12">
        <f>IF(WorkOrders2[[#This Row],[WtyParts]]="yes", 0,WorkOrders2[[#This Row],[PartsCost]])</f>
        <v>240.28399999999999</v>
      </c>
      <c r="O673" t="s">
        <v>36</v>
      </c>
      <c r="P673" s="13">
        <f t="shared" si="80"/>
        <v>21</v>
      </c>
      <c r="Q673" s="14">
        <f t="shared" si="81"/>
        <v>80</v>
      </c>
      <c r="R673" s="15">
        <f t="shared" si="82"/>
        <v>20</v>
      </c>
      <c r="S673" s="15">
        <f t="shared" si="83"/>
        <v>20</v>
      </c>
      <c r="T673" s="15">
        <f t="shared" si="84"/>
        <v>240.28399999999999</v>
      </c>
      <c r="U673" s="15">
        <f t="shared" si="85"/>
        <v>260.28399999999999</v>
      </c>
      <c r="V673" s="15">
        <f t="shared" si="86"/>
        <v>260.28399999999999</v>
      </c>
      <c r="W673" s="14" t="str">
        <f t="shared" si="87"/>
        <v>Wed</v>
      </c>
      <c r="X673" s="14" t="str">
        <f t="shared" si="87"/>
        <v>Wed</v>
      </c>
      <c r="Y673" s="19">
        <f>WorkOrders2[[#This Row],[LbrHrs]]*WorkOrders2[[#This Row],[Techs]]</f>
        <v>0.25</v>
      </c>
      <c r="Z673" s="19">
        <f>WorkOrders2[[#This Row],[PartsCost]]+WorkOrders2[[#This Row],[LbrCost]]</f>
        <v>260.28399999999999</v>
      </c>
    </row>
    <row r="674" spans="1:26" x14ac:dyDescent="0.25">
      <c r="A674" s="7" t="s">
        <v>722</v>
      </c>
      <c r="B674" t="s">
        <v>74</v>
      </c>
      <c r="C674" t="s">
        <v>26</v>
      </c>
      <c r="D674" s="7" t="s">
        <v>32</v>
      </c>
      <c r="F674" s="8">
        <v>44328</v>
      </c>
      <c r="G674" s="8">
        <v>44363</v>
      </c>
      <c r="H674" s="9">
        <v>2</v>
      </c>
      <c r="I674" s="9" t="e">
        <f>VLOOKUP(WorkOrders2[[#This Row],[Techs]],[1]!tblRates[#All],2,FALSE)</f>
        <v>#REF!</v>
      </c>
      <c r="J674" s="10"/>
      <c r="K674" s="10"/>
      <c r="L674" s="11">
        <v>0.5</v>
      </c>
      <c r="M674" s="12">
        <v>176.31290000000001</v>
      </c>
      <c r="N674" s="12">
        <f>IF(WorkOrders2[[#This Row],[WtyParts]]="yes", 0,WorkOrders2[[#This Row],[PartsCost]])</f>
        <v>176.31290000000001</v>
      </c>
      <c r="O674" t="s">
        <v>47</v>
      </c>
      <c r="P674" s="13">
        <f t="shared" si="80"/>
        <v>35</v>
      </c>
      <c r="Q674" s="14">
        <f t="shared" si="81"/>
        <v>140</v>
      </c>
      <c r="R674" s="15">
        <f t="shared" si="82"/>
        <v>70</v>
      </c>
      <c r="S674" s="15">
        <f t="shared" si="83"/>
        <v>70</v>
      </c>
      <c r="T674" s="15">
        <f t="shared" si="84"/>
        <v>176.31290000000001</v>
      </c>
      <c r="U674" s="15">
        <f t="shared" si="85"/>
        <v>246.31290000000001</v>
      </c>
      <c r="V674" s="15">
        <f t="shared" si="86"/>
        <v>246.31290000000001</v>
      </c>
      <c r="W674" s="14" t="str">
        <f t="shared" si="87"/>
        <v>Wed</v>
      </c>
      <c r="X674" s="14" t="str">
        <f t="shared" si="87"/>
        <v>Wed</v>
      </c>
      <c r="Y674" s="19">
        <f>WorkOrders2[[#This Row],[LbrHrs]]*WorkOrders2[[#This Row],[Techs]]</f>
        <v>1</v>
      </c>
      <c r="Z674" s="19">
        <f>WorkOrders2[[#This Row],[PartsCost]]+WorkOrders2[[#This Row],[LbrCost]]</f>
        <v>246.31290000000001</v>
      </c>
    </row>
    <row r="675" spans="1:26" x14ac:dyDescent="0.25">
      <c r="A675" s="7" t="s">
        <v>723</v>
      </c>
      <c r="B675" t="s">
        <v>34</v>
      </c>
      <c r="C675" t="s">
        <v>40</v>
      </c>
      <c r="D675" s="7" t="s">
        <v>27</v>
      </c>
      <c r="F675" s="8">
        <v>44328</v>
      </c>
      <c r="G675" s="8">
        <v>44370</v>
      </c>
      <c r="H675" s="9">
        <v>1</v>
      </c>
      <c r="I675" s="9" t="e">
        <f>VLOOKUP(WorkOrders2[[#This Row],[Techs]],[1]!tblRates[#All],2,FALSE)</f>
        <v>#REF!</v>
      </c>
      <c r="J675" s="10"/>
      <c r="K675" s="10"/>
      <c r="L675" s="11">
        <v>0.5</v>
      </c>
      <c r="M675" s="12">
        <v>280</v>
      </c>
      <c r="N675" s="12">
        <f>IF(WorkOrders2[[#This Row],[WtyParts]]="yes", 0,WorkOrders2[[#This Row],[PartsCost]])</f>
        <v>280</v>
      </c>
      <c r="O675" t="s">
        <v>28</v>
      </c>
      <c r="P675" s="13">
        <f t="shared" si="80"/>
        <v>42</v>
      </c>
      <c r="Q675" s="14">
        <f t="shared" si="81"/>
        <v>80</v>
      </c>
      <c r="R675" s="15">
        <f t="shared" si="82"/>
        <v>40</v>
      </c>
      <c r="S675" s="15">
        <f t="shared" si="83"/>
        <v>40</v>
      </c>
      <c r="T675" s="15">
        <f t="shared" si="84"/>
        <v>280</v>
      </c>
      <c r="U675" s="15">
        <f t="shared" si="85"/>
        <v>320</v>
      </c>
      <c r="V675" s="15">
        <f t="shared" si="86"/>
        <v>320</v>
      </c>
      <c r="W675" s="14" t="str">
        <f t="shared" si="87"/>
        <v>Wed</v>
      </c>
      <c r="X675" s="14" t="str">
        <f t="shared" si="87"/>
        <v>Wed</v>
      </c>
      <c r="Y675" s="19">
        <f>WorkOrders2[[#This Row],[LbrHrs]]*WorkOrders2[[#This Row],[Techs]]</f>
        <v>0.5</v>
      </c>
      <c r="Z675" s="19">
        <f>WorkOrders2[[#This Row],[PartsCost]]+WorkOrders2[[#This Row],[LbrCost]]</f>
        <v>320</v>
      </c>
    </row>
    <row r="676" spans="1:26" x14ac:dyDescent="0.25">
      <c r="A676" s="7" t="s">
        <v>724</v>
      </c>
      <c r="B676" t="s">
        <v>34</v>
      </c>
      <c r="C676" t="s">
        <v>26</v>
      </c>
      <c r="D676" s="7" t="s">
        <v>49</v>
      </c>
      <c r="F676" s="8">
        <v>44328</v>
      </c>
      <c r="G676" s="8">
        <v>44397</v>
      </c>
      <c r="H676" s="9">
        <v>2</v>
      </c>
      <c r="I676" s="9" t="e">
        <f>VLOOKUP(WorkOrders2[[#This Row],[Techs]],[1]!tblRates[#All],2,FALSE)</f>
        <v>#REF!</v>
      </c>
      <c r="J676" s="10"/>
      <c r="K676" s="10"/>
      <c r="L676" s="11">
        <v>2</v>
      </c>
      <c r="M676" s="12">
        <v>345.72890000000001</v>
      </c>
      <c r="N676" s="12">
        <f>IF(WorkOrders2[[#This Row],[WtyParts]]="yes", 0,WorkOrders2[[#This Row],[PartsCost]])</f>
        <v>345.72890000000001</v>
      </c>
      <c r="O676" t="s">
        <v>47</v>
      </c>
      <c r="P676" s="13">
        <f t="shared" si="80"/>
        <v>69</v>
      </c>
      <c r="Q676" s="14">
        <f t="shared" si="81"/>
        <v>140</v>
      </c>
      <c r="R676" s="15">
        <f t="shared" si="82"/>
        <v>280</v>
      </c>
      <c r="S676" s="15">
        <f t="shared" si="83"/>
        <v>280</v>
      </c>
      <c r="T676" s="15">
        <f t="shared" si="84"/>
        <v>345.72890000000001</v>
      </c>
      <c r="U676" s="15">
        <f t="shared" si="85"/>
        <v>625.72890000000007</v>
      </c>
      <c r="V676" s="15">
        <f t="shared" si="86"/>
        <v>625.72890000000007</v>
      </c>
      <c r="W676" s="14" t="str">
        <f t="shared" si="87"/>
        <v>Wed</v>
      </c>
      <c r="X676" s="14" t="str">
        <f t="shared" si="87"/>
        <v>Tue</v>
      </c>
      <c r="Y676" s="19">
        <f>WorkOrders2[[#This Row],[LbrHrs]]*WorkOrders2[[#This Row],[Techs]]</f>
        <v>4</v>
      </c>
      <c r="Z676" s="19">
        <f>WorkOrders2[[#This Row],[PartsCost]]+WorkOrders2[[#This Row],[LbrCost]]</f>
        <v>625.72890000000007</v>
      </c>
    </row>
    <row r="677" spans="1:26" x14ac:dyDescent="0.25">
      <c r="A677" s="7" t="s">
        <v>725</v>
      </c>
      <c r="B677" t="s">
        <v>25</v>
      </c>
      <c r="C677" t="s">
        <v>195</v>
      </c>
      <c r="D677" s="7" t="s">
        <v>32</v>
      </c>
      <c r="F677" s="8">
        <v>44329</v>
      </c>
      <c r="G677" s="8">
        <v>44347</v>
      </c>
      <c r="H677" s="9">
        <v>2</v>
      </c>
      <c r="I677" s="9" t="e">
        <f>VLOOKUP(WorkOrders2[[#This Row],[Techs]],[1]!tblRates[#All],2,FALSE)</f>
        <v>#REF!</v>
      </c>
      <c r="J677" s="10"/>
      <c r="K677" s="10"/>
      <c r="L677" s="11">
        <v>1</v>
      </c>
      <c r="M677" s="12">
        <v>158.29130000000001</v>
      </c>
      <c r="N677" s="12">
        <f>IF(WorkOrders2[[#This Row],[WtyParts]]="yes", 0,WorkOrders2[[#This Row],[PartsCost]])</f>
        <v>158.29130000000001</v>
      </c>
      <c r="O677" t="s">
        <v>28</v>
      </c>
      <c r="P677" s="13">
        <f t="shared" si="80"/>
        <v>18</v>
      </c>
      <c r="Q677" s="14">
        <f t="shared" si="81"/>
        <v>140</v>
      </c>
      <c r="R677" s="15">
        <f t="shared" si="82"/>
        <v>140</v>
      </c>
      <c r="S677" s="15">
        <f t="shared" si="83"/>
        <v>140</v>
      </c>
      <c r="T677" s="15">
        <f t="shared" si="84"/>
        <v>158.29130000000001</v>
      </c>
      <c r="U677" s="15">
        <f t="shared" si="85"/>
        <v>298.29129999999998</v>
      </c>
      <c r="V677" s="15">
        <f t="shared" si="86"/>
        <v>298.29129999999998</v>
      </c>
      <c r="W677" s="14" t="str">
        <f t="shared" si="87"/>
        <v>Thu</v>
      </c>
      <c r="X677" s="14" t="str">
        <f t="shared" si="87"/>
        <v>Mon</v>
      </c>
      <c r="Y677" s="19">
        <f>WorkOrders2[[#This Row],[LbrHrs]]*WorkOrders2[[#This Row],[Techs]]</f>
        <v>2</v>
      </c>
      <c r="Z677" s="19">
        <f>WorkOrders2[[#This Row],[PartsCost]]+WorkOrders2[[#This Row],[LbrCost]]</f>
        <v>298.29129999999998</v>
      </c>
    </row>
    <row r="678" spans="1:26" x14ac:dyDescent="0.25">
      <c r="A678" s="7" t="s">
        <v>726</v>
      </c>
      <c r="B678" t="s">
        <v>39</v>
      </c>
      <c r="C678" t="s">
        <v>40</v>
      </c>
      <c r="D678" s="7" t="s">
        <v>32</v>
      </c>
      <c r="F678" s="8">
        <v>44329</v>
      </c>
      <c r="G678" s="8">
        <v>44348</v>
      </c>
      <c r="H678" s="9">
        <v>1</v>
      </c>
      <c r="I678" s="9" t="e">
        <f>VLOOKUP(WorkOrders2[[#This Row],[Techs]],[1]!tblRates[#All],2,FALSE)</f>
        <v>#REF!</v>
      </c>
      <c r="J678" s="10"/>
      <c r="K678" s="10"/>
      <c r="L678" s="11">
        <v>0.5</v>
      </c>
      <c r="M678" s="12">
        <v>14.42</v>
      </c>
      <c r="N678" s="12">
        <f>IF(WorkOrders2[[#This Row],[WtyParts]]="yes", 0,WorkOrders2[[#This Row],[PartsCost]])</f>
        <v>14.42</v>
      </c>
      <c r="O678" t="s">
        <v>28</v>
      </c>
      <c r="P678" s="13">
        <f t="shared" si="80"/>
        <v>19</v>
      </c>
      <c r="Q678" s="14">
        <f t="shared" si="81"/>
        <v>80</v>
      </c>
      <c r="R678" s="15">
        <f t="shared" si="82"/>
        <v>40</v>
      </c>
      <c r="S678" s="15">
        <f t="shared" si="83"/>
        <v>40</v>
      </c>
      <c r="T678" s="15">
        <f t="shared" si="84"/>
        <v>14.42</v>
      </c>
      <c r="U678" s="15">
        <f t="shared" si="85"/>
        <v>54.42</v>
      </c>
      <c r="V678" s="15">
        <f t="shared" si="86"/>
        <v>54.42</v>
      </c>
      <c r="W678" s="14" t="str">
        <f t="shared" si="87"/>
        <v>Thu</v>
      </c>
      <c r="X678" s="14" t="str">
        <f t="shared" si="87"/>
        <v>Tue</v>
      </c>
      <c r="Y678" s="19">
        <f>WorkOrders2[[#This Row],[LbrHrs]]*WorkOrders2[[#This Row],[Techs]]</f>
        <v>0.5</v>
      </c>
      <c r="Z678" s="19">
        <f>WorkOrders2[[#This Row],[PartsCost]]+WorkOrders2[[#This Row],[LbrCost]]</f>
        <v>54.42</v>
      </c>
    </row>
    <row r="679" spans="1:26" x14ac:dyDescent="0.25">
      <c r="A679" s="7" t="s">
        <v>727</v>
      </c>
      <c r="B679" t="s">
        <v>30</v>
      </c>
      <c r="C679" t="s">
        <v>31</v>
      </c>
      <c r="D679" s="7" t="s">
        <v>32</v>
      </c>
      <c r="F679" s="8">
        <v>44329</v>
      </c>
      <c r="G679" s="8">
        <v>44355</v>
      </c>
      <c r="H679" s="9">
        <v>1</v>
      </c>
      <c r="I679" s="9" t="e">
        <f>VLOOKUP(WorkOrders2[[#This Row],[Techs]],[1]!tblRates[#All],2,FALSE)</f>
        <v>#REF!</v>
      </c>
      <c r="J679" s="10"/>
      <c r="K679" s="10"/>
      <c r="L679" s="11">
        <v>0.75</v>
      </c>
      <c r="M679" s="12">
        <v>62.970199999999998</v>
      </c>
      <c r="N679" s="12">
        <f>IF(WorkOrders2[[#This Row],[WtyParts]]="yes", 0,WorkOrders2[[#This Row],[PartsCost]])</f>
        <v>62.970199999999998</v>
      </c>
      <c r="O679" t="s">
        <v>28</v>
      </c>
      <c r="P679" s="13">
        <f t="shared" si="80"/>
        <v>26</v>
      </c>
      <c r="Q679" s="14">
        <f t="shared" si="81"/>
        <v>80</v>
      </c>
      <c r="R679" s="15">
        <f t="shared" si="82"/>
        <v>60</v>
      </c>
      <c r="S679" s="15">
        <f t="shared" si="83"/>
        <v>60</v>
      </c>
      <c r="T679" s="15">
        <f t="shared" si="84"/>
        <v>62.970199999999998</v>
      </c>
      <c r="U679" s="15">
        <f t="shared" si="85"/>
        <v>122.97020000000001</v>
      </c>
      <c r="V679" s="15">
        <f t="shared" si="86"/>
        <v>122.97020000000001</v>
      </c>
      <c r="W679" s="14" t="str">
        <f t="shared" si="87"/>
        <v>Thu</v>
      </c>
      <c r="X679" s="14" t="str">
        <f t="shared" si="87"/>
        <v>Tue</v>
      </c>
      <c r="Y679" s="19">
        <f>WorkOrders2[[#This Row],[LbrHrs]]*WorkOrders2[[#This Row],[Techs]]</f>
        <v>0.75</v>
      </c>
      <c r="Z679" s="19">
        <f>WorkOrders2[[#This Row],[PartsCost]]+WorkOrders2[[#This Row],[LbrCost]]</f>
        <v>122.97020000000001</v>
      </c>
    </row>
    <row r="680" spans="1:26" x14ac:dyDescent="0.25">
      <c r="A680" s="7" t="s">
        <v>728</v>
      </c>
      <c r="B680" t="s">
        <v>25</v>
      </c>
      <c r="C680" t="s">
        <v>195</v>
      </c>
      <c r="D680" s="7" t="s">
        <v>27</v>
      </c>
      <c r="F680" s="8">
        <v>44329</v>
      </c>
      <c r="G680" s="8">
        <v>44355</v>
      </c>
      <c r="H680" s="9">
        <v>2</v>
      </c>
      <c r="I680" s="9" t="e">
        <f>VLOOKUP(WorkOrders2[[#This Row],[Techs]],[1]!tblRates[#All],2,FALSE)</f>
        <v>#REF!</v>
      </c>
      <c r="J680" s="10"/>
      <c r="K680" s="10"/>
      <c r="L680" s="11">
        <v>0.25</v>
      </c>
      <c r="M680" s="12">
        <v>63.441299999999998</v>
      </c>
      <c r="N680" s="12">
        <f>IF(WorkOrders2[[#This Row],[WtyParts]]="yes", 0,WorkOrders2[[#This Row],[PartsCost]])</f>
        <v>63.441299999999998</v>
      </c>
      <c r="O680" t="s">
        <v>28</v>
      </c>
      <c r="P680" s="13">
        <f t="shared" si="80"/>
        <v>26</v>
      </c>
      <c r="Q680" s="14">
        <f t="shared" si="81"/>
        <v>140</v>
      </c>
      <c r="R680" s="15">
        <f t="shared" si="82"/>
        <v>35</v>
      </c>
      <c r="S680" s="15">
        <f t="shared" si="83"/>
        <v>35</v>
      </c>
      <c r="T680" s="15">
        <f t="shared" si="84"/>
        <v>63.441299999999998</v>
      </c>
      <c r="U680" s="15">
        <f t="shared" si="85"/>
        <v>98.441299999999998</v>
      </c>
      <c r="V680" s="15">
        <f t="shared" si="86"/>
        <v>98.441299999999998</v>
      </c>
      <c r="W680" s="14" t="str">
        <f t="shared" si="87"/>
        <v>Thu</v>
      </c>
      <c r="X680" s="14" t="str">
        <f t="shared" si="87"/>
        <v>Tue</v>
      </c>
      <c r="Y680" s="19">
        <f>WorkOrders2[[#This Row],[LbrHrs]]*WorkOrders2[[#This Row],[Techs]]</f>
        <v>0.5</v>
      </c>
      <c r="Z680" s="19">
        <f>WorkOrders2[[#This Row],[PartsCost]]+WorkOrders2[[#This Row],[LbrCost]]</f>
        <v>98.441299999999998</v>
      </c>
    </row>
    <row r="681" spans="1:26" x14ac:dyDescent="0.25">
      <c r="A681" s="7" t="s">
        <v>729</v>
      </c>
      <c r="B681" t="s">
        <v>34</v>
      </c>
      <c r="C681" t="s">
        <v>40</v>
      </c>
      <c r="D681" s="7" t="s">
        <v>32</v>
      </c>
      <c r="F681" s="8">
        <v>44329</v>
      </c>
      <c r="G681" s="8">
        <v>44363</v>
      </c>
      <c r="H681" s="9">
        <v>1</v>
      </c>
      <c r="I681" s="9" t="e">
        <f>VLOOKUP(WorkOrders2[[#This Row],[Techs]],[1]!tblRates[#All],2,FALSE)</f>
        <v>#REF!</v>
      </c>
      <c r="J681" s="10"/>
      <c r="K681" s="10"/>
      <c r="L681" s="11">
        <v>0.5</v>
      </c>
      <c r="M681" s="12">
        <v>30</v>
      </c>
      <c r="N681" s="12">
        <f>IF(WorkOrders2[[#This Row],[WtyParts]]="yes", 0,WorkOrders2[[#This Row],[PartsCost]])</f>
        <v>30</v>
      </c>
      <c r="O681" t="s">
        <v>47</v>
      </c>
      <c r="P681" s="13">
        <f t="shared" si="80"/>
        <v>34</v>
      </c>
      <c r="Q681" s="14">
        <f t="shared" si="81"/>
        <v>80</v>
      </c>
      <c r="R681" s="15">
        <f t="shared" si="82"/>
        <v>40</v>
      </c>
      <c r="S681" s="15">
        <f t="shared" si="83"/>
        <v>40</v>
      </c>
      <c r="T681" s="15">
        <f t="shared" si="84"/>
        <v>30</v>
      </c>
      <c r="U681" s="15">
        <f t="shared" si="85"/>
        <v>70</v>
      </c>
      <c r="V681" s="15">
        <f t="shared" si="86"/>
        <v>70</v>
      </c>
      <c r="W681" s="14" t="str">
        <f t="shared" si="87"/>
        <v>Thu</v>
      </c>
      <c r="X681" s="14" t="str">
        <f t="shared" si="87"/>
        <v>Wed</v>
      </c>
      <c r="Y681" s="19">
        <f>WorkOrders2[[#This Row],[LbrHrs]]*WorkOrders2[[#This Row],[Techs]]</f>
        <v>0.5</v>
      </c>
      <c r="Z681" s="19">
        <f>WorkOrders2[[#This Row],[PartsCost]]+WorkOrders2[[#This Row],[LbrCost]]</f>
        <v>70</v>
      </c>
    </row>
    <row r="682" spans="1:26" x14ac:dyDescent="0.25">
      <c r="A682" s="7" t="s">
        <v>730</v>
      </c>
      <c r="B682" t="s">
        <v>136</v>
      </c>
      <c r="C682" t="s">
        <v>195</v>
      </c>
      <c r="D682" s="7" t="s">
        <v>32</v>
      </c>
      <c r="F682" s="8">
        <v>44329</v>
      </c>
      <c r="G682" s="8">
        <v>44364</v>
      </c>
      <c r="H682" s="9">
        <v>1</v>
      </c>
      <c r="I682" s="9" t="e">
        <f>VLOOKUP(WorkOrders2[[#This Row],[Techs]],[1]!tblRates[#All],2,FALSE)</f>
        <v>#REF!</v>
      </c>
      <c r="J682" s="10"/>
      <c r="K682" s="10"/>
      <c r="L682" s="11">
        <v>0.5</v>
      </c>
      <c r="M682" s="12">
        <v>496</v>
      </c>
      <c r="N682" s="12">
        <f>IF(WorkOrders2[[#This Row],[WtyParts]]="yes", 0,WorkOrders2[[#This Row],[PartsCost]])</f>
        <v>496</v>
      </c>
      <c r="O682" t="s">
        <v>28</v>
      </c>
      <c r="P682" s="13">
        <f t="shared" si="80"/>
        <v>35</v>
      </c>
      <c r="Q682" s="14">
        <f t="shared" si="81"/>
        <v>80</v>
      </c>
      <c r="R682" s="15">
        <f t="shared" si="82"/>
        <v>40</v>
      </c>
      <c r="S682" s="15">
        <f t="shared" si="83"/>
        <v>40</v>
      </c>
      <c r="T682" s="15">
        <f t="shared" si="84"/>
        <v>496</v>
      </c>
      <c r="U682" s="15">
        <f t="shared" si="85"/>
        <v>536</v>
      </c>
      <c r="V682" s="15">
        <f t="shared" si="86"/>
        <v>536</v>
      </c>
      <c r="W682" s="14" t="str">
        <f t="shared" si="87"/>
        <v>Thu</v>
      </c>
      <c r="X682" s="14" t="str">
        <f t="shared" si="87"/>
        <v>Thu</v>
      </c>
      <c r="Y682" s="19">
        <f>WorkOrders2[[#This Row],[LbrHrs]]*WorkOrders2[[#This Row],[Techs]]</f>
        <v>0.5</v>
      </c>
      <c r="Z682" s="19">
        <f>WorkOrders2[[#This Row],[PartsCost]]+WorkOrders2[[#This Row],[LbrCost]]</f>
        <v>536</v>
      </c>
    </row>
    <row r="683" spans="1:26" x14ac:dyDescent="0.25">
      <c r="A683" s="7" t="s">
        <v>731</v>
      </c>
      <c r="B683" t="s">
        <v>39</v>
      </c>
      <c r="C683" t="s">
        <v>40</v>
      </c>
      <c r="D683" s="7" t="s">
        <v>32</v>
      </c>
      <c r="E683" t="s">
        <v>41</v>
      </c>
      <c r="F683" s="8">
        <v>44329</v>
      </c>
      <c r="G683" s="8"/>
      <c r="H683" s="9">
        <v>1</v>
      </c>
      <c r="I683" s="9" t="e">
        <f>VLOOKUP(WorkOrders2[[#This Row],[Techs]],[1]!tblRates[#All],2,FALSE)</f>
        <v>#REF!</v>
      </c>
      <c r="J683" s="10"/>
      <c r="K683" s="10" t="s">
        <v>41</v>
      </c>
      <c r="L683" s="11"/>
      <c r="M683" s="12">
        <v>126.81</v>
      </c>
      <c r="N683" s="12">
        <f>IF(WorkOrders2[[#This Row],[WtyParts]]="yes", 0,WorkOrders2[[#This Row],[PartsCost]])</f>
        <v>0</v>
      </c>
      <c r="O683" t="s">
        <v>47</v>
      </c>
      <c r="P683" s="13" t="str">
        <f t="shared" si="80"/>
        <v/>
      </c>
      <c r="Q683" s="14">
        <f t="shared" si="81"/>
        <v>80</v>
      </c>
      <c r="R683" s="15">
        <f t="shared" si="82"/>
        <v>0</v>
      </c>
      <c r="S683" s="15">
        <f t="shared" si="83"/>
        <v>0</v>
      </c>
      <c r="T683" s="15">
        <f t="shared" si="84"/>
        <v>0</v>
      </c>
      <c r="U683" s="15">
        <f t="shared" si="85"/>
        <v>126.81</v>
      </c>
      <c r="V683" s="15">
        <f t="shared" si="86"/>
        <v>0</v>
      </c>
      <c r="W683" s="14" t="str">
        <f t="shared" si="87"/>
        <v>Thu</v>
      </c>
      <c r="X683" s="14" t="str">
        <f t="shared" si="87"/>
        <v>Sat</v>
      </c>
      <c r="Y683" s="19">
        <f>WorkOrders2[[#This Row],[LbrHrs]]*WorkOrders2[[#This Row],[Techs]]</f>
        <v>0</v>
      </c>
      <c r="Z683" s="19">
        <f>WorkOrders2[[#This Row],[PartsCost]]+WorkOrders2[[#This Row],[LbrCost]]</f>
        <v>126.81</v>
      </c>
    </row>
    <row r="684" spans="1:26" x14ac:dyDescent="0.25">
      <c r="A684" s="7" t="s">
        <v>732</v>
      </c>
      <c r="B684" t="s">
        <v>51</v>
      </c>
      <c r="C684" t="s">
        <v>26</v>
      </c>
      <c r="D684" s="7" t="s">
        <v>162</v>
      </c>
      <c r="F684" s="8">
        <v>44329</v>
      </c>
      <c r="G684" s="8"/>
      <c r="H684" s="9">
        <v>2</v>
      </c>
      <c r="I684" s="9" t="e">
        <f>VLOOKUP(WorkOrders2[[#This Row],[Techs]],[1]!tblRates[#All],2,FALSE)</f>
        <v>#REF!</v>
      </c>
      <c r="J684" s="10"/>
      <c r="K684" s="10"/>
      <c r="L684" s="11"/>
      <c r="M684" s="12">
        <v>144</v>
      </c>
      <c r="N684" s="12">
        <f>IF(WorkOrders2[[#This Row],[WtyParts]]="yes", 0,WorkOrders2[[#This Row],[PartsCost]])</f>
        <v>144</v>
      </c>
      <c r="O684" t="s">
        <v>47</v>
      </c>
      <c r="P684" s="13" t="str">
        <f t="shared" si="80"/>
        <v/>
      </c>
      <c r="Q684" s="14">
        <f t="shared" si="81"/>
        <v>140</v>
      </c>
      <c r="R684" s="15">
        <f t="shared" si="82"/>
        <v>0</v>
      </c>
      <c r="S684" s="15">
        <f t="shared" si="83"/>
        <v>0</v>
      </c>
      <c r="T684" s="15">
        <f t="shared" si="84"/>
        <v>144</v>
      </c>
      <c r="U684" s="15">
        <f t="shared" si="85"/>
        <v>144</v>
      </c>
      <c r="V684" s="15">
        <f t="shared" si="86"/>
        <v>144</v>
      </c>
      <c r="W684" s="14" t="str">
        <f t="shared" si="87"/>
        <v>Thu</v>
      </c>
      <c r="X684" s="14" t="str">
        <f t="shared" si="87"/>
        <v>Sat</v>
      </c>
      <c r="Y684" s="19">
        <f>WorkOrders2[[#This Row],[LbrHrs]]*WorkOrders2[[#This Row],[Techs]]</f>
        <v>0</v>
      </c>
      <c r="Z684" s="19">
        <f>WorkOrders2[[#This Row],[PartsCost]]+WorkOrders2[[#This Row],[LbrCost]]</f>
        <v>144</v>
      </c>
    </row>
    <row r="685" spans="1:26" x14ac:dyDescent="0.25">
      <c r="A685" s="7" t="s">
        <v>733</v>
      </c>
      <c r="B685" t="s">
        <v>194</v>
      </c>
      <c r="C685" t="s">
        <v>195</v>
      </c>
      <c r="D685" s="7" t="s">
        <v>32</v>
      </c>
      <c r="F685" s="8">
        <v>44331</v>
      </c>
      <c r="G685" s="8">
        <v>44354</v>
      </c>
      <c r="H685" s="9">
        <v>2</v>
      </c>
      <c r="I685" s="9" t="e">
        <f>VLOOKUP(WorkOrders2[[#This Row],[Techs]],[1]!tblRates[#All],2,FALSE)</f>
        <v>#REF!</v>
      </c>
      <c r="J685" s="10"/>
      <c r="K685" s="10" t="s">
        <v>41</v>
      </c>
      <c r="L685" s="11">
        <v>0.5</v>
      </c>
      <c r="M685" s="12">
        <v>494.92989999999998</v>
      </c>
      <c r="N685" s="12">
        <f>IF(WorkOrders2[[#This Row],[WtyParts]]="yes", 0,WorkOrders2[[#This Row],[PartsCost]])</f>
        <v>0</v>
      </c>
      <c r="O685" t="s">
        <v>47</v>
      </c>
      <c r="P685" s="13">
        <f t="shared" si="80"/>
        <v>23</v>
      </c>
      <c r="Q685" s="14">
        <f t="shared" si="81"/>
        <v>140</v>
      </c>
      <c r="R685" s="15">
        <f t="shared" si="82"/>
        <v>70</v>
      </c>
      <c r="S685" s="15">
        <f t="shared" si="83"/>
        <v>70</v>
      </c>
      <c r="T685" s="15">
        <f t="shared" si="84"/>
        <v>0</v>
      </c>
      <c r="U685" s="15">
        <f t="shared" si="85"/>
        <v>564.92989999999998</v>
      </c>
      <c r="V685" s="15">
        <f t="shared" si="86"/>
        <v>70</v>
      </c>
      <c r="W685" s="14" t="str">
        <f t="shared" si="87"/>
        <v>Sat</v>
      </c>
      <c r="X685" s="14" t="str">
        <f t="shared" si="87"/>
        <v>Mon</v>
      </c>
      <c r="Y685" s="19">
        <f>WorkOrders2[[#This Row],[LbrHrs]]*WorkOrders2[[#This Row],[Techs]]</f>
        <v>1</v>
      </c>
      <c r="Z685" s="19">
        <f>WorkOrders2[[#This Row],[PartsCost]]+WorkOrders2[[#This Row],[LbrCost]]</f>
        <v>564.92989999999998</v>
      </c>
    </row>
    <row r="686" spans="1:26" x14ac:dyDescent="0.25">
      <c r="A686" s="7" t="s">
        <v>734</v>
      </c>
      <c r="B686" t="s">
        <v>25</v>
      </c>
      <c r="C686" t="s">
        <v>195</v>
      </c>
      <c r="D686" s="7" t="s">
        <v>27</v>
      </c>
      <c r="F686" s="8">
        <v>44331</v>
      </c>
      <c r="G686" s="8">
        <v>44355</v>
      </c>
      <c r="H686" s="9">
        <v>2</v>
      </c>
      <c r="I686" s="9" t="e">
        <f>VLOOKUP(WorkOrders2[[#This Row],[Techs]],[1]!tblRates[#All],2,FALSE)</f>
        <v>#REF!</v>
      </c>
      <c r="J686" s="10"/>
      <c r="K686" s="10"/>
      <c r="L686" s="11">
        <v>0.25</v>
      </c>
      <c r="M686" s="12">
        <v>30.0473</v>
      </c>
      <c r="N686" s="12">
        <f>IF(WorkOrders2[[#This Row],[WtyParts]]="yes", 0,WorkOrders2[[#This Row],[PartsCost]])</f>
        <v>30.0473</v>
      </c>
      <c r="O686" t="s">
        <v>47</v>
      </c>
      <c r="P686" s="13">
        <f t="shared" si="80"/>
        <v>24</v>
      </c>
      <c r="Q686" s="14">
        <f t="shared" si="81"/>
        <v>140</v>
      </c>
      <c r="R686" s="15">
        <f t="shared" si="82"/>
        <v>35</v>
      </c>
      <c r="S686" s="15">
        <f t="shared" si="83"/>
        <v>35</v>
      </c>
      <c r="T686" s="15">
        <f t="shared" si="84"/>
        <v>30.0473</v>
      </c>
      <c r="U686" s="15">
        <f t="shared" si="85"/>
        <v>65.047300000000007</v>
      </c>
      <c r="V686" s="15">
        <f t="shared" si="86"/>
        <v>65.047300000000007</v>
      </c>
      <c r="W686" s="14" t="str">
        <f t="shared" si="87"/>
        <v>Sat</v>
      </c>
      <c r="X686" s="14" t="str">
        <f t="shared" si="87"/>
        <v>Tue</v>
      </c>
      <c r="Y686" s="19">
        <f>WorkOrders2[[#This Row],[LbrHrs]]*WorkOrders2[[#This Row],[Techs]]</f>
        <v>0.5</v>
      </c>
      <c r="Z686" s="19">
        <f>WorkOrders2[[#This Row],[PartsCost]]+WorkOrders2[[#This Row],[LbrCost]]</f>
        <v>65.047300000000007</v>
      </c>
    </row>
    <row r="687" spans="1:26" x14ac:dyDescent="0.25">
      <c r="A687" s="7" t="s">
        <v>735</v>
      </c>
      <c r="B687" t="s">
        <v>62</v>
      </c>
      <c r="C687" t="s">
        <v>46</v>
      </c>
      <c r="D687" s="7" t="s">
        <v>27</v>
      </c>
      <c r="E687" t="s">
        <v>41</v>
      </c>
      <c r="F687" s="8">
        <v>44333</v>
      </c>
      <c r="G687" s="8">
        <v>44341</v>
      </c>
      <c r="H687" s="9">
        <v>1</v>
      </c>
      <c r="I687" s="9" t="e">
        <f>VLOOKUP(WorkOrders2[[#This Row],[Techs]],[1]!tblRates[#All],2,FALSE)</f>
        <v>#REF!</v>
      </c>
      <c r="J687" s="10"/>
      <c r="K687" s="10"/>
      <c r="L687" s="11">
        <v>0.25</v>
      </c>
      <c r="M687" s="12">
        <v>147.63820000000001</v>
      </c>
      <c r="N687" s="12">
        <f>IF(WorkOrders2[[#This Row],[WtyParts]]="yes", 0,WorkOrders2[[#This Row],[PartsCost]])</f>
        <v>147.63820000000001</v>
      </c>
      <c r="O687" t="s">
        <v>28</v>
      </c>
      <c r="P687" s="13">
        <f t="shared" si="80"/>
        <v>8</v>
      </c>
      <c r="Q687" s="14">
        <f t="shared" si="81"/>
        <v>80</v>
      </c>
      <c r="R687" s="15">
        <f t="shared" si="82"/>
        <v>20</v>
      </c>
      <c r="S687" s="15">
        <f t="shared" si="83"/>
        <v>20</v>
      </c>
      <c r="T687" s="15">
        <f t="shared" si="84"/>
        <v>147.63820000000001</v>
      </c>
      <c r="U687" s="15">
        <f t="shared" si="85"/>
        <v>167.63820000000001</v>
      </c>
      <c r="V687" s="15">
        <f t="shared" si="86"/>
        <v>167.63820000000001</v>
      </c>
      <c r="W687" s="14" t="str">
        <f t="shared" si="87"/>
        <v>Mon</v>
      </c>
      <c r="X687" s="14" t="str">
        <f t="shared" si="87"/>
        <v>Tue</v>
      </c>
      <c r="Y687" s="19">
        <f>WorkOrders2[[#This Row],[LbrHrs]]*WorkOrders2[[#This Row],[Techs]]</f>
        <v>0.25</v>
      </c>
      <c r="Z687" s="19">
        <f>WorkOrders2[[#This Row],[PartsCost]]+WorkOrders2[[#This Row],[LbrCost]]</f>
        <v>167.63820000000001</v>
      </c>
    </row>
    <row r="688" spans="1:26" x14ac:dyDescent="0.25">
      <c r="A688" s="7" t="s">
        <v>736</v>
      </c>
      <c r="B688" t="s">
        <v>25</v>
      </c>
      <c r="C688" t="s">
        <v>195</v>
      </c>
      <c r="D688" s="7" t="s">
        <v>32</v>
      </c>
      <c r="F688" s="8">
        <v>44333</v>
      </c>
      <c r="G688" s="8">
        <v>44344</v>
      </c>
      <c r="H688" s="9">
        <v>2</v>
      </c>
      <c r="I688" s="9" t="e">
        <f>VLOOKUP(WorkOrders2[[#This Row],[Techs]],[1]!tblRates[#All],2,FALSE)</f>
        <v>#REF!</v>
      </c>
      <c r="J688" s="10"/>
      <c r="K688" s="10"/>
      <c r="L688" s="11">
        <v>0.5</v>
      </c>
      <c r="M688" s="12">
        <v>37.44</v>
      </c>
      <c r="N688" s="12">
        <f>IF(WorkOrders2[[#This Row],[WtyParts]]="yes", 0,WorkOrders2[[#This Row],[PartsCost]])</f>
        <v>37.44</v>
      </c>
      <c r="O688" t="s">
        <v>47</v>
      </c>
      <c r="P688" s="13">
        <f t="shared" si="80"/>
        <v>11</v>
      </c>
      <c r="Q688" s="14">
        <f t="shared" si="81"/>
        <v>140</v>
      </c>
      <c r="R688" s="15">
        <f t="shared" si="82"/>
        <v>70</v>
      </c>
      <c r="S688" s="15">
        <f t="shared" si="83"/>
        <v>70</v>
      </c>
      <c r="T688" s="15">
        <f t="shared" si="84"/>
        <v>37.44</v>
      </c>
      <c r="U688" s="15">
        <f t="shared" si="85"/>
        <v>107.44</v>
      </c>
      <c r="V688" s="15">
        <f t="shared" si="86"/>
        <v>107.44</v>
      </c>
      <c r="W688" s="14" t="str">
        <f t="shared" si="87"/>
        <v>Mon</v>
      </c>
      <c r="X688" s="14" t="str">
        <f t="shared" si="87"/>
        <v>Fri</v>
      </c>
      <c r="Y688" s="19">
        <f>WorkOrders2[[#This Row],[LbrHrs]]*WorkOrders2[[#This Row],[Techs]]</f>
        <v>1</v>
      </c>
      <c r="Z688" s="19">
        <f>WorkOrders2[[#This Row],[PartsCost]]+WorkOrders2[[#This Row],[LbrCost]]</f>
        <v>107.44</v>
      </c>
    </row>
    <row r="689" spans="1:26" x14ac:dyDescent="0.25">
      <c r="A689" s="7" t="s">
        <v>737</v>
      </c>
      <c r="B689" t="s">
        <v>136</v>
      </c>
      <c r="C689" t="s">
        <v>195</v>
      </c>
      <c r="D689" s="7" t="s">
        <v>27</v>
      </c>
      <c r="F689" s="8">
        <v>44333</v>
      </c>
      <c r="G689" s="8">
        <v>44349</v>
      </c>
      <c r="H689" s="9">
        <v>2</v>
      </c>
      <c r="I689" s="9" t="e">
        <f>VLOOKUP(WorkOrders2[[#This Row],[Techs]],[1]!tblRates[#All],2,FALSE)</f>
        <v>#REF!</v>
      </c>
      <c r="J689" s="10"/>
      <c r="K689" s="10"/>
      <c r="L689" s="11">
        <v>0.5</v>
      </c>
      <c r="M689" s="12">
        <v>288</v>
      </c>
      <c r="N689" s="12">
        <f>IF(WorkOrders2[[#This Row],[WtyParts]]="yes", 0,WorkOrders2[[#This Row],[PartsCost]])</f>
        <v>288</v>
      </c>
      <c r="O689" t="s">
        <v>28</v>
      </c>
      <c r="P689" s="13">
        <f t="shared" si="80"/>
        <v>16</v>
      </c>
      <c r="Q689" s="14">
        <f t="shared" si="81"/>
        <v>140</v>
      </c>
      <c r="R689" s="15">
        <f t="shared" si="82"/>
        <v>70</v>
      </c>
      <c r="S689" s="15">
        <f t="shared" si="83"/>
        <v>70</v>
      </c>
      <c r="T689" s="15">
        <f t="shared" si="84"/>
        <v>288</v>
      </c>
      <c r="U689" s="15">
        <f t="shared" si="85"/>
        <v>358</v>
      </c>
      <c r="V689" s="15">
        <f t="shared" si="86"/>
        <v>358</v>
      </c>
      <c r="W689" s="14" t="str">
        <f t="shared" si="87"/>
        <v>Mon</v>
      </c>
      <c r="X689" s="14" t="str">
        <f t="shared" si="87"/>
        <v>Wed</v>
      </c>
      <c r="Y689" s="19">
        <f>WorkOrders2[[#This Row],[LbrHrs]]*WorkOrders2[[#This Row],[Techs]]</f>
        <v>1</v>
      </c>
      <c r="Z689" s="19">
        <f>WorkOrders2[[#This Row],[PartsCost]]+WorkOrders2[[#This Row],[LbrCost]]</f>
        <v>358</v>
      </c>
    </row>
    <row r="690" spans="1:26" x14ac:dyDescent="0.25">
      <c r="A690" s="7" t="s">
        <v>738</v>
      </c>
      <c r="B690" t="s">
        <v>39</v>
      </c>
      <c r="C690" t="s">
        <v>40</v>
      </c>
      <c r="D690" s="7" t="s">
        <v>27</v>
      </c>
      <c r="F690" s="8">
        <v>44333</v>
      </c>
      <c r="G690" s="8">
        <v>44349</v>
      </c>
      <c r="H690" s="9">
        <v>2</v>
      </c>
      <c r="I690" s="9" t="e">
        <f>VLOOKUP(WorkOrders2[[#This Row],[Techs]],[1]!tblRates[#All],2,FALSE)</f>
        <v>#REF!</v>
      </c>
      <c r="J690" s="10"/>
      <c r="K690" s="10"/>
      <c r="L690" s="11">
        <v>1</v>
      </c>
      <c r="M690" s="12">
        <v>150</v>
      </c>
      <c r="N690" s="12">
        <f>IF(WorkOrders2[[#This Row],[WtyParts]]="yes", 0,WorkOrders2[[#This Row],[PartsCost]])</f>
        <v>150</v>
      </c>
      <c r="O690" t="s">
        <v>47</v>
      </c>
      <c r="P690" s="13">
        <f t="shared" si="80"/>
        <v>16</v>
      </c>
      <c r="Q690" s="14">
        <f t="shared" si="81"/>
        <v>140</v>
      </c>
      <c r="R690" s="15">
        <f t="shared" si="82"/>
        <v>140</v>
      </c>
      <c r="S690" s="15">
        <f t="shared" si="83"/>
        <v>140</v>
      </c>
      <c r="T690" s="15">
        <f t="shared" si="84"/>
        <v>150</v>
      </c>
      <c r="U690" s="15">
        <f t="shared" si="85"/>
        <v>290</v>
      </c>
      <c r="V690" s="15">
        <f t="shared" si="86"/>
        <v>290</v>
      </c>
      <c r="W690" s="14" t="str">
        <f t="shared" si="87"/>
        <v>Mon</v>
      </c>
      <c r="X690" s="14" t="str">
        <f t="shared" si="87"/>
        <v>Wed</v>
      </c>
      <c r="Y690" s="19">
        <f>WorkOrders2[[#This Row],[LbrHrs]]*WorkOrders2[[#This Row],[Techs]]</f>
        <v>2</v>
      </c>
      <c r="Z690" s="19">
        <f>WorkOrders2[[#This Row],[PartsCost]]+WorkOrders2[[#This Row],[LbrCost]]</f>
        <v>290</v>
      </c>
    </row>
    <row r="691" spans="1:26" x14ac:dyDescent="0.25">
      <c r="A691" s="7" t="s">
        <v>739</v>
      </c>
      <c r="B691" t="s">
        <v>25</v>
      </c>
      <c r="C691" t="s">
        <v>195</v>
      </c>
      <c r="D691" s="7" t="s">
        <v>35</v>
      </c>
      <c r="F691" s="8">
        <v>44333</v>
      </c>
      <c r="G691" s="8">
        <v>44355</v>
      </c>
      <c r="H691" s="9">
        <v>1</v>
      </c>
      <c r="I691" s="9" t="e">
        <f>VLOOKUP(WorkOrders2[[#This Row],[Techs]],[1]!tblRates[#All],2,FALSE)</f>
        <v>#REF!</v>
      </c>
      <c r="J691" s="10"/>
      <c r="K691" s="10"/>
      <c r="L691" s="11">
        <v>0.25</v>
      </c>
      <c r="M691" s="12">
        <v>42.66</v>
      </c>
      <c r="N691" s="12">
        <f>IF(WorkOrders2[[#This Row],[WtyParts]]="yes", 0,WorkOrders2[[#This Row],[PartsCost]])</f>
        <v>42.66</v>
      </c>
      <c r="O691" t="s">
        <v>28</v>
      </c>
      <c r="P691" s="13">
        <f t="shared" si="80"/>
        <v>22</v>
      </c>
      <c r="Q691" s="14">
        <f t="shared" si="81"/>
        <v>80</v>
      </c>
      <c r="R691" s="15">
        <f t="shared" si="82"/>
        <v>20</v>
      </c>
      <c r="S691" s="15">
        <f t="shared" si="83"/>
        <v>20</v>
      </c>
      <c r="T691" s="15">
        <f t="shared" si="84"/>
        <v>42.66</v>
      </c>
      <c r="U691" s="15">
        <f t="shared" si="85"/>
        <v>62.66</v>
      </c>
      <c r="V691" s="15">
        <f t="shared" si="86"/>
        <v>62.66</v>
      </c>
      <c r="W691" s="14" t="str">
        <f t="shared" si="87"/>
        <v>Mon</v>
      </c>
      <c r="X691" s="14" t="str">
        <f t="shared" si="87"/>
        <v>Tue</v>
      </c>
      <c r="Y691" s="19">
        <f>WorkOrders2[[#This Row],[LbrHrs]]*WorkOrders2[[#This Row],[Techs]]</f>
        <v>0.25</v>
      </c>
      <c r="Z691" s="19">
        <f>WorkOrders2[[#This Row],[PartsCost]]+WorkOrders2[[#This Row],[LbrCost]]</f>
        <v>62.66</v>
      </c>
    </row>
    <row r="692" spans="1:26" x14ac:dyDescent="0.25">
      <c r="A692" s="7" t="s">
        <v>740</v>
      </c>
      <c r="B692" t="s">
        <v>25</v>
      </c>
      <c r="C692" t="s">
        <v>195</v>
      </c>
      <c r="D692" s="7" t="s">
        <v>27</v>
      </c>
      <c r="F692" s="8">
        <v>44333</v>
      </c>
      <c r="G692" s="8">
        <v>44355</v>
      </c>
      <c r="H692" s="9">
        <v>1</v>
      </c>
      <c r="I692" s="9" t="e">
        <f>VLOOKUP(WorkOrders2[[#This Row],[Techs]],[1]!tblRates[#All],2,FALSE)</f>
        <v>#REF!</v>
      </c>
      <c r="J692" s="10"/>
      <c r="K692" s="10"/>
      <c r="L692" s="11">
        <v>0.25</v>
      </c>
      <c r="M692" s="12">
        <v>287.25</v>
      </c>
      <c r="N692" s="12">
        <f>IF(WorkOrders2[[#This Row],[WtyParts]]="yes", 0,WorkOrders2[[#This Row],[PartsCost]])</f>
        <v>287.25</v>
      </c>
      <c r="O692" t="s">
        <v>28</v>
      </c>
      <c r="P692" s="13">
        <f t="shared" si="80"/>
        <v>22</v>
      </c>
      <c r="Q692" s="14">
        <f t="shared" si="81"/>
        <v>80</v>
      </c>
      <c r="R692" s="15">
        <f t="shared" si="82"/>
        <v>20</v>
      </c>
      <c r="S692" s="15">
        <f t="shared" si="83"/>
        <v>20</v>
      </c>
      <c r="T692" s="15">
        <f t="shared" si="84"/>
        <v>287.25</v>
      </c>
      <c r="U692" s="15">
        <f t="shared" si="85"/>
        <v>307.25</v>
      </c>
      <c r="V692" s="15">
        <f t="shared" si="86"/>
        <v>307.25</v>
      </c>
      <c r="W692" s="14" t="str">
        <f t="shared" si="87"/>
        <v>Mon</v>
      </c>
      <c r="X692" s="14" t="str">
        <f t="shared" si="87"/>
        <v>Tue</v>
      </c>
      <c r="Y692" s="19">
        <f>WorkOrders2[[#This Row],[LbrHrs]]*WorkOrders2[[#This Row],[Techs]]</f>
        <v>0.25</v>
      </c>
      <c r="Z692" s="19">
        <f>WorkOrders2[[#This Row],[PartsCost]]+WorkOrders2[[#This Row],[LbrCost]]</f>
        <v>307.25</v>
      </c>
    </row>
    <row r="693" spans="1:26" x14ac:dyDescent="0.25">
      <c r="A693" s="7" t="s">
        <v>741</v>
      </c>
      <c r="B693" t="s">
        <v>51</v>
      </c>
      <c r="C693" t="s">
        <v>40</v>
      </c>
      <c r="D693" s="7" t="s">
        <v>35</v>
      </c>
      <c r="F693" s="8">
        <v>44333</v>
      </c>
      <c r="G693" s="8">
        <v>44358</v>
      </c>
      <c r="H693" s="9">
        <v>2</v>
      </c>
      <c r="I693" s="9" t="e">
        <f>VLOOKUP(WorkOrders2[[#This Row],[Techs]],[1]!tblRates[#All],2,FALSE)</f>
        <v>#REF!</v>
      </c>
      <c r="J693" s="10"/>
      <c r="K693" s="10"/>
      <c r="L693" s="11">
        <v>0.25</v>
      </c>
      <c r="M693" s="12">
        <v>147.4015</v>
      </c>
      <c r="N693" s="12">
        <f>IF(WorkOrders2[[#This Row],[WtyParts]]="yes", 0,WorkOrders2[[#This Row],[PartsCost]])</f>
        <v>147.4015</v>
      </c>
      <c r="O693" t="s">
        <v>47</v>
      </c>
      <c r="P693" s="13">
        <f t="shared" si="80"/>
        <v>25</v>
      </c>
      <c r="Q693" s="14">
        <f t="shared" si="81"/>
        <v>140</v>
      </c>
      <c r="R693" s="15">
        <f t="shared" si="82"/>
        <v>35</v>
      </c>
      <c r="S693" s="15">
        <f t="shared" si="83"/>
        <v>35</v>
      </c>
      <c r="T693" s="15">
        <f t="shared" si="84"/>
        <v>147.4015</v>
      </c>
      <c r="U693" s="15">
        <f t="shared" si="85"/>
        <v>182.4015</v>
      </c>
      <c r="V693" s="15">
        <f t="shared" si="86"/>
        <v>182.4015</v>
      </c>
      <c r="W693" s="14" t="str">
        <f t="shared" si="87"/>
        <v>Mon</v>
      </c>
      <c r="X693" s="14" t="str">
        <f t="shared" si="87"/>
        <v>Fri</v>
      </c>
      <c r="Y693" s="19">
        <f>WorkOrders2[[#This Row],[LbrHrs]]*WorkOrders2[[#This Row],[Techs]]</f>
        <v>0.5</v>
      </c>
      <c r="Z693" s="19">
        <f>WorkOrders2[[#This Row],[PartsCost]]+WorkOrders2[[#This Row],[LbrCost]]</f>
        <v>182.4015</v>
      </c>
    </row>
    <row r="694" spans="1:26" x14ac:dyDescent="0.25">
      <c r="A694" s="7" t="s">
        <v>742</v>
      </c>
      <c r="B694" t="s">
        <v>25</v>
      </c>
      <c r="C694" t="s">
        <v>195</v>
      </c>
      <c r="D694" s="7" t="s">
        <v>35</v>
      </c>
      <c r="F694" s="8">
        <v>44333</v>
      </c>
      <c r="G694" s="8">
        <v>44366</v>
      </c>
      <c r="H694" s="9">
        <v>1</v>
      </c>
      <c r="I694" s="9" t="e">
        <f>VLOOKUP(WorkOrders2[[#This Row],[Techs]],[1]!tblRates[#All],2,FALSE)</f>
        <v>#REF!</v>
      </c>
      <c r="J694" s="10"/>
      <c r="K694" s="10"/>
      <c r="L694" s="11">
        <v>0.25</v>
      </c>
      <c r="M694" s="12">
        <v>59.242100000000001</v>
      </c>
      <c r="N694" s="12">
        <f>IF(WorkOrders2[[#This Row],[WtyParts]]="yes", 0,WorkOrders2[[#This Row],[PartsCost]])</f>
        <v>59.242100000000001</v>
      </c>
      <c r="O694" t="s">
        <v>47</v>
      </c>
      <c r="P694" s="13">
        <f t="shared" si="80"/>
        <v>33</v>
      </c>
      <c r="Q694" s="14">
        <f t="shared" si="81"/>
        <v>80</v>
      </c>
      <c r="R694" s="15">
        <f t="shared" si="82"/>
        <v>20</v>
      </c>
      <c r="S694" s="15">
        <f t="shared" si="83"/>
        <v>20</v>
      </c>
      <c r="T694" s="15">
        <f t="shared" si="84"/>
        <v>59.242100000000001</v>
      </c>
      <c r="U694" s="15">
        <f t="shared" si="85"/>
        <v>79.242099999999994</v>
      </c>
      <c r="V694" s="15">
        <f t="shared" si="86"/>
        <v>79.242099999999994</v>
      </c>
      <c r="W694" s="14" t="str">
        <f t="shared" si="87"/>
        <v>Mon</v>
      </c>
      <c r="X694" s="14" t="str">
        <f t="shared" si="87"/>
        <v>Sat</v>
      </c>
      <c r="Y694" s="19">
        <f>WorkOrders2[[#This Row],[LbrHrs]]*WorkOrders2[[#This Row],[Techs]]</f>
        <v>0.25</v>
      </c>
      <c r="Z694" s="19">
        <f>WorkOrders2[[#This Row],[PartsCost]]+WorkOrders2[[#This Row],[LbrCost]]</f>
        <v>79.242099999999994</v>
      </c>
    </row>
    <row r="695" spans="1:26" x14ac:dyDescent="0.25">
      <c r="A695" s="7" t="s">
        <v>743</v>
      </c>
      <c r="B695" t="s">
        <v>25</v>
      </c>
      <c r="C695" t="s">
        <v>195</v>
      </c>
      <c r="D695" s="7" t="s">
        <v>27</v>
      </c>
      <c r="F695" s="8">
        <v>44333</v>
      </c>
      <c r="G695" s="8">
        <v>44361</v>
      </c>
      <c r="H695" s="9">
        <v>1</v>
      </c>
      <c r="I695" s="9" t="e">
        <f>VLOOKUP(WorkOrders2[[#This Row],[Techs]],[1]!tblRates[#All],2,FALSE)</f>
        <v>#REF!</v>
      </c>
      <c r="J695" s="10"/>
      <c r="K695" s="10"/>
      <c r="L695" s="11">
        <v>0.25</v>
      </c>
      <c r="M695" s="12">
        <v>240</v>
      </c>
      <c r="N695" s="12">
        <f>IF(WorkOrders2[[#This Row],[WtyParts]]="yes", 0,WorkOrders2[[#This Row],[PartsCost]])</f>
        <v>240</v>
      </c>
      <c r="O695" t="s">
        <v>28</v>
      </c>
      <c r="P695" s="13">
        <f t="shared" si="80"/>
        <v>28</v>
      </c>
      <c r="Q695" s="14">
        <f t="shared" si="81"/>
        <v>80</v>
      </c>
      <c r="R695" s="15">
        <f t="shared" si="82"/>
        <v>20</v>
      </c>
      <c r="S695" s="15">
        <f t="shared" si="83"/>
        <v>20</v>
      </c>
      <c r="T695" s="15">
        <f t="shared" si="84"/>
        <v>240</v>
      </c>
      <c r="U695" s="15">
        <f t="shared" si="85"/>
        <v>260</v>
      </c>
      <c r="V695" s="15">
        <f t="shared" si="86"/>
        <v>260</v>
      </c>
      <c r="W695" s="14" t="str">
        <f t="shared" si="87"/>
        <v>Mon</v>
      </c>
      <c r="X695" s="14" t="str">
        <f t="shared" si="87"/>
        <v>Mon</v>
      </c>
      <c r="Y695" s="19">
        <f>WorkOrders2[[#This Row],[LbrHrs]]*WorkOrders2[[#This Row],[Techs]]</f>
        <v>0.25</v>
      </c>
      <c r="Z695" s="19">
        <f>WorkOrders2[[#This Row],[PartsCost]]+WorkOrders2[[#This Row],[LbrCost]]</f>
        <v>260</v>
      </c>
    </row>
    <row r="696" spans="1:26" x14ac:dyDescent="0.25">
      <c r="A696" s="7" t="s">
        <v>744</v>
      </c>
      <c r="B696" t="s">
        <v>25</v>
      </c>
      <c r="C696" t="s">
        <v>195</v>
      </c>
      <c r="D696" s="7" t="s">
        <v>35</v>
      </c>
      <c r="F696" s="8">
        <v>44333</v>
      </c>
      <c r="G696" s="8">
        <v>44369</v>
      </c>
      <c r="H696" s="9">
        <v>2</v>
      </c>
      <c r="I696" s="9" t="e">
        <f>VLOOKUP(WorkOrders2[[#This Row],[Techs]],[1]!tblRates[#All],2,FALSE)</f>
        <v>#REF!</v>
      </c>
      <c r="J696" s="10"/>
      <c r="K696" s="10"/>
      <c r="L696" s="11">
        <v>0.25</v>
      </c>
      <c r="M696" s="12">
        <v>197.47</v>
      </c>
      <c r="N696" s="12">
        <f>IF(WorkOrders2[[#This Row],[WtyParts]]="yes", 0,WorkOrders2[[#This Row],[PartsCost]])</f>
        <v>197.47</v>
      </c>
      <c r="O696" t="s">
        <v>47</v>
      </c>
      <c r="P696" s="13">
        <f t="shared" si="80"/>
        <v>36</v>
      </c>
      <c r="Q696" s="14">
        <f t="shared" si="81"/>
        <v>140</v>
      </c>
      <c r="R696" s="15">
        <f t="shared" si="82"/>
        <v>35</v>
      </c>
      <c r="S696" s="15">
        <f t="shared" si="83"/>
        <v>35</v>
      </c>
      <c r="T696" s="15">
        <f t="shared" si="84"/>
        <v>197.47</v>
      </c>
      <c r="U696" s="15">
        <f t="shared" si="85"/>
        <v>232.47</v>
      </c>
      <c r="V696" s="15">
        <f t="shared" si="86"/>
        <v>232.47</v>
      </c>
      <c r="W696" s="14" t="str">
        <f t="shared" si="87"/>
        <v>Mon</v>
      </c>
      <c r="X696" s="14" t="str">
        <f t="shared" si="87"/>
        <v>Tue</v>
      </c>
      <c r="Y696" s="19">
        <f>WorkOrders2[[#This Row],[LbrHrs]]*WorkOrders2[[#This Row],[Techs]]</f>
        <v>0.5</v>
      </c>
      <c r="Z696" s="19">
        <f>WorkOrders2[[#This Row],[PartsCost]]+WorkOrders2[[#This Row],[LbrCost]]</f>
        <v>232.47</v>
      </c>
    </row>
    <row r="697" spans="1:26" x14ac:dyDescent="0.25">
      <c r="A697" s="7" t="s">
        <v>745</v>
      </c>
      <c r="B697" t="s">
        <v>136</v>
      </c>
      <c r="C697" t="s">
        <v>195</v>
      </c>
      <c r="D697" s="7" t="s">
        <v>27</v>
      </c>
      <c r="F697" s="8">
        <v>44333</v>
      </c>
      <c r="G697" s="8">
        <v>44393</v>
      </c>
      <c r="H697" s="9">
        <v>2</v>
      </c>
      <c r="I697" s="9" t="e">
        <f>VLOOKUP(WorkOrders2[[#This Row],[Techs]],[1]!tblRates[#All],2,FALSE)</f>
        <v>#REF!</v>
      </c>
      <c r="J697" s="10"/>
      <c r="K697" s="10"/>
      <c r="L697" s="11">
        <v>0.5</v>
      </c>
      <c r="M697" s="12">
        <v>304.19459999999998</v>
      </c>
      <c r="N697" s="12">
        <f>IF(WorkOrders2[[#This Row],[WtyParts]]="yes", 0,WorkOrders2[[#This Row],[PartsCost]])</f>
        <v>304.19459999999998</v>
      </c>
      <c r="O697" t="s">
        <v>47</v>
      </c>
      <c r="P697" s="13">
        <f t="shared" si="80"/>
        <v>60</v>
      </c>
      <c r="Q697" s="14">
        <f t="shared" si="81"/>
        <v>140</v>
      </c>
      <c r="R697" s="15">
        <f t="shared" si="82"/>
        <v>70</v>
      </c>
      <c r="S697" s="15">
        <f t="shared" si="83"/>
        <v>70</v>
      </c>
      <c r="T697" s="15">
        <f t="shared" si="84"/>
        <v>304.19459999999998</v>
      </c>
      <c r="U697" s="15">
        <f t="shared" si="85"/>
        <v>374.19459999999998</v>
      </c>
      <c r="V697" s="15">
        <f t="shared" si="86"/>
        <v>374.19459999999998</v>
      </c>
      <c r="W697" s="14" t="str">
        <f t="shared" si="87"/>
        <v>Mon</v>
      </c>
      <c r="X697" s="14" t="str">
        <f t="shared" si="87"/>
        <v>Fri</v>
      </c>
      <c r="Y697" s="19">
        <f>WorkOrders2[[#This Row],[LbrHrs]]*WorkOrders2[[#This Row],[Techs]]</f>
        <v>1</v>
      </c>
      <c r="Z697" s="19">
        <f>WorkOrders2[[#This Row],[PartsCost]]+WorkOrders2[[#This Row],[LbrCost]]</f>
        <v>374.19459999999998</v>
      </c>
    </row>
    <row r="698" spans="1:26" x14ac:dyDescent="0.25">
      <c r="A698" s="7" t="s">
        <v>746</v>
      </c>
      <c r="B698" t="s">
        <v>62</v>
      </c>
      <c r="C698" t="s">
        <v>46</v>
      </c>
      <c r="D698" s="7" t="s">
        <v>32</v>
      </c>
      <c r="F698" s="8">
        <v>44334</v>
      </c>
      <c r="G698" s="8">
        <v>44343</v>
      </c>
      <c r="H698" s="9">
        <v>1</v>
      </c>
      <c r="I698" s="9" t="e">
        <f>VLOOKUP(WorkOrders2[[#This Row],[Techs]],[1]!tblRates[#All],2,FALSE)</f>
        <v>#REF!</v>
      </c>
      <c r="J698" s="10"/>
      <c r="K698" s="10"/>
      <c r="L698" s="11">
        <v>0.5</v>
      </c>
      <c r="M698" s="12">
        <v>64.342100000000002</v>
      </c>
      <c r="N698" s="12">
        <f>IF(WorkOrders2[[#This Row],[WtyParts]]="yes", 0,WorkOrders2[[#This Row],[PartsCost]])</f>
        <v>64.342100000000002</v>
      </c>
      <c r="O698" t="s">
        <v>28</v>
      </c>
      <c r="P698" s="13">
        <f t="shared" si="80"/>
        <v>9</v>
      </c>
      <c r="Q698" s="14">
        <f t="shared" si="81"/>
        <v>80</v>
      </c>
      <c r="R698" s="15">
        <f t="shared" si="82"/>
        <v>40</v>
      </c>
      <c r="S698" s="15">
        <f t="shared" si="83"/>
        <v>40</v>
      </c>
      <c r="T698" s="15">
        <f t="shared" si="84"/>
        <v>64.342100000000002</v>
      </c>
      <c r="U698" s="15">
        <f t="shared" si="85"/>
        <v>104.3421</v>
      </c>
      <c r="V698" s="15">
        <f t="shared" si="86"/>
        <v>104.3421</v>
      </c>
      <c r="W698" s="14" t="str">
        <f t="shared" si="87"/>
        <v>Tue</v>
      </c>
      <c r="X698" s="14" t="str">
        <f t="shared" si="87"/>
        <v>Thu</v>
      </c>
      <c r="Y698" s="19">
        <f>WorkOrders2[[#This Row],[LbrHrs]]*WorkOrders2[[#This Row],[Techs]]</f>
        <v>0.5</v>
      </c>
      <c r="Z698" s="19">
        <f>WorkOrders2[[#This Row],[PartsCost]]+WorkOrders2[[#This Row],[LbrCost]]</f>
        <v>104.3421</v>
      </c>
    </row>
    <row r="699" spans="1:26" x14ac:dyDescent="0.25">
      <c r="A699" s="7" t="s">
        <v>747</v>
      </c>
      <c r="B699" t="s">
        <v>30</v>
      </c>
      <c r="C699" t="s">
        <v>31</v>
      </c>
      <c r="D699" s="7" t="s">
        <v>32</v>
      </c>
      <c r="F699" s="8">
        <v>44334</v>
      </c>
      <c r="G699" s="8">
        <v>44347</v>
      </c>
      <c r="H699" s="9">
        <v>1</v>
      </c>
      <c r="I699" s="9" t="e">
        <f>VLOOKUP(WorkOrders2[[#This Row],[Techs]],[1]!tblRates[#All],2,FALSE)</f>
        <v>#REF!</v>
      </c>
      <c r="J699" s="10"/>
      <c r="K699" s="10"/>
      <c r="L699" s="11">
        <v>0.5</v>
      </c>
      <c r="M699" s="12">
        <v>10.27</v>
      </c>
      <c r="N699" s="12">
        <f>IF(WorkOrders2[[#This Row],[WtyParts]]="yes", 0,WorkOrders2[[#This Row],[PartsCost]])</f>
        <v>10.27</v>
      </c>
      <c r="O699" t="s">
        <v>28</v>
      </c>
      <c r="P699" s="13">
        <f t="shared" si="80"/>
        <v>13</v>
      </c>
      <c r="Q699" s="14">
        <f t="shared" si="81"/>
        <v>80</v>
      </c>
      <c r="R699" s="15">
        <f t="shared" si="82"/>
        <v>40</v>
      </c>
      <c r="S699" s="15">
        <f t="shared" si="83"/>
        <v>40</v>
      </c>
      <c r="T699" s="15">
        <f t="shared" si="84"/>
        <v>10.27</v>
      </c>
      <c r="U699" s="15">
        <f t="shared" si="85"/>
        <v>50.269999999999996</v>
      </c>
      <c r="V699" s="15">
        <f t="shared" si="86"/>
        <v>50.269999999999996</v>
      </c>
      <c r="W699" s="14" t="str">
        <f t="shared" si="87"/>
        <v>Tue</v>
      </c>
      <c r="X699" s="14" t="str">
        <f t="shared" si="87"/>
        <v>Mon</v>
      </c>
      <c r="Y699" s="19">
        <f>WorkOrders2[[#This Row],[LbrHrs]]*WorkOrders2[[#This Row],[Techs]]</f>
        <v>0.5</v>
      </c>
      <c r="Z699" s="19">
        <f>WorkOrders2[[#This Row],[PartsCost]]+WorkOrders2[[#This Row],[LbrCost]]</f>
        <v>50.269999999999996</v>
      </c>
    </row>
    <row r="700" spans="1:26" x14ac:dyDescent="0.25">
      <c r="A700" s="7" t="s">
        <v>748</v>
      </c>
      <c r="B700" t="s">
        <v>39</v>
      </c>
      <c r="C700" t="s">
        <v>46</v>
      </c>
      <c r="D700" s="7" t="s">
        <v>27</v>
      </c>
      <c r="F700" s="8">
        <v>44334</v>
      </c>
      <c r="G700" s="8">
        <v>44350</v>
      </c>
      <c r="H700" s="9">
        <v>2</v>
      </c>
      <c r="I700" s="9" t="e">
        <f>VLOOKUP(WorkOrders2[[#This Row],[Techs]],[1]!tblRates[#All],2,FALSE)</f>
        <v>#REF!</v>
      </c>
      <c r="J700" s="10"/>
      <c r="K700" s="10"/>
      <c r="L700" s="11">
        <v>0.75</v>
      </c>
      <c r="M700" s="12">
        <v>319.02080000000001</v>
      </c>
      <c r="N700" s="12">
        <f>IF(WorkOrders2[[#This Row],[WtyParts]]="yes", 0,WorkOrders2[[#This Row],[PartsCost]])</f>
        <v>319.02080000000001</v>
      </c>
      <c r="O700" t="s">
        <v>47</v>
      </c>
      <c r="P700" s="13">
        <f t="shared" si="80"/>
        <v>16</v>
      </c>
      <c r="Q700" s="14">
        <f t="shared" si="81"/>
        <v>140</v>
      </c>
      <c r="R700" s="15">
        <f t="shared" si="82"/>
        <v>105</v>
      </c>
      <c r="S700" s="15">
        <f t="shared" si="83"/>
        <v>105</v>
      </c>
      <c r="T700" s="15">
        <f t="shared" si="84"/>
        <v>319.02080000000001</v>
      </c>
      <c r="U700" s="15">
        <f t="shared" si="85"/>
        <v>424.02080000000001</v>
      </c>
      <c r="V700" s="15">
        <f t="shared" si="86"/>
        <v>424.02080000000001</v>
      </c>
      <c r="W700" s="14" t="str">
        <f t="shared" si="87"/>
        <v>Tue</v>
      </c>
      <c r="X700" s="14" t="str">
        <f t="shared" si="87"/>
        <v>Thu</v>
      </c>
      <c r="Y700" s="19">
        <f>WorkOrders2[[#This Row],[LbrHrs]]*WorkOrders2[[#This Row],[Techs]]</f>
        <v>1.5</v>
      </c>
      <c r="Z700" s="19">
        <f>WorkOrders2[[#This Row],[PartsCost]]+WorkOrders2[[#This Row],[LbrCost]]</f>
        <v>424.02080000000001</v>
      </c>
    </row>
    <row r="701" spans="1:26" x14ac:dyDescent="0.25">
      <c r="A701" s="7" t="s">
        <v>749</v>
      </c>
      <c r="B701" t="s">
        <v>39</v>
      </c>
      <c r="C701" t="s">
        <v>26</v>
      </c>
      <c r="D701" s="7" t="s">
        <v>32</v>
      </c>
      <c r="F701" s="8">
        <v>44334</v>
      </c>
      <c r="G701" s="8">
        <v>44348</v>
      </c>
      <c r="H701" s="9">
        <v>1</v>
      </c>
      <c r="I701" s="9" t="e">
        <f>VLOOKUP(WorkOrders2[[#This Row],[Techs]],[1]!tblRates[#All],2,FALSE)</f>
        <v>#REF!</v>
      </c>
      <c r="J701" s="10"/>
      <c r="K701" s="10"/>
      <c r="L701" s="11">
        <v>0.75</v>
      </c>
      <c r="M701" s="12">
        <v>131</v>
      </c>
      <c r="N701" s="12">
        <f>IF(WorkOrders2[[#This Row],[WtyParts]]="yes", 0,WorkOrders2[[#This Row],[PartsCost]])</f>
        <v>131</v>
      </c>
      <c r="O701" t="s">
        <v>47</v>
      </c>
      <c r="P701" s="13">
        <f t="shared" si="80"/>
        <v>14</v>
      </c>
      <c r="Q701" s="14">
        <f t="shared" si="81"/>
        <v>80</v>
      </c>
      <c r="R701" s="15">
        <f t="shared" si="82"/>
        <v>60</v>
      </c>
      <c r="S701" s="15">
        <f t="shared" si="83"/>
        <v>60</v>
      </c>
      <c r="T701" s="15">
        <f t="shared" si="84"/>
        <v>131</v>
      </c>
      <c r="U701" s="15">
        <f t="shared" si="85"/>
        <v>191</v>
      </c>
      <c r="V701" s="15">
        <f t="shared" si="86"/>
        <v>191</v>
      </c>
      <c r="W701" s="14" t="str">
        <f t="shared" si="87"/>
        <v>Tue</v>
      </c>
      <c r="X701" s="14" t="str">
        <f t="shared" si="87"/>
        <v>Tue</v>
      </c>
      <c r="Y701" s="19">
        <f>WorkOrders2[[#This Row],[LbrHrs]]*WorkOrders2[[#This Row],[Techs]]</f>
        <v>0.75</v>
      </c>
      <c r="Z701" s="19">
        <f>WorkOrders2[[#This Row],[PartsCost]]+WorkOrders2[[#This Row],[LbrCost]]</f>
        <v>191</v>
      </c>
    </row>
    <row r="702" spans="1:26" x14ac:dyDescent="0.25">
      <c r="A702" s="7" t="s">
        <v>750</v>
      </c>
      <c r="B702" t="s">
        <v>25</v>
      </c>
      <c r="C702" t="s">
        <v>195</v>
      </c>
      <c r="D702" s="7" t="s">
        <v>27</v>
      </c>
      <c r="F702" s="8">
        <v>44334</v>
      </c>
      <c r="G702" s="8">
        <v>44349</v>
      </c>
      <c r="H702" s="9">
        <v>2</v>
      </c>
      <c r="I702" s="9" t="e">
        <f>VLOOKUP(WorkOrders2[[#This Row],[Techs]],[1]!tblRates[#All],2,FALSE)</f>
        <v>#REF!</v>
      </c>
      <c r="J702" s="10"/>
      <c r="K702" s="10"/>
      <c r="L702" s="11">
        <v>0.25</v>
      </c>
      <c r="M702" s="12">
        <v>167</v>
      </c>
      <c r="N702" s="12">
        <f>IF(WorkOrders2[[#This Row],[WtyParts]]="yes", 0,WorkOrders2[[#This Row],[PartsCost]])</f>
        <v>167</v>
      </c>
      <c r="O702" t="s">
        <v>28</v>
      </c>
      <c r="P702" s="13">
        <f t="shared" si="80"/>
        <v>15</v>
      </c>
      <c r="Q702" s="14">
        <f t="shared" si="81"/>
        <v>140</v>
      </c>
      <c r="R702" s="15">
        <f t="shared" si="82"/>
        <v>35</v>
      </c>
      <c r="S702" s="15">
        <f t="shared" si="83"/>
        <v>35</v>
      </c>
      <c r="T702" s="15">
        <f t="shared" si="84"/>
        <v>167</v>
      </c>
      <c r="U702" s="15">
        <f t="shared" si="85"/>
        <v>202</v>
      </c>
      <c r="V702" s="15">
        <f t="shared" si="86"/>
        <v>202</v>
      </c>
      <c r="W702" s="14" t="str">
        <f t="shared" si="87"/>
        <v>Tue</v>
      </c>
      <c r="X702" s="14" t="str">
        <f t="shared" si="87"/>
        <v>Wed</v>
      </c>
      <c r="Y702" s="19">
        <f>WorkOrders2[[#This Row],[LbrHrs]]*WorkOrders2[[#This Row],[Techs]]</f>
        <v>0.5</v>
      </c>
      <c r="Z702" s="19">
        <f>WorkOrders2[[#This Row],[PartsCost]]+WorkOrders2[[#This Row],[LbrCost]]</f>
        <v>202</v>
      </c>
    </row>
    <row r="703" spans="1:26" x14ac:dyDescent="0.25">
      <c r="A703" s="7" t="s">
        <v>751</v>
      </c>
      <c r="B703" t="s">
        <v>62</v>
      </c>
      <c r="C703" t="s">
        <v>46</v>
      </c>
      <c r="D703" s="7" t="s">
        <v>32</v>
      </c>
      <c r="F703" s="8">
        <v>44334</v>
      </c>
      <c r="G703" s="8">
        <v>44356</v>
      </c>
      <c r="H703" s="9">
        <v>1</v>
      </c>
      <c r="I703" s="9" t="e">
        <f>VLOOKUP(WorkOrders2[[#This Row],[Techs]],[1]!tblRates[#All],2,FALSE)</f>
        <v>#REF!</v>
      </c>
      <c r="J703" s="10"/>
      <c r="K703" s="10"/>
      <c r="L703" s="11">
        <v>0.5</v>
      </c>
      <c r="M703" s="12">
        <v>91.041700000000006</v>
      </c>
      <c r="N703" s="12">
        <f>IF(WorkOrders2[[#This Row],[WtyParts]]="yes", 0,WorkOrders2[[#This Row],[PartsCost]])</f>
        <v>91.041700000000006</v>
      </c>
      <c r="O703" t="s">
        <v>28</v>
      </c>
      <c r="P703" s="13">
        <f t="shared" si="80"/>
        <v>22</v>
      </c>
      <c r="Q703" s="14">
        <f t="shared" si="81"/>
        <v>80</v>
      </c>
      <c r="R703" s="15">
        <f t="shared" si="82"/>
        <v>40</v>
      </c>
      <c r="S703" s="15">
        <f t="shared" si="83"/>
        <v>40</v>
      </c>
      <c r="T703" s="15">
        <f t="shared" si="84"/>
        <v>91.041700000000006</v>
      </c>
      <c r="U703" s="15">
        <f t="shared" si="85"/>
        <v>131.04169999999999</v>
      </c>
      <c r="V703" s="15">
        <f t="shared" si="86"/>
        <v>131.04169999999999</v>
      </c>
      <c r="W703" s="14" t="str">
        <f t="shared" si="87"/>
        <v>Tue</v>
      </c>
      <c r="X703" s="14" t="str">
        <f t="shared" si="87"/>
        <v>Wed</v>
      </c>
      <c r="Y703" s="19">
        <f>WorkOrders2[[#This Row],[LbrHrs]]*WorkOrders2[[#This Row],[Techs]]</f>
        <v>0.5</v>
      </c>
      <c r="Z703" s="19">
        <f>WorkOrders2[[#This Row],[PartsCost]]+WorkOrders2[[#This Row],[LbrCost]]</f>
        <v>131.04169999999999</v>
      </c>
    </row>
    <row r="704" spans="1:26" x14ac:dyDescent="0.25">
      <c r="A704" s="7" t="s">
        <v>752</v>
      </c>
      <c r="B704" t="s">
        <v>51</v>
      </c>
      <c r="C704" t="s">
        <v>26</v>
      </c>
      <c r="D704" s="7" t="s">
        <v>27</v>
      </c>
      <c r="F704" s="8">
        <v>44334</v>
      </c>
      <c r="G704" s="8">
        <v>44369</v>
      </c>
      <c r="H704" s="9">
        <v>1</v>
      </c>
      <c r="I704" s="9" t="e">
        <f>VLOOKUP(WorkOrders2[[#This Row],[Techs]],[1]!tblRates[#All],2,FALSE)</f>
        <v>#REF!</v>
      </c>
      <c r="J704" s="10"/>
      <c r="K704" s="10"/>
      <c r="L704" s="11">
        <v>0.25</v>
      </c>
      <c r="M704" s="12">
        <v>44.9221</v>
      </c>
      <c r="N704" s="12">
        <f>IF(WorkOrders2[[#This Row],[WtyParts]]="yes", 0,WorkOrders2[[#This Row],[PartsCost]])</f>
        <v>44.9221</v>
      </c>
      <c r="O704" t="s">
        <v>47</v>
      </c>
      <c r="P704" s="13">
        <f t="shared" si="80"/>
        <v>35</v>
      </c>
      <c r="Q704" s="14">
        <f t="shared" si="81"/>
        <v>80</v>
      </c>
      <c r="R704" s="15">
        <f t="shared" si="82"/>
        <v>20</v>
      </c>
      <c r="S704" s="15">
        <f t="shared" si="83"/>
        <v>20</v>
      </c>
      <c r="T704" s="15">
        <f t="shared" si="84"/>
        <v>44.9221</v>
      </c>
      <c r="U704" s="15">
        <f t="shared" si="85"/>
        <v>64.9221</v>
      </c>
      <c r="V704" s="15">
        <f t="shared" si="86"/>
        <v>64.9221</v>
      </c>
      <c r="W704" s="14" t="str">
        <f t="shared" si="87"/>
        <v>Tue</v>
      </c>
      <c r="X704" s="14" t="str">
        <f t="shared" si="87"/>
        <v>Tue</v>
      </c>
      <c r="Y704" s="19">
        <f>WorkOrders2[[#This Row],[LbrHrs]]*WorkOrders2[[#This Row],[Techs]]</f>
        <v>0.25</v>
      </c>
      <c r="Z704" s="19">
        <f>WorkOrders2[[#This Row],[PartsCost]]+WorkOrders2[[#This Row],[LbrCost]]</f>
        <v>64.9221</v>
      </c>
    </row>
    <row r="705" spans="1:26" x14ac:dyDescent="0.25">
      <c r="A705" s="7" t="s">
        <v>753</v>
      </c>
      <c r="B705" t="s">
        <v>39</v>
      </c>
      <c r="C705" t="s">
        <v>40</v>
      </c>
      <c r="D705" s="7" t="s">
        <v>32</v>
      </c>
      <c r="F705" s="8">
        <v>44334</v>
      </c>
      <c r="G705" s="8">
        <v>44400</v>
      </c>
      <c r="H705" s="9">
        <v>1</v>
      </c>
      <c r="I705" s="9" t="e">
        <f>VLOOKUP(WorkOrders2[[#This Row],[Techs]],[1]!tblRates[#All],2,FALSE)</f>
        <v>#REF!</v>
      </c>
      <c r="J705" s="10" t="s">
        <v>41</v>
      </c>
      <c r="K705" s="10" t="s">
        <v>41</v>
      </c>
      <c r="L705" s="11">
        <v>1</v>
      </c>
      <c r="M705" s="12">
        <v>163.92760000000001</v>
      </c>
      <c r="N705" s="12">
        <f>IF(WorkOrders2[[#This Row],[WtyParts]]="yes", 0,WorkOrders2[[#This Row],[PartsCost]])</f>
        <v>0</v>
      </c>
      <c r="O705" t="s">
        <v>381</v>
      </c>
      <c r="P705" s="13">
        <f t="shared" si="80"/>
        <v>66</v>
      </c>
      <c r="Q705" s="14">
        <f t="shared" si="81"/>
        <v>80</v>
      </c>
      <c r="R705" s="15">
        <f t="shared" si="82"/>
        <v>80</v>
      </c>
      <c r="S705" s="15">
        <f t="shared" si="83"/>
        <v>0</v>
      </c>
      <c r="T705" s="15">
        <f t="shared" si="84"/>
        <v>0</v>
      </c>
      <c r="U705" s="15">
        <f t="shared" si="85"/>
        <v>243.92760000000001</v>
      </c>
      <c r="V705" s="15">
        <f t="shared" si="86"/>
        <v>0</v>
      </c>
      <c r="W705" s="14" t="str">
        <f t="shared" si="87"/>
        <v>Tue</v>
      </c>
      <c r="X705" s="14" t="str">
        <f t="shared" si="87"/>
        <v>Fri</v>
      </c>
      <c r="Y705" s="19">
        <f>WorkOrders2[[#This Row],[LbrHrs]]*WorkOrders2[[#This Row],[Techs]]</f>
        <v>1</v>
      </c>
      <c r="Z705" s="19">
        <f>WorkOrders2[[#This Row],[PartsCost]]+WorkOrders2[[#This Row],[LbrCost]]</f>
        <v>243.92760000000001</v>
      </c>
    </row>
    <row r="706" spans="1:26" x14ac:dyDescent="0.25">
      <c r="A706" s="7" t="s">
        <v>754</v>
      </c>
      <c r="B706" t="s">
        <v>62</v>
      </c>
      <c r="C706" t="s">
        <v>40</v>
      </c>
      <c r="D706" s="7" t="s">
        <v>162</v>
      </c>
      <c r="F706" s="8">
        <v>44334</v>
      </c>
      <c r="G706" s="8"/>
      <c r="H706" s="9">
        <v>2</v>
      </c>
      <c r="I706" s="9" t="e">
        <f>VLOOKUP(WorkOrders2[[#This Row],[Techs]],[1]!tblRates[#All],2,FALSE)</f>
        <v>#REF!</v>
      </c>
      <c r="J706" s="10"/>
      <c r="K706" s="10"/>
      <c r="L706" s="11"/>
      <c r="M706" s="12">
        <v>281.61579999999998</v>
      </c>
      <c r="N706" s="12">
        <f>IF(WorkOrders2[[#This Row],[WtyParts]]="yes", 0,WorkOrders2[[#This Row],[PartsCost]])</f>
        <v>281.61579999999998</v>
      </c>
      <c r="O706" t="s">
        <v>28</v>
      </c>
      <c r="P706" s="13" t="str">
        <f t="shared" ref="P706:P769" si="88">IF(G706="","",G706-F706)</f>
        <v/>
      </c>
      <c r="Q706" s="14">
        <f t="shared" ref="Q706:Q769" si="89">INDEX(TechRate,MATCH(H706,TechNum,0))</f>
        <v>140</v>
      </c>
      <c r="R706" s="15">
        <f t="shared" ref="R706:R769" si="90">Q706*L706</f>
        <v>0</v>
      </c>
      <c r="S706" s="15">
        <f t="shared" ref="S706:S769" si="91">IF(J706="Yes",0,R706)</f>
        <v>0</v>
      </c>
      <c r="T706" s="15">
        <f t="shared" ref="T706:T769" si="92">IF(K706="Yes",0,M706)</f>
        <v>281.61579999999998</v>
      </c>
      <c r="U706" s="15">
        <f t="shared" ref="U706:U769" si="93">SUM(M706,R706)</f>
        <v>281.61579999999998</v>
      </c>
      <c r="V706" s="15">
        <f t="shared" ref="V706:V769" si="94">SUM(S706,T706)</f>
        <v>281.61579999999998</v>
      </c>
      <c r="W706" s="14" t="str">
        <f t="shared" ref="W706:X769" si="95">TEXT(F706,"ddd")</f>
        <v>Tue</v>
      </c>
      <c r="X706" s="14" t="str">
        <f t="shared" si="95"/>
        <v>Sat</v>
      </c>
      <c r="Y706" s="19">
        <f>WorkOrders2[[#This Row],[LbrHrs]]*WorkOrders2[[#This Row],[Techs]]</f>
        <v>0</v>
      </c>
      <c r="Z706" s="19">
        <f>WorkOrders2[[#This Row],[PartsCost]]+WorkOrders2[[#This Row],[LbrCost]]</f>
        <v>281.61579999999998</v>
      </c>
    </row>
    <row r="707" spans="1:26" x14ac:dyDescent="0.25">
      <c r="A707" s="7" t="s">
        <v>755</v>
      </c>
      <c r="B707" t="s">
        <v>30</v>
      </c>
      <c r="C707" t="s">
        <v>31</v>
      </c>
      <c r="D707" s="7" t="s">
        <v>27</v>
      </c>
      <c r="F707" s="8">
        <v>44335</v>
      </c>
      <c r="G707" s="8">
        <v>44347</v>
      </c>
      <c r="H707" s="9">
        <v>1</v>
      </c>
      <c r="I707" s="9" t="e">
        <f>VLOOKUP(WorkOrders2[[#This Row],[Techs]],[1]!tblRates[#All],2,FALSE)</f>
        <v>#REF!</v>
      </c>
      <c r="J707" s="10"/>
      <c r="K707" s="10"/>
      <c r="L707" s="11">
        <v>0.5</v>
      </c>
      <c r="M707" s="12">
        <v>7.02</v>
      </c>
      <c r="N707" s="12">
        <f>IF(WorkOrders2[[#This Row],[WtyParts]]="yes", 0,WorkOrders2[[#This Row],[PartsCost]])</f>
        <v>7.02</v>
      </c>
      <c r="O707" t="s">
        <v>36</v>
      </c>
      <c r="P707" s="13">
        <f t="shared" si="88"/>
        <v>12</v>
      </c>
      <c r="Q707" s="14">
        <f t="shared" si="89"/>
        <v>80</v>
      </c>
      <c r="R707" s="15">
        <f t="shared" si="90"/>
        <v>40</v>
      </c>
      <c r="S707" s="15">
        <f t="shared" si="91"/>
        <v>40</v>
      </c>
      <c r="T707" s="15">
        <f t="shared" si="92"/>
        <v>7.02</v>
      </c>
      <c r="U707" s="15">
        <f t="shared" si="93"/>
        <v>47.019999999999996</v>
      </c>
      <c r="V707" s="15">
        <f t="shared" si="94"/>
        <v>47.019999999999996</v>
      </c>
      <c r="W707" s="14" t="str">
        <f t="shared" si="95"/>
        <v>Wed</v>
      </c>
      <c r="X707" s="14" t="str">
        <f t="shared" si="95"/>
        <v>Mon</v>
      </c>
      <c r="Y707" s="19">
        <f>WorkOrders2[[#This Row],[LbrHrs]]*WorkOrders2[[#This Row],[Techs]]</f>
        <v>0.5</v>
      </c>
      <c r="Z707" s="19">
        <f>WorkOrders2[[#This Row],[PartsCost]]+WorkOrders2[[#This Row],[LbrCost]]</f>
        <v>47.019999999999996</v>
      </c>
    </row>
    <row r="708" spans="1:26" x14ac:dyDescent="0.25">
      <c r="A708" s="7" t="s">
        <v>756</v>
      </c>
      <c r="B708" t="s">
        <v>30</v>
      </c>
      <c r="C708" t="s">
        <v>31</v>
      </c>
      <c r="D708" s="7" t="s">
        <v>27</v>
      </c>
      <c r="F708" s="8">
        <v>44335</v>
      </c>
      <c r="G708" s="8">
        <v>44347</v>
      </c>
      <c r="H708" s="9">
        <v>1</v>
      </c>
      <c r="I708" s="9" t="e">
        <f>VLOOKUP(WorkOrders2[[#This Row],[Techs]],[1]!tblRates[#All],2,FALSE)</f>
        <v>#REF!</v>
      </c>
      <c r="J708" s="10"/>
      <c r="K708" s="10"/>
      <c r="L708" s="11">
        <v>0.5</v>
      </c>
      <c r="M708" s="12">
        <v>28.996500000000001</v>
      </c>
      <c r="N708" s="12">
        <f>IF(WorkOrders2[[#This Row],[WtyParts]]="yes", 0,WorkOrders2[[#This Row],[PartsCost]])</f>
        <v>28.996500000000001</v>
      </c>
      <c r="O708" t="s">
        <v>28</v>
      </c>
      <c r="P708" s="13">
        <f t="shared" si="88"/>
        <v>12</v>
      </c>
      <c r="Q708" s="14">
        <f t="shared" si="89"/>
        <v>80</v>
      </c>
      <c r="R708" s="15">
        <f t="shared" si="90"/>
        <v>40</v>
      </c>
      <c r="S708" s="15">
        <f t="shared" si="91"/>
        <v>40</v>
      </c>
      <c r="T708" s="15">
        <f t="shared" si="92"/>
        <v>28.996500000000001</v>
      </c>
      <c r="U708" s="15">
        <f t="shared" si="93"/>
        <v>68.996499999999997</v>
      </c>
      <c r="V708" s="15">
        <f t="shared" si="94"/>
        <v>68.996499999999997</v>
      </c>
      <c r="W708" s="14" t="str">
        <f t="shared" si="95"/>
        <v>Wed</v>
      </c>
      <c r="X708" s="14" t="str">
        <f t="shared" si="95"/>
        <v>Mon</v>
      </c>
      <c r="Y708" s="19">
        <f>WorkOrders2[[#This Row],[LbrHrs]]*WorkOrders2[[#This Row],[Techs]]</f>
        <v>0.5</v>
      </c>
      <c r="Z708" s="19">
        <f>WorkOrders2[[#This Row],[PartsCost]]+WorkOrders2[[#This Row],[LbrCost]]</f>
        <v>68.996499999999997</v>
      </c>
    </row>
    <row r="709" spans="1:26" x14ac:dyDescent="0.25">
      <c r="A709" s="7" t="s">
        <v>757</v>
      </c>
      <c r="B709" t="s">
        <v>30</v>
      </c>
      <c r="C709" t="s">
        <v>31</v>
      </c>
      <c r="D709" s="7" t="s">
        <v>27</v>
      </c>
      <c r="F709" s="8">
        <v>44335</v>
      </c>
      <c r="G709" s="8">
        <v>44347</v>
      </c>
      <c r="H709" s="9">
        <v>1</v>
      </c>
      <c r="I709" s="9" t="e">
        <f>VLOOKUP(WorkOrders2[[#This Row],[Techs]],[1]!tblRates[#All],2,FALSE)</f>
        <v>#REF!</v>
      </c>
      <c r="J709" s="10"/>
      <c r="K709" s="10"/>
      <c r="L709" s="11">
        <v>0.5</v>
      </c>
      <c r="M709" s="12">
        <v>50.57</v>
      </c>
      <c r="N709" s="12">
        <f>IF(WorkOrders2[[#This Row],[WtyParts]]="yes", 0,WorkOrders2[[#This Row],[PartsCost]])</f>
        <v>50.57</v>
      </c>
      <c r="O709" t="s">
        <v>36</v>
      </c>
      <c r="P709" s="13">
        <f t="shared" si="88"/>
        <v>12</v>
      </c>
      <c r="Q709" s="14">
        <f t="shared" si="89"/>
        <v>80</v>
      </c>
      <c r="R709" s="15">
        <f t="shared" si="90"/>
        <v>40</v>
      </c>
      <c r="S709" s="15">
        <f t="shared" si="91"/>
        <v>40</v>
      </c>
      <c r="T709" s="15">
        <f t="shared" si="92"/>
        <v>50.57</v>
      </c>
      <c r="U709" s="15">
        <f t="shared" si="93"/>
        <v>90.57</v>
      </c>
      <c r="V709" s="15">
        <f t="shared" si="94"/>
        <v>90.57</v>
      </c>
      <c r="W709" s="14" t="str">
        <f t="shared" si="95"/>
        <v>Wed</v>
      </c>
      <c r="X709" s="14" t="str">
        <f t="shared" si="95"/>
        <v>Mon</v>
      </c>
      <c r="Y709" s="19">
        <f>WorkOrders2[[#This Row],[LbrHrs]]*WorkOrders2[[#This Row],[Techs]]</f>
        <v>0.5</v>
      </c>
      <c r="Z709" s="19">
        <f>WorkOrders2[[#This Row],[PartsCost]]+WorkOrders2[[#This Row],[LbrCost]]</f>
        <v>90.57</v>
      </c>
    </row>
    <row r="710" spans="1:26" x14ac:dyDescent="0.25">
      <c r="A710" s="7" t="s">
        <v>758</v>
      </c>
      <c r="B710" t="s">
        <v>194</v>
      </c>
      <c r="C710" t="s">
        <v>195</v>
      </c>
      <c r="D710" s="7" t="s">
        <v>32</v>
      </c>
      <c r="F710" s="8">
        <v>44335</v>
      </c>
      <c r="G710" s="8">
        <v>44350</v>
      </c>
      <c r="H710" s="9">
        <v>2</v>
      </c>
      <c r="I710" s="9" t="e">
        <f>VLOOKUP(WorkOrders2[[#This Row],[Techs]],[1]!tblRates[#All],2,FALSE)</f>
        <v>#REF!</v>
      </c>
      <c r="J710" s="10"/>
      <c r="K710" s="10"/>
      <c r="L710" s="11">
        <v>0.5</v>
      </c>
      <c r="M710" s="12">
        <v>271.791</v>
      </c>
      <c r="N710" s="12">
        <f>IF(WorkOrders2[[#This Row],[WtyParts]]="yes", 0,WorkOrders2[[#This Row],[PartsCost]])</f>
        <v>271.791</v>
      </c>
      <c r="O710" t="s">
        <v>47</v>
      </c>
      <c r="P710" s="13">
        <f t="shared" si="88"/>
        <v>15</v>
      </c>
      <c r="Q710" s="14">
        <f t="shared" si="89"/>
        <v>140</v>
      </c>
      <c r="R710" s="15">
        <f t="shared" si="90"/>
        <v>70</v>
      </c>
      <c r="S710" s="15">
        <f t="shared" si="91"/>
        <v>70</v>
      </c>
      <c r="T710" s="15">
        <f t="shared" si="92"/>
        <v>271.791</v>
      </c>
      <c r="U710" s="15">
        <f t="shared" si="93"/>
        <v>341.791</v>
      </c>
      <c r="V710" s="15">
        <f t="shared" si="94"/>
        <v>341.791</v>
      </c>
      <c r="W710" s="14" t="str">
        <f t="shared" si="95"/>
        <v>Wed</v>
      </c>
      <c r="X710" s="14" t="str">
        <f t="shared" si="95"/>
        <v>Thu</v>
      </c>
      <c r="Y710" s="19">
        <f>WorkOrders2[[#This Row],[LbrHrs]]*WorkOrders2[[#This Row],[Techs]]</f>
        <v>1</v>
      </c>
      <c r="Z710" s="19">
        <f>WorkOrders2[[#This Row],[PartsCost]]+WorkOrders2[[#This Row],[LbrCost]]</f>
        <v>341.791</v>
      </c>
    </row>
    <row r="711" spans="1:26" x14ac:dyDescent="0.25">
      <c r="A711" s="7" t="s">
        <v>759</v>
      </c>
      <c r="B711" t="s">
        <v>194</v>
      </c>
      <c r="C711" t="s">
        <v>195</v>
      </c>
      <c r="D711" s="7" t="s">
        <v>27</v>
      </c>
      <c r="F711" s="8">
        <v>44335</v>
      </c>
      <c r="G711" s="8">
        <v>44376</v>
      </c>
      <c r="H711" s="9">
        <v>2</v>
      </c>
      <c r="I711" s="9" t="e">
        <f>VLOOKUP(WorkOrders2[[#This Row],[Techs]],[1]!tblRates[#All],2,FALSE)</f>
        <v>#REF!</v>
      </c>
      <c r="J711" s="10" t="s">
        <v>41</v>
      </c>
      <c r="K711" s="10" t="s">
        <v>41</v>
      </c>
      <c r="L711" s="11">
        <v>0.25</v>
      </c>
      <c r="M711" s="12">
        <v>14.702999999999999</v>
      </c>
      <c r="N711" s="12">
        <f>IF(WorkOrders2[[#This Row],[WtyParts]]="yes", 0,WorkOrders2[[#This Row],[PartsCost]])</f>
        <v>0</v>
      </c>
      <c r="O711" t="s">
        <v>381</v>
      </c>
      <c r="P711" s="13">
        <f t="shared" si="88"/>
        <v>41</v>
      </c>
      <c r="Q711" s="14">
        <f t="shared" si="89"/>
        <v>140</v>
      </c>
      <c r="R711" s="15">
        <f t="shared" si="90"/>
        <v>35</v>
      </c>
      <c r="S711" s="15">
        <f t="shared" si="91"/>
        <v>0</v>
      </c>
      <c r="T711" s="15">
        <f t="shared" si="92"/>
        <v>0</v>
      </c>
      <c r="U711" s="15">
        <f t="shared" si="93"/>
        <v>49.703000000000003</v>
      </c>
      <c r="V711" s="15">
        <f t="shared" si="94"/>
        <v>0</v>
      </c>
      <c r="W711" s="14" t="str">
        <f t="shared" si="95"/>
        <v>Wed</v>
      </c>
      <c r="X711" s="14" t="str">
        <f t="shared" si="95"/>
        <v>Tue</v>
      </c>
      <c r="Y711" s="19">
        <f>WorkOrders2[[#This Row],[LbrHrs]]*WorkOrders2[[#This Row],[Techs]]</f>
        <v>0.5</v>
      </c>
      <c r="Z711" s="19">
        <f>WorkOrders2[[#This Row],[PartsCost]]+WorkOrders2[[#This Row],[LbrCost]]</f>
        <v>49.703000000000003</v>
      </c>
    </row>
    <row r="712" spans="1:26" x14ac:dyDescent="0.25">
      <c r="A712" s="7" t="s">
        <v>760</v>
      </c>
      <c r="B712" t="s">
        <v>62</v>
      </c>
      <c r="C712" t="s">
        <v>40</v>
      </c>
      <c r="D712" s="7" t="s">
        <v>32</v>
      </c>
      <c r="F712" s="8">
        <v>44336</v>
      </c>
      <c r="G712" s="8">
        <v>44355</v>
      </c>
      <c r="H712" s="9">
        <v>2</v>
      </c>
      <c r="I712" s="9" t="e">
        <f>VLOOKUP(WorkOrders2[[#This Row],[Techs]],[1]!tblRates[#All],2,FALSE)</f>
        <v>#REF!</v>
      </c>
      <c r="J712" s="10"/>
      <c r="K712" s="10" t="s">
        <v>41</v>
      </c>
      <c r="L712" s="11">
        <v>3.25</v>
      </c>
      <c r="M712" s="12">
        <v>311.3621</v>
      </c>
      <c r="N712" s="12">
        <f>IF(WorkOrders2[[#This Row],[WtyParts]]="yes", 0,WorkOrders2[[#This Row],[PartsCost]])</f>
        <v>0</v>
      </c>
      <c r="O712" t="s">
        <v>47</v>
      </c>
      <c r="P712" s="13">
        <f t="shared" si="88"/>
        <v>19</v>
      </c>
      <c r="Q712" s="14">
        <f t="shared" si="89"/>
        <v>140</v>
      </c>
      <c r="R712" s="15">
        <f t="shared" si="90"/>
        <v>455</v>
      </c>
      <c r="S712" s="15">
        <f t="shared" si="91"/>
        <v>455</v>
      </c>
      <c r="T712" s="15">
        <f t="shared" si="92"/>
        <v>0</v>
      </c>
      <c r="U712" s="15">
        <f t="shared" si="93"/>
        <v>766.36210000000005</v>
      </c>
      <c r="V712" s="15">
        <f t="shared" si="94"/>
        <v>455</v>
      </c>
      <c r="W712" s="14" t="str">
        <f t="shared" si="95"/>
        <v>Thu</v>
      </c>
      <c r="X712" s="14" t="str">
        <f t="shared" si="95"/>
        <v>Tue</v>
      </c>
      <c r="Y712" s="19">
        <f>WorkOrders2[[#This Row],[LbrHrs]]*WorkOrders2[[#This Row],[Techs]]</f>
        <v>6.5</v>
      </c>
      <c r="Z712" s="19">
        <f>WorkOrders2[[#This Row],[PartsCost]]+WorkOrders2[[#This Row],[LbrCost]]</f>
        <v>766.36210000000005</v>
      </c>
    </row>
    <row r="713" spans="1:26" x14ac:dyDescent="0.25">
      <c r="A713" s="7" t="s">
        <v>761</v>
      </c>
      <c r="B713" t="s">
        <v>34</v>
      </c>
      <c r="C713" t="s">
        <v>40</v>
      </c>
      <c r="D713" s="7" t="s">
        <v>32</v>
      </c>
      <c r="F713" s="8">
        <v>44336</v>
      </c>
      <c r="G713" s="8">
        <v>44358</v>
      </c>
      <c r="H713" s="9">
        <v>1</v>
      </c>
      <c r="I713" s="9" t="e">
        <f>VLOOKUP(WorkOrders2[[#This Row],[Techs]],[1]!tblRates[#All],2,FALSE)</f>
        <v>#REF!</v>
      </c>
      <c r="J713" s="10"/>
      <c r="K713" s="10"/>
      <c r="L713" s="11">
        <v>0.75</v>
      </c>
      <c r="M713" s="12">
        <v>189.31800000000001</v>
      </c>
      <c r="N713" s="12">
        <f>IF(WorkOrders2[[#This Row],[WtyParts]]="yes", 0,WorkOrders2[[#This Row],[PartsCost]])</f>
        <v>189.31800000000001</v>
      </c>
      <c r="O713" t="s">
        <v>47</v>
      </c>
      <c r="P713" s="13">
        <f t="shared" si="88"/>
        <v>22</v>
      </c>
      <c r="Q713" s="14">
        <f t="shared" si="89"/>
        <v>80</v>
      </c>
      <c r="R713" s="15">
        <f t="shared" si="90"/>
        <v>60</v>
      </c>
      <c r="S713" s="15">
        <f t="shared" si="91"/>
        <v>60</v>
      </c>
      <c r="T713" s="15">
        <f t="shared" si="92"/>
        <v>189.31800000000001</v>
      </c>
      <c r="U713" s="15">
        <f t="shared" si="93"/>
        <v>249.31800000000001</v>
      </c>
      <c r="V713" s="15">
        <f t="shared" si="94"/>
        <v>249.31800000000001</v>
      </c>
      <c r="W713" s="14" t="str">
        <f t="shared" si="95"/>
        <v>Thu</v>
      </c>
      <c r="X713" s="14" t="str">
        <f t="shared" si="95"/>
        <v>Fri</v>
      </c>
      <c r="Y713" s="19">
        <f>WorkOrders2[[#This Row],[LbrHrs]]*WorkOrders2[[#This Row],[Techs]]</f>
        <v>0.75</v>
      </c>
      <c r="Z713" s="19">
        <f>WorkOrders2[[#This Row],[PartsCost]]+WorkOrders2[[#This Row],[LbrCost]]</f>
        <v>249.31800000000001</v>
      </c>
    </row>
    <row r="714" spans="1:26" x14ac:dyDescent="0.25">
      <c r="A714" s="7" t="s">
        <v>762</v>
      </c>
      <c r="B714" t="s">
        <v>39</v>
      </c>
      <c r="C714" t="s">
        <v>40</v>
      </c>
      <c r="D714" s="7" t="s">
        <v>27</v>
      </c>
      <c r="F714" s="8">
        <v>44336</v>
      </c>
      <c r="G714" s="8">
        <v>44364</v>
      </c>
      <c r="H714" s="9">
        <v>1</v>
      </c>
      <c r="I714" s="9" t="e">
        <f>VLOOKUP(WorkOrders2[[#This Row],[Techs]],[1]!tblRates[#All],2,FALSE)</f>
        <v>#REF!</v>
      </c>
      <c r="J714" s="10"/>
      <c r="K714" s="10"/>
      <c r="L714" s="11">
        <v>0.5</v>
      </c>
      <c r="M714" s="12">
        <v>74.532399999999996</v>
      </c>
      <c r="N714" s="12">
        <f>IF(WorkOrders2[[#This Row],[WtyParts]]="yes", 0,WorkOrders2[[#This Row],[PartsCost]])</f>
        <v>74.532399999999996</v>
      </c>
      <c r="O714" t="s">
        <v>28</v>
      </c>
      <c r="P714" s="13">
        <f t="shared" si="88"/>
        <v>28</v>
      </c>
      <c r="Q714" s="14">
        <f t="shared" si="89"/>
        <v>80</v>
      </c>
      <c r="R714" s="15">
        <f t="shared" si="90"/>
        <v>40</v>
      </c>
      <c r="S714" s="15">
        <f t="shared" si="91"/>
        <v>40</v>
      </c>
      <c r="T714" s="15">
        <f t="shared" si="92"/>
        <v>74.532399999999996</v>
      </c>
      <c r="U714" s="15">
        <f t="shared" si="93"/>
        <v>114.5324</v>
      </c>
      <c r="V714" s="15">
        <f t="shared" si="94"/>
        <v>114.5324</v>
      </c>
      <c r="W714" s="14" t="str">
        <f t="shared" si="95"/>
        <v>Thu</v>
      </c>
      <c r="X714" s="14" t="str">
        <f t="shared" si="95"/>
        <v>Thu</v>
      </c>
      <c r="Y714" s="19">
        <f>WorkOrders2[[#This Row],[LbrHrs]]*WorkOrders2[[#This Row],[Techs]]</f>
        <v>0.5</v>
      </c>
      <c r="Z714" s="19">
        <f>WorkOrders2[[#This Row],[PartsCost]]+WorkOrders2[[#This Row],[LbrCost]]</f>
        <v>114.5324</v>
      </c>
    </row>
    <row r="715" spans="1:26" x14ac:dyDescent="0.25">
      <c r="A715" s="7" t="s">
        <v>763</v>
      </c>
      <c r="B715" t="s">
        <v>34</v>
      </c>
      <c r="C715" t="s">
        <v>40</v>
      </c>
      <c r="D715" s="7" t="s">
        <v>49</v>
      </c>
      <c r="F715" s="8">
        <v>44336</v>
      </c>
      <c r="G715" s="8">
        <v>44375</v>
      </c>
      <c r="H715" s="9">
        <v>1</v>
      </c>
      <c r="I715" s="9" t="e">
        <f>VLOOKUP(WorkOrders2[[#This Row],[Techs]],[1]!tblRates[#All],2,FALSE)</f>
        <v>#REF!</v>
      </c>
      <c r="J715" s="10"/>
      <c r="K715" s="10"/>
      <c r="L715" s="11">
        <v>1.5</v>
      </c>
      <c r="M715" s="12">
        <v>673.21600000000001</v>
      </c>
      <c r="N715" s="12">
        <f>IF(WorkOrders2[[#This Row],[WtyParts]]="yes", 0,WorkOrders2[[#This Row],[PartsCost]])</f>
        <v>673.21600000000001</v>
      </c>
      <c r="O715" t="s">
        <v>47</v>
      </c>
      <c r="P715" s="13">
        <f t="shared" si="88"/>
        <v>39</v>
      </c>
      <c r="Q715" s="14">
        <f t="shared" si="89"/>
        <v>80</v>
      </c>
      <c r="R715" s="15">
        <f t="shared" si="90"/>
        <v>120</v>
      </c>
      <c r="S715" s="15">
        <f t="shared" si="91"/>
        <v>120</v>
      </c>
      <c r="T715" s="15">
        <f t="shared" si="92"/>
        <v>673.21600000000001</v>
      </c>
      <c r="U715" s="15">
        <f t="shared" si="93"/>
        <v>793.21600000000001</v>
      </c>
      <c r="V715" s="15">
        <f t="shared" si="94"/>
        <v>793.21600000000001</v>
      </c>
      <c r="W715" s="14" t="str">
        <f t="shared" si="95"/>
        <v>Thu</v>
      </c>
      <c r="X715" s="14" t="str">
        <f t="shared" si="95"/>
        <v>Mon</v>
      </c>
      <c r="Y715" s="19">
        <f>WorkOrders2[[#This Row],[LbrHrs]]*WorkOrders2[[#This Row],[Techs]]</f>
        <v>1.5</v>
      </c>
      <c r="Z715" s="19">
        <f>WorkOrders2[[#This Row],[PartsCost]]+WorkOrders2[[#This Row],[LbrCost]]</f>
        <v>793.21600000000001</v>
      </c>
    </row>
    <row r="716" spans="1:26" x14ac:dyDescent="0.25">
      <c r="A716" s="7" t="s">
        <v>764</v>
      </c>
      <c r="B716" t="s">
        <v>34</v>
      </c>
      <c r="C716" t="s">
        <v>46</v>
      </c>
      <c r="D716" s="7" t="s">
        <v>49</v>
      </c>
      <c r="F716" s="8">
        <v>44336</v>
      </c>
      <c r="G716" s="8">
        <v>44384</v>
      </c>
      <c r="H716" s="9">
        <v>2</v>
      </c>
      <c r="I716" s="9" t="e">
        <f>VLOOKUP(WorkOrders2[[#This Row],[Techs]],[1]!tblRates[#All],2,FALSE)</f>
        <v>#REF!</v>
      </c>
      <c r="J716" s="10"/>
      <c r="K716" s="10"/>
      <c r="L716" s="11">
        <v>3.5</v>
      </c>
      <c r="M716" s="12">
        <v>230.39570000000001</v>
      </c>
      <c r="N716" s="12">
        <f>IF(WorkOrders2[[#This Row],[WtyParts]]="yes", 0,WorkOrders2[[#This Row],[PartsCost]])</f>
        <v>230.39570000000001</v>
      </c>
      <c r="O716" t="s">
        <v>47</v>
      </c>
      <c r="P716" s="13">
        <f t="shared" si="88"/>
        <v>48</v>
      </c>
      <c r="Q716" s="14">
        <f t="shared" si="89"/>
        <v>140</v>
      </c>
      <c r="R716" s="15">
        <f t="shared" si="90"/>
        <v>490</v>
      </c>
      <c r="S716" s="15">
        <f t="shared" si="91"/>
        <v>490</v>
      </c>
      <c r="T716" s="15">
        <f t="shared" si="92"/>
        <v>230.39570000000001</v>
      </c>
      <c r="U716" s="15">
        <f t="shared" si="93"/>
        <v>720.39570000000003</v>
      </c>
      <c r="V716" s="15">
        <f t="shared" si="94"/>
        <v>720.39570000000003</v>
      </c>
      <c r="W716" s="14" t="str">
        <f t="shared" si="95"/>
        <v>Thu</v>
      </c>
      <c r="X716" s="14" t="str">
        <f t="shared" si="95"/>
        <v>Wed</v>
      </c>
      <c r="Y716" s="19">
        <f>WorkOrders2[[#This Row],[LbrHrs]]*WorkOrders2[[#This Row],[Techs]]</f>
        <v>7</v>
      </c>
      <c r="Z716" s="19">
        <f>WorkOrders2[[#This Row],[PartsCost]]+WorkOrders2[[#This Row],[LbrCost]]</f>
        <v>720.39570000000003</v>
      </c>
    </row>
    <row r="717" spans="1:26" x14ac:dyDescent="0.25">
      <c r="A717" s="7" t="s">
        <v>765</v>
      </c>
      <c r="B717" t="s">
        <v>25</v>
      </c>
      <c r="C717" t="s">
        <v>195</v>
      </c>
      <c r="D717" s="7" t="s">
        <v>27</v>
      </c>
      <c r="F717" s="8">
        <v>44336</v>
      </c>
      <c r="G717" s="8">
        <v>44393</v>
      </c>
      <c r="H717" s="9">
        <v>2</v>
      </c>
      <c r="I717" s="9" t="e">
        <f>VLOOKUP(WorkOrders2[[#This Row],[Techs]],[1]!tblRates[#All],2,FALSE)</f>
        <v>#REF!</v>
      </c>
      <c r="J717" s="10"/>
      <c r="K717" s="10"/>
      <c r="L717" s="11">
        <v>0.25</v>
      </c>
      <c r="M717" s="12">
        <v>14.42</v>
      </c>
      <c r="N717" s="12">
        <f>IF(WorkOrders2[[#This Row],[WtyParts]]="yes", 0,WorkOrders2[[#This Row],[PartsCost]])</f>
        <v>14.42</v>
      </c>
      <c r="O717" t="s">
        <v>28</v>
      </c>
      <c r="P717" s="13">
        <f t="shared" si="88"/>
        <v>57</v>
      </c>
      <c r="Q717" s="14">
        <f t="shared" si="89"/>
        <v>140</v>
      </c>
      <c r="R717" s="15">
        <f t="shared" si="90"/>
        <v>35</v>
      </c>
      <c r="S717" s="15">
        <f t="shared" si="91"/>
        <v>35</v>
      </c>
      <c r="T717" s="15">
        <f t="shared" si="92"/>
        <v>14.42</v>
      </c>
      <c r="U717" s="15">
        <f t="shared" si="93"/>
        <v>49.42</v>
      </c>
      <c r="V717" s="15">
        <f t="shared" si="94"/>
        <v>49.42</v>
      </c>
      <c r="W717" s="14" t="str">
        <f t="shared" si="95"/>
        <v>Thu</v>
      </c>
      <c r="X717" s="14" t="str">
        <f t="shared" si="95"/>
        <v>Fri</v>
      </c>
      <c r="Y717" s="19">
        <f>WorkOrders2[[#This Row],[LbrHrs]]*WorkOrders2[[#This Row],[Techs]]</f>
        <v>0.5</v>
      </c>
      <c r="Z717" s="19">
        <f>WorkOrders2[[#This Row],[PartsCost]]+WorkOrders2[[#This Row],[LbrCost]]</f>
        <v>49.42</v>
      </c>
    </row>
    <row r="718" spans="1:26" x14ac:dyDescent="0.25">
      <c r="A718" s="7" t="s">
        <v>766</v>
      </c>
      <c r="B718" t="s">
        <v>74</v>
      </c>
      <c r="C718" t="s">
        <v>46</v>
      </c>
      <c r="D718" s="7" t="s">
        <v>49</v>
      </c>
      <c r="F718" s="8">
        <v>44336</v>
      </c>
      <c r="G718" s="8"/>
      <c r="H718" s="9">
        <v>2</v>
      </c>
      <c r="I718" s="9" t="e">
        <f>VLOOKUP(WorkOrders2[[#This Row],[Techs]],[1]!tblRates[#All],2,FALSE)</f>
        <v>#REF!</v>
      </c>
      <c r="J718" s="10"/>
      <c r="K718" s="10"/>
      <c r="L718" s="11"/>
      <c r="M718" s="12">
        <v>852.54669999999999</v>
      </c>
      <c r="N718" s="12">
        <f>IF(WorkOrders2[[#This Row],[WtyParts]]="yes", 0,WorkOrders2[[#This Row],[PartsCost]])</f>
        <v>852.54669999999999</v>
      </c>
      <c r="O718" t="s">
        <v>47</v>
      </c>
      <c r="P718" s="13" t="str">
        <f t="shared" si="88"/>
        <v/>
      </c>
      <c r="Q718" s="14">
        <f t="shared" si="89"/>
        <v>140</v>
      </c>
      <c r="R718" s="15">
        <f t="shared" si="90"/>
        <v>0</v>
      </c>
      <c r="S718" s="15">
        <f t="shared" si="91"/>
        <v>0</v>
      </c>
      <c r="T718" s="15">
        <f t="shared" si="92"/>
        <v>852.54669999999999</v>
      </c>
      <c r="U718" s="15">
        <f t="shared" si="93"/>
        <v>852.54669999999999</v>
      </c>
      <c r="V718" s="15">
        <f t="shared" si="94"/>
        <v>852.54669999999999</v>
      </c>
      <c r="W718" s="14" t="str">
        <f t="shared" si="95"/>
        <v>Thu</v>
      </c>
      <c r="X718" s="14" t="str">
        <f t="shared" si="95"/>
        <v>Sat</v>
      </c>
      <c r="Y718" s="19">
        <f>WorkOrders2[[#This Row],[LbrHrs]]*WorkOrders2[[#This Row],[Techs]]</f>
        <v>0</v>
      </c>
      <c r="Z718" s="19">
        <f>WorkOrders2[[#This Row],[PartsCost]]+WorkOrders2[[#This Row],[LbrCost]]</f>
        <v>852.54669999999999</v>
      </c>
    </row>
    <row r="719" spans="1:26" x14ac:dyDescent="0.25">
      <c r="A719" s="7" t="s">
        <v>767</v>
      </c>
      <c r="B719" t="s">
        <v>39</v>
      </c>
      <c r="C719" t="s">
        <v>46</v>
      </c>
      <c r="D719" s="7" t="s">
        <v>32</v>
      </c>
      <c r="E719" t="s">
        <v>41</v>
      </c>
      <c r="F719" s="8">
        <v>44337</v>
      </c>
      <c r="G719" s="8">
        <v>44348</v>
      </c>
      <c r="H719" s="9">
        <v>1</v>
      </c>
      <c r="I719" s="9" t="e">
        <f>VLOOKUP(WorkOrders2[[#This Row],[Techs]],[1]!tblRates[#All],2,FALSE)</f>
        <v>#REF!</v>
      </c>
      <c r="J719" s="10"/>
      <c r="K719" s="10"/>
      <c r="L719" s="11">
        <v>0.5</v>
      </c>
      <c r="M719" s="12">
        <v>36.754399999999997</v>
      </c>
      <c r="N719" s="12">
        <f>IF(WorkOrders2[[#This Row],[WtyParts]]="yes", 0,WorkOrders2[[#This Row],[PartsCost]])</f>
        <v>36.754399999999997</v>
      </c>
      <c r="O719" t="s">
        <v>28</v>
      </c>
      <c r="P719" s="13">
        <f t="shared" si="88"/>
        <v>11</v>
      </c>
      <c r="Q719" s="14">
        <f t="shared" si="89"/>
        <v>80</v>
      </c>
      <c r="R719" s="15">
        <f t="shared" si="90"/>
        <v>40</v>
      </c>
      <c r="S719" s="15">
        <f t="shared" si="91"/>
        <v>40</v>
      </c>
      <c r="T719" s="15">
        <f t="shared" si="92"/>
        <v>36.754399999999997</v>
      </c>
      <c r="U719" s="15">
        <f t="shared" si="93"/>
        <v>76.754400000000004</v>
      </c>
      <c r="V719" s="15">
        <f t="shared" si="94"/>
        <v>76.754400000000004</v>
      </c>
      <c r="W719" s="14" t="str">
        <f t="shared" si="95"/>
        <v>Fri</v>
      </c>
      <c r="X719" s="14" t="str">
        <f t="shared" si="95"/>
        <v>Tue</v>
      </c>
      <c r="Y719" s="19">
        <f>WorkOrders2[[#This Row],[LbrHrs]]*WorkOrders2[[#This Row],[Techs]]</f>
        <v>0.5</v>
      </c>
      <c r="Z719" s="19">
        <f>WorkOrders2[[#This Row],[PartsCost]]+WorkOrders2[[#This Row],[LbrCost]]</f>
        <v>76.754400000000004</v>
      </c>
    </row>
    <row r="720" spans="1:26" x14ac:dyDescent="0.25">
      <c r="A720" s="7" t="s">
        <v>768</v>
      </c>
      <c r="B720" t="s">
        <v>39</v>
      </c>
      <c r="C720" t="s">
        <v>40</v>
      </c>
      <c r="D720" s="7" t="s">
        <v>162</v>
      </c>
      <c r="F720" s="8">
        <v>44337</v>
      </c>
      <c r="G720" s="8">
        <v>44369</v>
      </c>
      <c r="H720" s="9">
        <v>1</v>
      </c>
      <c r="I720" s="9" t="e">
        <f>VLOOKUP(WorkOrders2[[#This Row],[Techs]],[1]!tblRates[#All],2,FALSE)</f>
        <v>#REF!</v>
      </c>
      <c r="J720" s="10"/>
      <c r="K720" s="10"/>
      <c r="L720" s="11">
        <v>1</v>
      </c>
      <c r="M720" s="12">
        <v>57.966200000000001</v>
      </c>
      <c r="N720" s="12">
        <f>IF(WorkOrders2[[#This Row],[WtyParts]]="yes", 0,WorkOrders2[[#This Row],[PartsCost]])</f>
        <v>57.966200000000001</v>
      </c>
      <c r="O720" t="s">
        <v>36</v>
      </c>
      <c r="P720" s="13">
        <f t="shared" si="88"/>
        <v>32</v>
      </c>
      <c r="Q720" s="14">
        <f t="shared" si="89"/>
        <v>80</v>
      </c>
      <c r="R720" s="15">
        <f t="shared" si="90"/>
        <v>80</v>
      </c>
      <c r="S720" s="15">
        <f t="shared" si="91"/>
        <v>80</v>
      </c>
      <c r="T720" s="15">
        <f t="shared" si="92"/>
        <v>57.966200000000001</v>
      </c>
      <c r="U720" s="15">
        <f t="shared" si="93"/>
        <v>137.96620000000001</v>
      </c>
      <c r="V720" s="15">
        <f t="shared" si="94"/>
        <v>137.96620000000001</v>
      </c>
      <c r="W720" s="14" t="str">
        <f t="shared" si="95"/>
        <v>Fri</v>
      </c>
      <c r="X720" s="14" t="str">
        <f t="shared" si="95"/>
        <v>Tue</v>
      </c>
      <c r="Y720" s="19">
        <f>WorkOrders2[[#This Row],[LbrHrs]]*WorkOrders2[[#This Row],[Techs]]</f>
        <v>1</v>
      </c>
      <c r="Z720" s="19">
        <f>WorkOrders2[[#This Row],[PartsCost]]+WorkOrders2[[#This Row],[LbrCost]]</f>
        <v>137.96620000000001</v>
      </c>
    </row>
    <row r="721" spans="1:26" x14ac:dyDescent="0.25">
      <c r="A721" s="7" t="s">
        <v>769</v>
      </c>
      <c r="B721" t="s">
        <v>39</v>
      </c>
      <c r="C721" t="s">
        <v>40</v>
      </c>
      <c r="D721" s="7" t="s">
        <v>32</v>
      </c>
      <c r="F721" s="8">
        <v>44337</v>
      </c>
      <c r="G721" s="8"/>
      <c r="H721" s="9">
        <v>1</v>
      </c>
      <c r="I721" s="9" t="e">
        <f>VLOOKUP(WorkOrders2[[#This Row],[Techs]],[1]!tblRates[#All],2,FALSE)</f>
        <v>#REF!</v>
      </c>
      <c r="J721" s="10"/>
      <c r="K721" s="10"/>
      <c r="L721" s="11"/>
      <c r="M721" s="12">
        <v>90</v>
      </c>
      <c r="N721" s="12">
        <f>IF(WorkOrders2[[#This Row],[WtyParts]]="yes", 0,WorkOrders2[[#This Row],[PartsCost]])</f>
        <v>90</v>
      </c>
      <c r="O721" t="s">
        <v>36</v>
      </c>
      <c r="P721" s="13" t="str">
        <f t="shared" si="88"/>
        <v/>
      </c>
      <c r="Q721" s="14">
        <f t="shared" si="89"/>
        <v>80</v>
      </c>
      <c r="R721" s="15">
        <f t="shared" si="90"/>
        <v>0</v>
      </c>
      <c r="S721" s="15">
        <f t="shared" si="91"/>
        <v>0</v>
      </c>
      <c r="T721" s="15">
        <f t="shared" si="92"/>
        <v>90</v>
      </c>
      <c r="U721" s="15">
        <f t="shared" si="93"/>
        <v>90</v>
      </c>
      <c r="V721" s="15">
        <f t="shared" si="94"/>
        <v>90</v>
      </c>
      <c r="W721" s="14" t="str">
        <f t="shared" si="95"/>
        <v>Fri</v>
      </c>
      <c r="X721" s="14" t="str">
        <f t="shared" si="95"/>
        <v>Sat</v>
      </c>
      <c r="Y721" s="19">
        <f>WorkOrders2[[#This Row],[LbrHrs]]*WorkOrders2[[#This Row],[Techs]]</f>
        <v>0</v>
      </c>
      <c r="Z721" s="19">
        <f>WorkOrders2[[#This Row],[PartsCost]]+WorkOrders2[[#This Row],[LbrCost]]</f>
        <v>90</v>
      </c>
    </row>
    <row r="722" spans="1:26" x14ac:dyDescent="0.25">
      <c r="A722" s="7" t="s">
        <v>770</v>
      </c>
      <c r="B722" t="s">
        <v>39</v>
      </c>
      <c r="C722" t="s">
        <v>46</v>
      </c>
      <c r="D722" s="7" t="s">
        <v>32</v>
      </c>
      <c r="E722" t="s">
        <v>41</v>
      </c>
      <c r="F722" s="8">
        <v>44338</v>
      </c>
      <c r="G722" s="8"/>
      <c r="H722" s="9">
        <v>1</v>
      </c>
      <c r="I722" s="9" t="e">
        <f>VLOOKUP(WorkOrders2[[#This Row],[Techs]],[1]!tblRates[#All],2,FALSE)</f>
        <v>#REF!</v>
      </c>
      <c r="J722" s="10"/>
      <c r="K722" s="10"/>
      <c r="L722" s="11"/>
      <c r="M722" s="12">
        <v>108.51300000000001</v>
      </c>
      <c r="N722" s="12">
        <f>IF(WorkOrders2[[#This Row],[WtyParts]]="yes", 0,WorkOrders2[[#This Row],[PartsCost]])</f>
        <v>108.51300000000001</v>
      </c>
      <c r="O722" t="s">
        <v>47</v>
      </c>
      <c r="P722" s="13" t="str">
        <f t="shared" si="88"/>
        <v/>
      </c>
      <c r="Q722" s="14">
        <f t="shared" si="89"/>
        <v>80</v>
      </c>
      <c r="R722" s="15">
        <f t="shared" si="90"/>
        <v>0</v>
      </c>
      <c r="S722" s="15">
        <f t="shared" si="91"/>
        <v>0</v>
      </c>
      <c r="T722" s="15">
        <f t="shared" si="92"/>
        <v>108.51300000000001</v>
      </c>
      <c r="U722" s="15">
        <f t="shared" si="93"/>
        <v>108.51300000000001</v>
      </c>
      <c r="V722" s="15">
        <f t="shared" si="94"/>
        <v>108.51300000000001</v>
      </c>
      <c r="W722" s="14" t="str">
        <f t="shared" si="95"/>
        <v>Sat</v>
      </c>
      <c r="X722" s="14" t="str">
        <f t="shared" si="95"/>
        <v>Sat</v>
      </c>
      <c r="Y722" s="19">
        <f>WorkOrders2[[#This Row],[LbrHrs]]*WorkOrders2[[#This Row],[Techs]]</f>
        <v>0</v>
      </c>
      <c r="Z722" s="19">
        <f>WorkOrders2[[#This Row],[PartsCost]]+WorkOrders2[[#This Row],[LbrCost]]</f>
        <v>108.51300000000001</v>
      </c>
    </row>
    <row r="723" spans="1:26" x14ac:dyDescent="0.25">
      <c r="A723" s="7" t="s">
        <v>771</v>
      </c>
      <c r="B723" t="s">
        <v>25</v>
      </c>
      <c r="C723" t="s">
        <v>195</v>
      </c>
      <c r="D723" s="7" t="s">
        <v>35</v>
      </c>
      <c r="F723" s="8">
        <v>44340</v>
      </c>
      <c r="G723" s="8">
        <v>44349</v>
      </c>
      <c r="H723" s="9">
        <v>1</v>
      </c>
      <c r="I723" s="9" t="e">
        <f>VLOOKUP(WorkOrders2[[#This Row],[Techs]],[1]!tblRates[#All],2,FALSE)</f>
        <v>#REF!</v>
      </c>
      <c r="J723" s="10"/>
      <c r="K723" s="10"/>
      <c r="L723" s="11">
        <v>0.25</v>
      </c>
      <c r="M723" s="12">
        <v>22</v>
      </c>
      <c r="N723" s="12">
        <f>IF(WorkOrders2[[#This Row],[WtyParts]]="yes", 0,WorkOrders2[[#This Row],[PartsCost]])</f>
        <v>22</v>
      </c>
      <c r="O723" t="s">
        <v>28</v>
      </c>
      <c r="P723" s="13">
        <f t="shared" si="88"/>
        <v>9</v>
      </c>
      <c r="Q723" s="14">
        <f t="shared" si="89"/>
        <v>80</v>
      </c>
      <c r="R723" s="15">
        <f t="shared" si="90"/>
        <v>20</v>
      </c>
      <c r="S723" s="15">
        <f t="shared" si="91"/>
        <v>20</v>
      </c>
      <c r="T723" s="15">
        <f t="shared" si="92"/>
        <v>22</v>
      </c>
      <c r="U723" s="15">
        <f t="shared" si="93"/>
        <v>42</v>
      </c>
      <c r="V723" s="15">
        <f t="shared" si="94"/>
        <v>42</v>
      </c>
      <c r="W723" s="14" t="str">
        <f t="shared" si="95"/>
        <v>Mon</v>
      </c>
      <c r="X723" s="14" t="str">
        <f t="shared" si="95"/>
        <v>Wed</v>
      </c>
      <c r="Y723" s="19">
        <f>WorkOrders2[[#This Row],[LbrHrs]]*WorkOrders2[[#This Row],[Techs]]</f>
        <v>0.25</v>
      </c>
      <c r="Z723" s="19">
        <f>WorkOrders2[[#This Row],[PartsCost]]+WorkOrders2[[#This Row],[LbrCost]]</f>
        <v>42</v>
      </c>
    </row>
    <row r="724" spans="1:26" x14ac:dyDescent="0.25">
      <c r="A724" s="7" t="s">
        <v>772</v>
      </c>
      <c r="B724" t="s">
        <v>62</v>
      </c>
      <c r="C724" t="s">
        <v>40</v>
      </c>
      <c r="D724" s="7" t="s">
        <v>35</v>
      </c>
      <c r="F724" s="8">
        <v>44340</v>
      </c>
      <c r="G724" s="8">
        <v>44350</v>
      </c>
      <c r="H724" s="9">
        <v>1</v>
      </c>
      <c r="I724" s="9" t="e">
        <f>VLOOKUP(WorkOrders2[[#This Row],[Techs]],[1]!tblRates[#All],2,FALSE)</f>
        <v>#REF!</v>
      </c>
      <c r="J724" s="10"/>
      <c r="K724" s="10"/>
      <c r="L724" s="11">
        <v>0.25</v>
      </c>
      <c r="M724" s="12">
        <v>66.864900000000006</v>
      </c>
      <c r="N724" s="12">
        <f>IF(WorkOrders2[[#This Row],[WtyParts]]="yes", 0,WorkOrders2[[#This Row],[PartsCost]])</f>
        <v>66.864900000000006</v>
      </c>
      <c r="O724" t="s">
        <v>47</v>
      </c>
      <c r="P724" s="13">
        <f t="shared" si="88"/>
        <v>10</v>
      </c>
      <c r="Q724" s="14">
        <f t="shared" si="89"/>
        <v>80</v>
      </c>
      <c r="R724" s="15">
        <f t="shared" si="90"/>
        <v>20</v>
      </c>
      <c r="S724" s="15">
        <f t="shared" si="91"/>
        <v>20</v>
      </c>
      <c r="T724" s="15">
        <f t="shared" si="92"/>
        <v>66.864900000000006</v>
      </c>
      <c r="U724" s="15">
        <f t="shared" si="93"/>
        <v>86.864900000000006</v>
      </c>
      <c r="V724" s="15">
        <f t="shared" si="94"/>
        <v>86.864900000000006</v>
      </c>
      <c r="W724" s="14" t="str">
        <f t="shared" si="95"/>
        <v>Mon</v>
      </c>
      <c r="X724" s="14" t="str">
        <f t="shared" si="95"/>
        <v>Thu</v>
      </c>
      <c r="Y724" s="19">
        <f>WorkOrders2[[#This Row],[LbrHrs]]*WorkOrders2[[#This Row],[Techs]]</f>
        <v>0.25</v>
      </c>
      <c r="Z724" s="19">
        <f>WorkOrders2[[#This Row],[PartsCost]]+WorkOrders2[[#This Row],[LbrCost]]</f>
        <v>86.864900000000006</v>
      </c>
    </row>
    <row r="725" spans="1:26" x14ac:dyDescent="0.25">
      <c r="A725" s="7" t="s">
        <v>773</v>
      </c>
      <c r="B725" t="s">
        <v>30</v>
      </c>
      <c r="C725" t="s">
        <v>31</v>
      </c>
      <c r="D725" s="7" t="s">
        <v>32</v>
      </c>
      <c r="F725" s="8">
        <v>44340</v>
      </c>
      <c r="G725" s="8">
        <v>44362</v>
      </c>
      <c r="H725" s="9">
        <v>1</v>
      </c>
      <c r="I725" s="9" t="e">
        <f>VLOOKUP(WorkOrders2[[#This Row],[Techs]],[1]!tblRates[#All],2,FALSE)</f>
        <v>#REF!</v>
      </c>
      <c r="J725" s="10"/>
      <c r="K725" s="10"/>
      <c r="L725" s="11">
        <v>0.75</v>
      </c>
      <c r="M725" s="12">
        <v>111.15</v>
      </c>
      <c r="N725" s="12">
        <f>IF(WorkOrders2[[#This Row],[WtyParts]]="yes", 0,WorkOrders2[[#This Row],[PartsCost]])</f>
        <v>111.15</v>
      </c>
      <c r="O725" t="s">
        <v>28</v>
      </c>
      <c r="P725" s="13">
        <f t="shared" si="88"/>
        <v>22</v>
      </c>
      <c r="Q725" s="14">
        <f t="shared" si="89"/>
        <v>80</v>
      </c>
      <c r="R725" s="15">
        <f t="shared" si="90"/>
        <v>60</v>
      </c>
      <c r="S725" s="15">
        <f t="shared" si="91"/>
        <v>60</v>
      </c>
      <c r="T725" s="15">
        <f t="shared" si="92"/>
        <v>111.15</v>
      </c>
      <c r="U725" s="15">
        <f t="shared" si="93"/>
        <v>171.15</v>
      </c>
      <c r="V725" s="15">
        <f t="shared" si="94"/>
        <v>171.15</v>
      </c>
      <c r="W725" s="14" t="str">
        <f t="shared" si="95"/>
        <v>Mon</v>
      </c>
      <c r="X725" s="14" t="str">
        <f t="shared" si="95"/>
        <v>Tue</v>
      </c>
      <c r="Y725" s="19">
        <f>WorkOrders2[[#This Row],[LbrHrs]]*WorkOrders2[[#This Row],[Techs]]</f>
        <v>0.75</v>
      </c>
      <c r="Z725" s="19">
        <f>WorkOrders2[[#This Row],[PartsCost]]+WorkOrders2[[#This Row],[LbrCost]]</f>
        <v>171.15</v>
      </c>
    </row>
    <row r="726" spans="1:26" x14ac:dyDescent="0.25">
      <c r="A726" s="7" t="s">
        <v>774</v>
      </c>
      <c r="B726" t="s">
        <v>30</v>
      </c>
      <c r="C726" t="s">
        <v>46</v>
      </c>
      <c r="D726" s="7" t="s">
        <v>27</v>
      </c>
      <c r="F726" s="8">
        <v>44340</v>
      </c>
      <c r="G726" s="8">
        <v>44389</v>
      </c>
      <c r="H726" s="9">
        <v>2</v>
      </c>
      <c r="I726" s="9" t="e">
        <f>VLOOKUP(WorkOrders2[[#This Row],[Techs]],[1]!tblRates[#All],2,FALSE)</f>
        <v>#REF!</v>
      </c>
      <c r="J726" s="10"/>
      <c r="K726" s="10"/>
      <c r="L726" s="11">
        <v>0.75</v>
      </c>
      <c r="M726" s="12">
        <v>239.54249999999999</v>
      </c>
      <c r="N726" s="12">
        <f>IF(WorkOrders2[[#This Row],[WtyParts]]="yes", 0,WorkOrders2[[#This Row],[PartsCost]])</f>
        <v>239.54249999999999</v>
      </c>
      <c r="O726" t="s">
        <v>28</v>
      </c>
      <c r="P726" s="13">
        <f t="shared" si="88"/>
        <v>49</v>
      </c>
      <c r="Q726" s="14">
        <f t="shared" si="89"/>
        <v>140</v>
      </c>
      <c r="R726" s="15">
        <f t="shared" si="90"/>
        <v>105</v>
      </c>
      <c r="S726" s="15">
        <f t="shared" si="91"/>
        <v>105</v>
      </c>
      <c r="T726" s="15">
        <f t="shared" si="92"/>
        <v>239.54249999999999</v>
      </c>
      <c r="U726" s="15">
        <f t="shared" si="93"/>
        <v>344.54250000000002</v>
      </c>
      <c r="V726" s="15">
        <f t="shared" si="94"/>
        <v>344.54250000000002</v>
      </c>
      <c r="W726" s="14" t="str">
        <f t="shared" si="95"/>
        <v>Mon</v>
      </c>
      <c r="X726" s="14" t="str">
        <f t="shared" si="95"/>
        <v>Mon</v>
      </c>
      <c r="Y726" s="19">
        <f>WorkOrders2[[#This Row],[LbrHrs]]*WorkOrders2[[#This Row],[Techs]]</f>
        <v>1.5</v>
      </c>
      <c r="Z726" s="19">
        <f>WorkOrders2[[#This Row],[PartsCost]]+WorkOrders2[[#This Row],[LbrCost]]</f>
        <v>344.54250000000002</v>
      </c>
    </row>
    <row r="727" spans="1:26" x14ac:dyDescent="0.25">
      <c r="A727" s="7" t="s">
        <v>775</v>
      </c>
      <c r="B727" t="s">
        <v>34</v>
      </c>
      <c r="C727" t="s">
        <v>40</v>
      </c>
      <c r="D727" s="7" t="s">
        <v>32</v>
      </c>
      <c r="F727" s="8">
        <v>44340</v>
      </c>
      <c r="G727" s="8">
        <v>44392</v>
      </c>
      <c r="H727" s="9">
        <v>1</v>
      </c>
      <c r="I727" s="9" t="e">
        <f>VLOOKUP(WorkOrders2[[#This Row],[Techs]],[1]!tblRates[#All],2,FALSE)</f>
        <v>#REF!</v>
      </c>
      <c r="J727" s="10"/>
      <c r="K727" s="10"/>
      <c r="L727" s="11">
        <v>0.5</v>
      </c>
      <c r="M727" s="12">
        <v>657.69</v>
      </c>
      <c r="N727" s="12">
        <f>IF(WorkOrders2[[#This Row],[WtyParts]]="yes", 0,WorkOrders2[[#This Row],[PartsCost]])</f>
        <v>657.69</v>
      </c>
      <c r="O727" t="s">
        <v>47</v>
      </c>
      <c r="P727" s="13">
        <f t="shared" si="88"/>
        <v>52</v>
      </c>
      <c r="Q727" s="14">
        <f t="shared" si="89"/>
        <v>80</v>
      </c>
      <c r="R727" s="15">
        <f t="shared" si="90"/>
        <v>40</v>
      </c>
      <c r="S727" s="15">
        <f t="shared" si="91"/>
        <v>40</v>
      </c>
      <c r="T727" s="15">
        <f t="shared" si="92"/>
        <v>657.69</v>
      </c>
      <c r="U727" s="15">
        <f t="shared" si="93"/>
        <v>697.69</v>
      </c>
      <c r="V727" s="15">
        <f t="shared" si="94"/>
        <v>697.69</v>
      </c>
      <c r="W727" s="14" t="str">
        <f t="shared" si="95"/>
        <v>Mon</v>
      </c>
      <c r="X727" s="14" t="str">
        <f t="shared" si="95"/>
        <v>Thu</v>
      </c>
      <c r="Y727" s="19">
        <f>WorkOrders2[[#This Row],[LbrHrs]]*WorkOrders2[[#This Row],[Techs]]</f>
        <v>0.5</v>
      </c>
      <c r="Z727" s="19">
        <f>WorkOrders2[[#This Row],[PartsCost]]+WorkOrders2[[#This Row],[LbrCost]]</f>
        <v>697.69</v>
      </c>
    </row>
    <row r="728" spans="1:26" x14ac:dyDescent="0.25">
      <c r="A728" s="7" t="s">
        <v>776</v>
      </c>
      <c r="B728" t="s">
        <v>62</v>
      </c>
      <c r="C728" t="s">
        <v>46</v>
      </c>
      <c r="D728" s="7" t="s">
        <v>27</v>
      </c>
      <c r="F728" s="8">
        <v>44340</v>
      </c>
      <c r="G728" s="8">
        <v>44396</v>
      </c>
      <c r="H728" s="9">
        <v>1</v>
      </c>
      <c r="I728" s="9" t="e">
        <f>VLOOKUP(WorkOrders2[[#This Row],[Techs]],[1]!tblRates[#All],2,FALSE)</f>
        <v>#REF!</v>
      </c>
      <c r="J728" s="10"/>
      <c r="K728" s="10"/>
      <c r="L728" s="11">
        <v>0.25</v>
      </c>
      <c r="M728" s="12">
        <v>30</v>
      </c>
      <c r="N728" s="12">
        <f>IF(WorkOrders2[[#This Row],[WtyParts]]="yes", 0,WorkOrders2[[#This Row],[PartsCost]])</f>
        <v>30</v>
      </c>
      <c r="O728" t="s">
        <v>47</v>
      </c>
      <c r="P728" s="13">
        <f t="shared" si="88"/>
        <v>56</v>
      </c>
      <c r="Q728" s="14">
        <f t="shared" si="89"/>
        <v>80</v>
      </c>
      <c r="R728" s="15">
        <f t="shared" si="90"/>
        <v>20</v>
      </c>
      <c r="S728" s="15">
        <f t="shared" si="91"/>
        <v>20</v>
      </c>
      <c r="T728" s="15">
        <f t="shared" si="92"/>
        <v>30</v>
      </c>
      <c r="U728" s="15">
        <f t="shared" si="93"/>
        <v>50</v>
      </c>
      <c r="V728" s="15">
        <f t="shared" si="94"/>
        <v>50</v>
      </c>
      <c r="W728" s="14" t="str">
        <f t="shared" si="95"/>
        <v>Mon</v>
      </c>
      <c r="X728" s="14" t="str">
        <f t="shared" si="95"/>
        <v>Mon</v>
      </c>
      <c r="Y728" s="19">
        <f>WorkOrders2[[#This Row],[LbrHrs]]*WorkOrders2[[#This Row],[Techs]]</f>
        <v>0.25</v>
      </c>
      <c r="Z728" s="19">
        <f>WorkOrders2[[#This Row],[PartsCost]]+WorkOrders2[[#This Row],[LbrCost]]</f>
        <v>50</v>
      </c>
    </row>
    <row r="729" spans="1:26" x14ac:dyDescent="0.25">
      <c r="A729" s="7" t="s">
        <v>777</v>
      </c>
      <c r="B729" t="s">
        <v>62</v>
      </c>
      <c r="C729" t="s">
        <v>26</v>
      </c>
      <c r="D729" s="7" t="s">
        <v>27</v>
      </c>
      <c r="F729" s="8">
        <v>44341</v>
      </c>
      <c r="G729" s="8">
        <v>44366</v>
      </c>
      <c r="H729" s="9">
        <v>1</v>
      </c>
      <c r="I729" s="9" t="e">
        <f>VLOOKUP(WorkOrders2[[#This Row],[Techs]],[1]!tblRates[#All],2,FALSE)</f>
        <v>#REF!</v>
      </c>
      <c r="J729" s="10"/>
      <c r="K729" s="10"/>
      <c r="L729" s="11">
        <v>0.5</v>
      </c>
      <c r="M729" s="12">
        <v>26.567499999999999</v>
      </c>
      <c r="N729" s="12">
        <f>IF(WorkOrders2[[#This Row],[WtyParts]]="yes", 0,WorkOrders2[[#This Row],[PartsCost]])</f>
        <v>26.567499999999999</v>
      </c>
      <c r="O729" t="s">
        <v>47</v>
      </c>
      <c r="P729" s="13">
        <f t="shared" si="88"/>
        <v>25</v>
      </c>
      <c r="Q729" s="14">
        <f t="shared" si="89"/>
        <v>80</v>
      </c>
      <c r="R729" s="15">
        <f t="shared" si="90"/>
        <v>40</v>
      </c>
      <c r="S729" s="15">
        <f t="shared" si="91"/>
        <v>40</v>
      </c>
      <c r="T729" s="15">
        <f t="shared" si="92"/>
        <v>26.567499999999999</v>
      </c>
      <c r="U729" s="15">
        <f t="shared" si="93"/>
        <v>66.567499999999995</v>
      </c>
      <c r="V729" s="15">
        <f t="shared" si="94"/>
        <v>66.567499999999995</v>
      </c>
      <c r="W729" s="14" t="str">
        <f t="shared" si="95"/>
        <v>Tue</v>
      </c>
      <c r="X729" s="14" t="str">
        <f t="shared" si="95"/>
        <v>Sat</v>
      </c>
      <c r="Y729" s="19">
        <f>WorkOrders2[[#This Row],[LbrHrs]]*WorkOrders2[[#This Row],[Techs]]</f>
        <v>0.5</v>
      </c>
      <c r="Z729" s="19">
        <f>WorkOrders2[[#This Row],[PartsCost]]+WorkOrders2[[#This Row],[LbrCost]]</f>
        <v>66.567499999999995</v>
      </c>
    </row>
    <row r="730" spans="1:26" x14ac:dyDescent="0.25">
      <c r="A730" s="7" t="s">
        <v>778</v>
      </c>
      <c r="B730" t="s">
        <v>51</v>
      </c>
      <c r="C730" t="s">
        <v>46</v>
      </c>
      <c r="D730" s="7" t="s">
        <v>27</v>
      </c>
      <c r="F730" s="8">
        <v>44341</v>
      </c>
      <c r="G730" s="8">
        <v>44361</v>
      </c>
      <c r="H730" s="9">
        <v>2</v>
      </c>
      <c r="I730" s="9" t="e">
        <f>VLOOKUP(WorkOrders2[[#This Row],[Techs]],[1]!tblRates[#All],2,FALSE)</f>
        <v>#REF!</v>
      </c>
      <c r="J730" s="10"/>
      <c r="K730" s="10"/>
      <c r="L730" s="11">
        <v>1.25</v>
      </c>
      <c r="M730" s="12">
        <v>9.6</v>
      </c>
      <c r="N730" s="12">
        <f>IF(WorkOrders2[[#This Row],[WtyParts]]="yes", 0,WorkOrders2[[#This Row],[PartsCost]])</f>
        <v>9.6</v>
      </c>
      <c r="O730" t="s">
        <v>47</v>
      </c>
      <c r="P730" s="13">
        <f t="shared" si="88"/>
        <v>20</v>
      </c>
      <c r="Q730" s="14">
        <f t="shared" si="89"/>
        <v>140</v>
      </c>
      <c r="R730" s="15">
        <f t="shared" si="90"/>
        <v>175</v>
      </c>
      <c r="S730" s="15">
        <f t="shared" si="91"/>
        <v>175</v>
      </c>
      <c r="T730" s="15">
        <f t="shared" si="92"/>
        <v>9.6</v>
      </c>
      <c r="U730" s="15">
        <f t="shared" si="93"/>
        <v>184.6</v>
      </c>
      <c r="V730" s="15">
        <f t="shared" si="94"/>
        <v>184.6</v>
      </c>
      <c r="W730" s="14" t="str">
        <f t="shared" si="95"/>
        <v>Tue</v>
      </c>
      <c r="X730" s="14" t="str">
        <f t="shared" si="95"/>
        <v>Mon</v>
      </c>
      <c r="Y730" s="19">
        <f>WorkOrders2[[#This Row],[LbrHrs]]*WorkOrders2[[#This Row],[Techs]]</f>
        <v>2.5</v>
      </c>
      <c r="Z730" s="19">
        <f>WorkOrders2[[#This Row],[PartsCost]]+WorkOrders2[[#This Row],[LbrCost]]</f>
        <v>184.6</v>
      </c>
    </row>
    <row r="731" spans="1:26" x14ac:dyDescent="0.25">
      <c r="A731" s="7" t="s">
        <v>779</v>
      </c>
      <c r="B731" t="s">
        <v>51</v>
      </c>
      <c r="C731" t="s">
        <v>26</v>
      </c>
      <c r="D731" s="7" t="s">
        <v>27</v>
      </c>
      <c r="F731" s="8">
        <v>44341</v>
      </c>
      <c r="G731" s="8">
        <v>44363</v>
      </c>
      <c r="H731" s="9">
        <v>2</v>
      </c>
      <c r="I731" s="9" t="e">
        <f>VLOOKUP(WorkOrders2[[#This Row],[Techs]],[1]!tblRates[#All],2,FALSE)</f>
        <v>#REF!</v>
      </c>
      <c r="J731" s="10"/>
      <c r="K731" s="10"/>
      <c r="L731" s="11">
        <v>0.25</v>
      </c>
      <c r="M731" s="12">
        <v>396.29149999999998</v>
      </c>
      <c r="N731" s="12">
        <f>IF(WorkOrders2[[#This Row],[WtyParts]]="yes", 0,WorkOrders2[[#This Row],[PartsCost]])</f>
        <v>396.29149999999998</v>
      </c>
      <c r="O731" t="s">
        <v>47</v>
      </c>
      <c r="P731" s="13">
        <f t="shared" si="88"/>
        <v>22</v>
      </c>
      <c r="Q731" s="14">
        <f t="shared" si="89"/>
        <v>140</v>
      </c>
      <c r="R731" s="15">
        <f t="shared" si="90"/>
        <v>35</v>
      </c>
      <c r="S731" s="15">
        <f t="shared" si="91"/>
        <v>35</v>
      </c>
      <c r="T731" s="15">
        <f t="shared" si="92"/>
        <v>396.29149999999998</v>
      </c>
      <c r="U731" s="15">
        <f t="shared" si="93"/>
        <v>431.29149999999998</v>
      </c>
      <c r="V731" s="15">
        <f t="shared" si="94"/>
        <v>431.29149999999998</v>
      </c>
      <c r="W731" s="14" t="str">
        <f t="shared" si="95"/>
        <v>Tue</v>
      </c>
      <c r="X731" s="14" t="str">
        <f t="shared" si="95"/>
        <v>Wed</v>
      </c>
      <c r="Y731" s="19">
        <f>WorkOrders2[[#This Row],[LbrHrs]]*WorkOrders2[[#This Row],[Techs]]</f>
        <v>0.5</v>
      </c>
      <c r="Z731" s="19">
        <f>WorkOrders2[[#This Row],[PartsCost]]+WorkOrders2[[#This Row],[LbrCost]]</f>
        <v>431.29149999999998</v>
      </c>
    </row>
    <row r="732" spans="1:26" x14ac:dyDescent="0.25">
      <c r="A732" s="7" t="s">
        <v>780</v>
      </c>
      <c r="B732" t="s">
        <v>194</v>
      </c>
      <c r="C732" t="s">
        <v>195</v>
      </c>
      <c r="D732" s="7" t="s">
        <v>32</v>
      </c>
      <c r="F732" s="8">
        <v>44341</v>
      </c>
      <c r="G732" s="8">
        <v>44382</v>
      </c>
      <c r="H732" s="9">
        <v>2</v>
      </c>
      <c r="I732" s="9" t="e">
        <f>VLOOKUP(WorkOrders2[[#This Row],[Techs]],[1]!tblRates[#All],2,FALSE)</f>
        <v>#REF!</v>
      </c>
      <c r="J732" s="10"/>
      <c r="K732" s="10"/>
      <c r="L732" s="11">
        <v>0.5</v>
      </c>
      <c r="M732" s="12">
        <v>108</v>
      </c>
      <c r="N732" s="12">
        <f>IF(WorkOrders2[[#This Row],[WtyParts]]="yes", 0,WorkOrders2[[#This Row],[PartsCost]])</f>
        <v>108</v>
      </c>
      <c r="O732" t="s">
        <v>47</v>
      </c>
      <c r="P732" s="13">
        <f t="shared" si="88"/>
        <v>41</v>
      </c>
      <c r="Q732" s="14">
        <f t="shared" si="89"/>
        <v>140</v>
      </c>
      <c r="R732" s="15">
        <f t="shared" si="90"/>
        <v>70</v>
      </c>
      <c r="S732" s="15">
        <f t="shared" si="91"/>
        <v>70</v>
      </c>
      <c r="T732" s="15">
        <f t="shared" si="92"/>
        <v>108</v>
      </c>
      <c r="U732" s="15">
        <f t="shared" si="93"/>
        <v>178</v>
      </c>
      <c r="V732" s="15">
        <f t="shared" si="94"/>
        <v>178</v>
      </c>
      <c r="W732" s="14" t="str">
        <f t="shared" si="95"/>
        <v>Tue</v>
      </c>
      <c r="X732" s="14" t="str">
        <f t="shared" si="95"/>
        <v>Mon</v>
      </c>
      <c r="Y732" s="19">
        <f>WorkOrders2[[#This Row],[LbrHrs]]*WorkOrders2[[#This Row],[Techs]]</f>
        <v>1</v>
      </c>
      <c r="Z732" s="19">
        <f>WorkOrders2[[#This Row],[PartsCost]]+WorkOrders2[[#This Row],[LbrCost]]</f>
        <v>178</v>
      </c>
    </row>
    <row r="733" spans="1:26" x14ac:dyDescent="0.25">
      <c r="A733" s="7" t="s">
        <v>781</v>
      </c>
      <c r="B733" t="s">
        <v>39</v>
      </c>
      <c r="C733" t="s">
        <v>40</v>
      </c>
      <c r="D733" s="7" t="s">
        <v>27</v>
      </c>
      <c r="F733" s="8">
        <v>44341</v>
      </c>
      <c r="G733" s="8">
        <v>44396</v>
      </c>
      <c r="H733" s="9">
        <v>1</v>
      </c>
      <c r="I733" s="9" t="e">
        <f>VLOOKUP(WorkOrders2[[#This Row],[Techs]],[1]!tblRates[#All],2,FALSE)</f>
        <v>#REF!</v>
      </c>
      <c r="J733" s="10"/>
      <c r="K733" s="10"/>
      <c r="L733" s="11">
        <v>0.5</v>
      </c>
      <c r="M733" s="12">
        <v>147.2441</v>
      </c>
      <c r="N733" s="12">
        <f>IF(WorkOrders2[[#This Row],[WtyParts]]="yes", 0,WorkOrders2[[#This Row],[PartsCost]])</f>
        <v>147.2441</v>
      </c>
      <c r="O733" t="s">
        <v>47</v>
      </c>
      <c r="P733" s="13">
        <f t="shared" si="88"/>
        <v>55</v>
      </c>
      <c r="Q733" s="14">
        <f t="shared" si="89"/>
        <v>80</v>
      </c>
      <c r="R733" s="15">
        <f t="shared" si="90"/>
        <v>40</v>
      </c>
      <c r="S733" s="15">
        <f t="shared" si="91"/>
        <v>40</v>
      </c>
      <c r="T733" s="15">
        <f t="shared" si="92"/>
        <v>147.2441</v>
      </c>
      <c r="U733" s="15">
        <f t="shared" si="93"/>
        <v>187.2441</v>
      </c>
      <c r="V733" s="15">
        <f t="shared" si="94"/>
        <v>187.2441</v>
      </c>
      <c r="W733" s="14" t="str">
        <f t="shared" si="95"/>
        <v>Tue</v>
      </c>
      <c r="X733" s="14" t="str">
        <f t="shared" si="95"/>
        <v>Mon</v>
      </c>
      <c r="Y733" s="19">
        <f>WorkOrders2[[#This Row],[LbrHrs]]*WorkOrders2[[#This Row],[Techs]]</f>
        <v>0.5</v>
      </c>
      <c r="Z733" s="19">
        <f>WorkOrders2[[#This Row],[PartsCost]]+WorkOrders2[[#This Row],[LbrCost]]</f>
        <v>187.2441</v>
      </c>
    </row>
    <row r="734" spans="1:26" x14ac:dyDescent="0.25">
      <c r="A734" s="7" t="s">
        <v>782</v>
      </c>
      <c r="B734" t="s">
        <v>34</v>
      </c>
      <c r="C734" t="s">
        <v>46</v>
      </c>
      <c r="D734" s="7" t="s">
        <v>162</v>
      </c>
      <c r="F734" s="8">
        <v>44341</v>
      </c>
      <c r="G734" s="8"/>
      <c r="H734" s="9">
        <v>1</v>
      </c>
      <c r="I734" s="9" t="e">
        <f>VLOOKUP(WorkOrders2[[#This Row],[Techs]],[1]!tblRates[#All],2,FALSE)</f>
        <v>#REF!</v>
      </c>
      <c r="J734" s="10"/>
      <c r="K734" s="10" t="s">
        <v>41</v>
      </c>
      <c r="L734" s="11"/>
      <c r="M734" s="12">
        <v>151.28020000000001</v>
      </c>
      <c r="N734" s="12">
        <f>IF(WorkOrders2[[#This Row],[WtyParts]]="yes", 0,WorkOrders2[[#This Row],[PartsCost]])</f>
        <v>0</v>
      </c>
      <c r="O734" t="s">
        <v>47</v>
      </c>
      <c r="P734" s="13" t="str">
        <f t="shared" si="88"/>
        <v/>
      </c>
      <c r="Q734" s="14">
        <f t="shared" si="89"/>
        <v>80</v>
      </c>
      <c r="R734" s="15">
        <f t="shared" si="90"/>
        <v>0</v>
      </c>
      <c r="S734" s="15">
        <f t="shared" si="91"/>
        <v>0</v>
      </c>
      <c r="T734" s="15">
        <f t="shared" si="92"/>
        <v>0</v>
      </c>
      <c r="U734" s="15">
        <f t="shared" si="93"/>
        <v>151.28020000000001</v>
      </c>
      <c r="V734" s="15">
        <f t="shared" si="94"/>
        <v>0</v>
      </c>
      <c r="W734" s="14" t="str">
        <f t="shared" si="95"/>
        <v>Tue</v>
      </c>
      <c r="X734" s="14" t="str">
        <f t="shared" si="95"/>
        <v>Sat</v>
      </c>
      <c r="Y734" s="19">
        <f>WorkOrders2[[#This Row],[LbrHrs]]*WorkOrders2[[#This Row],[Techs]]</f>
        <v>0</v>
      </c>
      <c r="Z734" s="19">
        <f>WorkOrders2[[#This Row],[PartsCost]]+WorkOrders2[[#This Row],[LbrCost]]</f>
        <v>151.28020000000001</v>
      </c>
    </row>
    <row r="735" spans="1:26" x14ac:dyDescent="0.25">
      <c r="A735" s="7" t="s">
        <v>783</v>
      </c>
      <c r="B735" t="s">
        <v>39</v>
      </c>
      <c r="C735" t="s">
        <v>40</v>
      </c>
      <c r="D735" s="7" t="s">
        <v>32</v>
      </c>
      <c r="F735" s="8">
        <v>44341</v>
      </c>
      <c r="G735" s="8"/>
      <c r="H735" s="9">
        <v>1</v>
      </c>
      <c r="I735" s="9" t="e">
        <f>VLOOKUP(WorkOrders2[[#This Row],[Techs]],[1]!tblRates[#All],2,FALSE)</f>
        <v>#REF!</v>
      </c>
      <c r="J735" s="10"/>
      <c r="K735" s="10"/>
      <c r="L735" s="11"/>
      <c r="M735" s="12">
        <v>47.046399999999998</v>
      </c>
      <c r="N735" s="12">
        <f>IF(WorkOrders2[[#This Row],[WtyParts]]="yes", 0,WorkOrders2[[#This Row],[PartsCost]])</f>
        <v>47.046399999999998</v>
      </c>
      <c r="O735" t="s">
        <v>36</v>
      </c>
      <c r="P735" s="13" t="str">
        <f t="shared" si="88"/>
        <v/>
      </c>
      <c r="Q735" s="14">
        <f t="shared" si="89"/>
        <v>80</v>
      </c>
      <c r="R735" s="15">
        <f t="shared" si="90"/>
        <v>0</v>
      </c>
      <c r="S735" s="15">
        <f t="shared" si="91"/>
        <v>0</v>
      </c>
      <c r="T735" s="15">
        <f t="shared" si="92"/>
        <v>47.046399999999998</v>
      </c>
      <c r="U735" s="15">
        <f t="shared" si="93"/>
        <v>47.046399999999998</v>
      </c>
      <c r="V735" s="15">
        <f t="shared" si="94"/>
        <v>47.046399999999998</v>
      </c>
      <c r="W735" s="14" t="str">
        <f t="shared" si="95"/>
        <v>Tue</v>
      </c>
      <c r="X735" s="14" t="str">
        <f t="shared" si="95"/>
        <v>Sat</v>
      </c>
      <c r="Y735" s="19">
        <f>WorkOrders2[[#This Row],[LbrHrs]]*WorkOrders2[[#This Row],[Techs]]</f>
        <v>0</v>
      </c>
      <c r="Z735" s="19">
        <f>WorkOrders2[[#This Row],[PartsCost]]+WorkOrders2[[#This Row],[LbrCost]]</f>
        <v>47.046399999999998</v>
      </c>
    </row>
    <row r="736" spans="1:26" x14ac:dyDescent="0.25">
      <c r="A736" s="7" t="s">
        <v>784</v>
      </c>
      <c r="B736" t="s">
        <v>39</v>
      </c>
      <c r="C736" t="s">
        <v>46</v>
      </c>
      <c r="D736" s="7" t="s">
        <v>35</v>
      </c>
      <c r="F736" s="8">
        <v>44342</v>
      </c>
      <c r="G736" s="8">
        <v>44352</v>
      </c>
      <c r="H736" s="9">
        <v>1</v>
      </c>
      <c r="I736" s="9" t="e">
        <f>VLOOKUP(WorkOrders2[[#This Row],[Techs]],[1]!tblRates[#All],2,FALSE)</f>
        <v>#REF!</v>
      </c>
      <c r="J736" s="10"/>
      <c r="K736" s="10"/>
      <c r="L736" s="11">
        <v>0.25</v>
      </c>
      <c r="M736" s="12">
        <v>51.73</v>
      </c>
      <c r="N736" s="12">
        <f>IF(WorkOrders2[[#This Row],[WtyParts]]="yes", 0,WorkOrders2[[#This Row],[PartsCost]])</f>
        <v>51.73</v>
      </c>
      <c r="O736" t="s">
        <v>47</v>
      </c>
      <c r="P736" s="13">
        <f t="shared" si="88"/>
        <v>10</v>
      </c>
      <c r="Q736" s="14">
        <f t="shared" si="89"/>
        <v>80</v>
      </c>
      <c r="R736" s="15">
        <f t="shared" si="90"/>
        <v>20</v>
      </c>
      <c r="S736" s="15">
        <f t="shared" si="91"/>
        <v>20</v>
      </c>
      <c r="T736" s="15">
        <f t="shared" si="92"/>
        <v>51.73</v>
      </c>
      <c r="U736" s="15">
        <f t="shared" si="93"/>
        <v>71.72999999999999</v>
      </c>
      <c r="V736" s="15">
        <f t="shared" si="94"/>
        <v>71.72999999999999</v>
      </c>
      <c r="W736" s="14" t="str">
        <f t="shared" si="95"/>
        <v>Wed</v>
      </c>
      <c r="X736" s="14" t="str">
        <f t="shared" si="95"/>
        <v>Sat</v>
      </c>
      <c r="Y736" s="19">
        <f>WorkOrders2[[#This Row],[LbrHrs]]*WorkOrders2[[#This Row],[Techs]]</f>
        <v>0.25</v>
      </c>
      <c r="Z736" s="19">
        <f>WorkOrders2[[#This Row],[PartsCost]]+WorkOrders2[[#This Row],[LbrCost]]</f>
        <v>71.72999999999999</v>
      </c>
    </row>
    <row r="737" spans="1:26" x14ac:dyDescent="0.25">
      <c r="A737" s="7" t="s">
        <v>785</v>
      </c>
      <c r="B737" t="s">
        <v>62</v>
      </c>
      <c r="C737" t="s">
        <v>40</v>
      </c>
      <c r="D737" s="7" t="s">
        <v>27</v>
      </c>
      <c r="F737" s="8">
        <v>44342</v>
      </c>
      <c r="G737" s="8">
        <v>44349</v>
      </c>
      <c r="H737" s="9">
        <v>2</v>
      </c>
      <c r="I737" s="9" t="e">
        <f>VLOOKUP(WorkOrders2[[#This Row],[Techs]],[1]!tblRates[#All],2,FALSE)</f>
        <v>#REF!</v>
      </c>
      <c r="J737" s="10"/>
      <c r="K737" s="10"/>
      <c r="L737" s="11">
        <v>0.25</v>
      </c>
      <c r="M737" s="12">
        <v>445.78460000000001</v>
      </c>
      <c r="N737" s="12">
        <f>IF(WorkOrders2[[#This Row],[WtyParts]]="yes", 0,WorkOrders2[[#This Row],[PartsCost]])</f>
        <v>445.78460000000001</v>
      </c>
      <c r="O737" t="s">
        <v>28</v>
      </c>
      <c r="P737" s="13">
        <f t="shared" si="88"/>
        <v>7</v>
      </c>
      <c r="Q737" s="14">
        <f t="shared" si="89"/>
        <v>140</v>
      </c>
      <c r="R737" s="15">
        <f t="shared" si="90"/>
        <v>35</v>
      </c>
      <c r="S737" s="15">
        <f t="shared" si="91"/>
        <v>35</v>
      </c>
      <c r="T737" s="15">
        <f t="shared" si="92"/>
        <v>445.78460000000001</v>
      </c>
      <c r="U737" s="15">
        <f t="shared" si="93"/>
        <v>480.78460000000001</v>
      </c>
      <c r="V737" s="15">
        <f t="shared" si="94"/>
        <v>480.78460000000001</v>
      </c>
      <c r="W737" s="14" t="str">
        <f t="shared" si="95"/>
        <v>Wed</v>
      </c>
      <c r="X737" s="14" t="str">
        <f t="shared" si="95"/>
        <v>Wed</v>
      </c>
      <c r="Y737" s="19">
        <f>WorkOrders2[[#This Row],[LbrHrs]]*WorkOrders2[[#This Row],[Techs]]</f>
        <v>0.5</v>
      </c>
      <c r="Z737" s="19">
        <f>WorkOrders2[[#This Row],[PartsCost]]+WorkOrders2[[#This Row],[LbrCost]]</f>
        <v>480.78460000000001</v>
      </c>
    </row>
    <row r="738" spans="1:26" x14ac:dyDescent="0.25">
      <c r="A738" s="7" t="s">
        <v>786</v>
      </c>
      <c r="B738" t="s">
        <v>62</v>
      </c>
      <c r="C738" t="s">
        <v>40</v>
      </c>
      <c r="D738" s="7" t="s">
        <v>27</v>
      </c>
      <c r="F738" s="8">
        <v>44342</v>
      </c>
      <c r="G738" s="8">
        <v>44361</v>
      </c>
      <c r="H738" s="9">
        <v>2</v>
      </c>
      <c r="I738" s="9" t="e">
        <f>VLOOKUP(WorkOrders2[[#This Row],[Techs]],[1]!tblRates[#All],2,FALSE)</f>
        <v>#REF!</v>
      </c>
      <c r="J738" s="10"/>
      <c r="K738" s="10" t="s">
        <v>41</v>
      </c>
      <c r="L738" s="11">
        <v>0.25</v>
      </c>
      <c r="M738" s="12">
        <v>27.486699999999999</v>
      </c>
      <c r="N738" s="12">
        <f>IF(WorkOrders2[[#This Row],[WtyParts]]="yes", 0,WorkOrders2[[#This Row],[PartsCost]])</f>
        <v>0</v>
      </c>
      <c r="O738" t="s">
        <v>47</v>
      </c>
      <c r="P738" s="13">
        <f t="shared" si="88"/>
        <v>19</v>
      </c>
      <c r="Q738" s="14">
        <f t="shared" si="89"/>
        <v>140</v>
      </c>
      <c r="R738" s="15">
        <f t="shared" si="90"/>
        <v>35</v>
      </c>
      <c r="S738" s="15">
        <f t="shared" si="91"/>
        <v>35</v>
      </c>
      <c r="T738" s="15">
        <f t="shared" si="92"/>
        <v>0</v>
      </c>
      <c r="U738" s="15">
        <f t="shared" si="93"/>
        <v>62.486699999999999</v>
      </c>
      <c r="V738" s="15">
        <f t="shared" si="94"/>
        <v>35</v>
      </c>
      <c r="W738" s="14" t="str">
        <f t="shared" si="95"/>
        <v>Wed</v>
      </c>
      <c r="X738" s="14" t="str">
        <f t="shared" si="95"/>
        <v>Mon</v>
      </c>
      <c r="Y738" s="19">
        <f>WorkOrders2[[#This Row],[LbrHrs]]*WorkOrders2[[#This Row],[Techs]]</f>
        <v>0.5</v>
      </c>
      <c r="Z738" s="19">
        <f>WorkOrders2[[#This Row],[PartsCost]]+WorkOrders2[[#This Row],[LbrCost]]</f>
        <v>62.486699999999999</v>
      </c>
    </row>
    <row r="739" spans="1:26" x14ac:dyDescent="0.25">
      <c r="A739" s="7" t="s">
        <v>787</v>
      </c>
      <c r="B739" t="s">
        <v>51</v>
      </c>
      <c r="C739" t="s">
        <v>46</v>
      </c>
      <c r="D739" s="7" t="s">
        <v>27</v>
      </c>
      <c r="F739" s="8">
        <v>44342</v>
      </c>
      <c r="G739" s="8">
        <v>44361</v>
      </c>
      <c r="H739" s="9">
        <v>1</v>
      </c>
      <c r="I739" s="9" t="e">
        <f>VLOOKUP(WorkOrders2[[#This Row],[Techs]],[1]!tblRates[#All],2,FALSE)</f>
        <v>#REF!</v>
      </c>
      <c r="J739" s="10"/>
      <c r="K739" s="10"/>
      <c r="L739" s="11">
        <v>0.25</v>
      </c>
      <c r="M739" s="12">
        <v>42.66</v>
      </c>
      <c r="N739" s="12">
        <f>IF(WorkOrders2[[#This Row],[WtyParts]]="yes", 0,WorkOrders2[[#This Row],[PartsCost]])</f>
        <v>42.66</v>
      </c>
      <c r="O739" t="s">
        <v>28</v>
      </c>
      <c r="P739" s="13">
        <f t="shared" si="88"/>
        <v>19</v>
      </c>
      <c r="Q739" s="14">
        <f t="shared" si="89"/>
        <v>80</v>
      </c>
      <c r="R739" s="15">
        <f t="shared" si="90"/>
        <v>20</v>
      </c>
      <c r="S739" s="15">
        <f t="shared" si="91"/>
        <v>20</v>
      </c>
      <c r="T739" s="15">
        <f t="shared" si="92"/>
        <v>42.66</v>
      </c>
      <c r="U739" s="15">
        <f t="shared" si="93"/>
        <v>62.66</v>
      </c>
      <c r="V739" s="15">
        <f t="shared" si="94"/>
        <v>62.66</v>
      </c>
      <c r="W739" s="14" t="str">
        <f t="shared" si="95"/>
        <v>Wed</v>
      </c>
      <c r="X739" s="14" t="str">
        <f t="shared" si="95"/>
        <v>Mon</v>
      </c>
      <c r="Y739" s="19">
        <f>WorkOrders2[[#This Row],[LbrHrs]]*WorkOrders2[[#This Row],[Techs]]</f>
        <v>0.25</v>
      </c>
      <c r="Z739" s="19">
        <f>WorkOrders2[[#This Row],[PartsCost]]+WorkOrders2[[#This Row],[LbrCost]]</f>
        <v>62.66</v>
      </c>
    </row>
    <row r="740" spans="1:26" x14ac:dyDescent="0.25">
      <c r="A740" s="7" t="s">
        <v>788</v>
      </c>
      <c r="B740" t="s">
        <v>62</v>
      </c>
      <c r="C740" t="s">
        <v>40</v>
      </c>
      <c r="D740" s="7" t="s">
        <v>35</v>
      </c>
      <c r="F740" s="8">
        <v>44342</v>
      </c>
      <c r="G740" s="8">
        <v>44361</v>
      </c>
      <c r="H740" s="9">
        <v>1</v>
      </c>
      <c r="I740" s="9" t="e">
        <f>VLOOKUP(WorkOrders2[[#This Row],[Techs]],[1]!tblRates[#All],2,FALSE)</f>
        <v>#REF!</v>
      </c>
      <c r="J740" s="10"/>
      <c r="K740" s="10"/>
      <c r="L740" s="11">
        <v>0.25</v>
      </c>
      <c r="M740" s="12">
        <v>185.11340000000001</v>
      </c>
      <c r="N740" s="12">
        <f>IF(WorkOrders2[[#This Row],[WtyParts]]="yes", 0,WorkOrders2[[#This Row],[PartsCost]])</f>
        <v>185.11340000000001</v>
      </c>
      <c r="O740" t="s">
        <v>47</v>
      </c>
      <c r="P740" s="13">
        <f t="shared" si="88"/>
        <v>19</v>
      </c>
      <c r="Q740" s="14">
        <f t="shared" si="89"/>
        <v>80</v>
      </c>
      <c r="R740" s="15">
        <f t="shared" si="90"/>
        <v>20</v>
      </c>
      <c r="S740" s="15">
        <f t="shared" si="91"/>
        <v>20</v>
      </c>
      <c r="T740" s="15">
        <f t="shared" si="92"/>
        <v>185.11340000000001</v>
      </c>
      <c r="U740" s="15">
        <f t="shared" si="93"/>
        <v>205.11340000000001</v>
      </c>
      <c r="V740" s="15">
        <f t="shared" si="94"/>
        <v>205.11340000000001</v>
      </c>
      <c r="W740" s="14" t="str">
        <f t="shared" si="95"/>
        <v>Wed</v>
      </c>
      <c r="X740" s="14" t="str">
        <f t="shared" si="95"/>
        <v>Mon</v>
      </c>
      <c r="Y740" s="19">
        <f>WorkOrders2[[#This Row],[LbrHrs]]*WorkOrders2[[#This Row],[Techs]]</f>
        <v>0.25</v>
      </c>
      <c r="Z740" s="19">
        <f>WorkOrders2[[#This Row],[PartsCost]]+WorkOrders2[[#This Row],[LbrCost]]</f>
        <v>205.11340000000001</v>
      </c>
    </row>
    <row r="741" spans="1:26" x14ac:dyDescent="0.25">
      <c r="A741" s="7" t="s">
        <v>789</v>
      </c>
      <c r="B741" t="s">
        <v>39</v>
      </c>
      <c r="C741" t="s">
        <v>40</v>
      </c>
      <c r="D741" s="7" t="s">
        <v>32</v>
      </c>
      <c r="F741" s="8">
        <v>44342</v>
      </c>
      <c r="G741" s="8">
        <v>44364</v>
      </c>
      <c r="H741" s="9">
        <v>1</v>
      </c>
      <c r="I741" s="9" t="e">
        <f>VLOOKUP(WorkOrders2[[#This Row],[Techs]],[1]!tblRates[#All],2,FALSE)</f>
        <v>#REF!</v>
      </c>
      <c r="J741" s="10"/>
      <c r="K741" s="10" t="s">
        <v>41</v>
      </c>
      <c r="L741" s="11">
        <v>0.75</v>
      </c>
      <c r="M741" s="12">
        <v>70</v>
      </c>
      <c r="N741" s="12">
        <f>IF(WorkOrders2[[#This Row],[WtyParts]]="yes", 0,WorkOrders2[[#This Row],[PartsCost]])</f>
        <v>0</v>
      </c>
      <c r="O741" t="s">
        <v>47</v>
      </c>
      <c r="P741" s="13">
        <f t="shared" si="88"/>
        <v>22</v>
      </c>
      <c r="Q741" s="14">
        <f t="shared" si="89"/>
        <v>80</v>
      </c>
      <c r="R741" s="15">
        <f t="shared" si="90"/>
        <v>60</v>
      </c>
      <c r="S741" s="15">
        <f t="shared" si="91"/>
        <v>60</v>
      </c>
      <c r="T741" s="15">
        <f t="shared" si="92"/>
        <v>0</v>
      </c>
      <c r="U741" s="15">
        <f t="shared" si="93"/>
        <v>130</v>
      </c>
      <c r="V741" s="15">
        <f t="shared" si="94"/>
        <v>60</v>
      </c>
      <c r="W741" s="14" t="str">
        <f t="shared" si="95"/>
        <v>Wed</v>
      </c>
      <c r="X741" s="14" t="str">
        <f t="shared" si="95"/>
        <v>Thu</v>
      </c>
      <c r="Y741" s="19">
        <f>WorkOrders2[[#This Row],[LbrHrs]]*WorkOrders2[[#This Row],[Techs]]</f>
        <v>0.75</v>
      </c>
      <c r="Z741" s="19">
        <f>WorkOrders2[[#This Row],[PartsCost]]+WorkOrders2[[#This Row],[LbrCost]]</f>
        <v>130</v>
      </c>
    </row>
    <row r="742" spans="1:26" x14ac:dyDescent="0.25">
      <c r="A742" s="7" t="s">
        <v>790</v>
      </c>
      <c r="B742" t="s">
        <v>62</v>
      </c>
      <c r="C742" t="s">
        <v>40</v>
      </c>
      <c r="D742" s="7" t="s">
        <v>27</v>
      </c>
      <c r="F742" s="8">
        <v>44342</v>
      </c>
      <c r="G742" s="8">
        <v>44369</v>
      </c>
      <c r="H742" s="9">
        <v>1</v>
      </c>
      <c r="I742" s="9" t="e">
        <f>VLOOKUP(WorkOrders2[[#This Row],[Techs]],[1]!tblRates[#All],2,FALSE)</f>
        <v>#REF!</v>
      </c>
      <c r="J742" s="10"/>
      <c r="K742" s="10"/>
      <c r="L742" s="11">
        <v>0.25</v>
      </c>
      <c r="M742" s="12">
        <v>120</v>
      </c>
      <c r="N742" s="12">
        <f>IF(WorkOrders2[[#This Row],[WtyParts]]="yes", 0,WorkOrders2[[#This Row],[PartsCost]])</f>
        <v>120</v>
      </c>
      <c r="O742" t="s">
        <v>28</v>
      </c>
      <c r="P742" s="13">
        <f t="shared" si="88"/>
        <v>27</v>
      </c>
      <c r="Q742" s="14">
        <f t="shared" si="89"/>
        <v>80</v>
      </c>
      <c r="R742" s="15">
        <f t="shared" si="90"/>
        <v>20</v>
      </c>
      <c r="S742" s="15">
        <f t="shared" si="91"/>
        <v>20</v>
      </c>
      <c r="T742" s="15">
        <f t="shared" si="92"/>
        <v>120</v>
      </c>
      <c r="U742" s="15">
        <f t="shared" si="93"/>
        <v>140</v>
      </c>
      <c r="V742" s="15">
        <f t="shared" si="94"/>
        <v>140</v>
      </c>
      <c r="W742" s="14" t="str">
        <f t="shared" si="95"/>
        <v>Wed</v>
      </c>
      <c r="X742" s="14" t="str">
        <f t="shared" si="95"/>
        <v>Tue</v>
      </c>
      <c r="Y742" s="19">
        <f>WorkOrders2[[#This Row],[LbrHrs]]*WorkOrders2[[#This Row],[Techs]]</f>
        <v>0.25</v>
      </c>
      <c r="Z742" s="19">
        <f>WorkOrders2[[#This Row],[PartsCost]]+WorkOrders2[[#This Row],[LbrCost]]</f>
        <v>140</v>
      </c>
    </row>
    <row r="743" spans="1:26" x14ac:dyDescent="0.25">
      <c r="A743" s="7" t="s">
        <v>791</v>
      </c>
      <c r="B743" t="s">
        <v>62</v>
      </c>
      <c r="C743" t="s">
        <v>40</v>
      </c>
      <c r="D743" s="7" t="s">
        <v>27</v>
      </c>
      <c r="F743" s="8">
        <v>44342</v>
      </c>
      <c r="G743" s="8">
        <v>44377</v>
      </c>
      <c r="H743" s="9">
        <v>1</v>
      </c>
      <c r="I743" s="9" t="e">
        <f>VLOOKUP(WorkOrders2[[#This Row],[Techs]],[1]!tblRates[#All],2,FALSE)</f>
        <v>#REF!</v>
      </c>
      <c r="J743" s="10"/>
      <c r="K743" s="10"/>
      <c r="L743" s="11">
        <v>0.25</v>
      </c>
      <c r="M743" s="12">
        <v>178.36179999999999</v>
      </c>
      <c r="N743" s="12">
        <f>IF(WorkOrders2[[#This Row],[WtyParts]]="yes", 0,WorkOrders2[[#This Row],[PartsCost]])</f>
        <v>178.36179999999999</v>
      </c>
      <c r="O743" t="s">
        <v>47</v>
      </c>
      <c r="P743" s="13">
        <f t="shared" si="88"/>
        <v>35</v>
      </c>
      <c r="Q743" s="14">
        <f t="shared" si="89"/>
        <v>80</v>
      </c>
      <c r="R743" s="15">
        <f t="shared" si="90"/>
        <v>20</v>
      </c>
      <c r="S743" s="15">
        <f t="shared" si="91"/>
        <v>20</v>
      </c>
      <c r="T743" s="15">
        <f t="shared" si="92"/>
        <v>178.36179999999999</v>
      </c>
      <c r="U743" s="15">
        <f t="shared" si="93"/>
        <v>198.36179999999999</v>
      </c>
      <c r="V743" s="15">
        <f t="shared" si="94"/>
        <v>198.36179999999999</v>
      </c>
      <c r="W743" s="14" t="str">
        <f t="shared" si="95"/>
        <v>Wed</v>
      </c>
      <c r="X743" s="14" t="str">
        <f t="shared" si="95"/>
        <v>Wed</v>
      </c>
      <c r="Y743" s="19">
        <f>WorkOrders2[[#This Row],[LbrHrs]]*WorkOrders2[[#This Row],[Techs]]</f>
        <v>0.25</v>
      </c>
      <c r="Z743" s="19">
        <f>WorkOrders2[[#This Row],[PartsCost]]+WorkOrders2[[#This Row],[LbrCost]]</f>
        <v>198.36179999999999</v>
      </c>
    </row>
    <row r="744" spans="1:26" x14ac:dyDescent="0.25">
      <c r="A744" s="7" t="s">
        <v>792</v>
      </c>
      <c r="B744" t="s">
        <v>136</v>
      </c>
      <c r="C744" t="s">
        <v>26</v>
      </c>
      <c r="D744" s="7" t="s">
        <v>162</v>
      </c>
      <c r="F744" s="8">
        <v>44342</v>
      </c>
      <c r="G744" s="8">
        <v>44375</v>
      </c>
      <c r="H744" s="9">
        <v>1</v>
      </c>
      <c r="I744" s="9" t="e">
        <f>VLOOKUP(WorkOrders2[[#This Row],[Techs]],[1]!tblRates[#All],2,FALSE)</f>
        <v>#REF!</v>
      </c>
      <c r="J744" s="10" t="s">
        <v>41</v>
      </c>
      <c r="K744" s="10" t="s">
        <v>41</v>
      </c>
      <c r="L744" s="11">
        <v>1.5</v>
      </c>
      <c r="M744" s="12">
        <v>477.78149999999999</v>
      </c>
      <c r="N744" s="12">
        <f>IF(WorkOrders2[[#This Row],[WtyParts]]="yes", 0,WorkOrders2[[#This Row],[PartsCost]])</f>
        <v>0</v>
      </c>
      <c r="O744" t="s">
        <v>381</v>
      </c>
      <c r="P744" s="13">
        <f t="shared" si="88"/>
        <v>33</v>
      </c>
      <c r="Q744" s="14">
        <f t="shared" si="89"/>
        <v>80</v>
      </c>
      <c r="R744" s="15">
        <f t="shared" si="90"/>
        <v>120</v>
      </c>
      <c r="S744" s="15">
        <f t="shared" si="91"/>
        <v>0</v>
      </c>
      <c r="T744" s="15">
        <f t="shared" si="92"/>
        <v>0</v>
      </c>
      <c r="U744" s="15">
        <f t="shared" si="93"/>
        <v>597.78150000000005</v>
      </c>
      <c r="V744" s="15">
        <f t="shared" si="94"/>
        <v>0</v>
      </c>
      <c r="W744" s="14" t="str">
        <f t="shared" si="95"/>
        <v>Wed</v>
      </c>
      <c r="X744" s="14" t="str">
        <f t="shared" si="95"/>
        <v>Mon</v>
      </c>
      <c r="Y744" s="19">
        <f>WorkOrders2[[#This Row],[LbrHrs]]*WorkOrders2[[#This Row],[Techs]]</f>
        <v>1.5</v>
      </c>
      <c r="Z744" s="19">
        <f>WorkOrders2[[#This Row],[PartsCost]]+WorkOrders2[[#This Row],[LbrCost]]</f>
        <v>597.78150000000005</v>
      </c>
    </row>
    <row r="745" spans="1:26" x14ac:dyDescent="0.25">
      <c r="A745" s="7" t="s">
        <v>793</v>
      </c>
      <c r="B745" t="s">
        <v>39</v>
      </c>
      <c r="C745" t="s">
        <v>26</v>
      </c>
      <c r="D745" s="7" t="s">
        <v>49</v>
      </c>
      <c r="E745" t="s">
        <v>41</v>
      </c>
      <c r="F745" s="8">
        <v>44342</v>
      </c>
      <c r="G745" s="8">
        <v>44377</v>
      </c>
      <c r="H745" s="9">
        <v>1</v>
      </c>
      <c r="I745" s="9" t="e">
        <f>VLOOKUP(WorkOrders2[[#This Row],[Techs]],[1]!tblRates[#All],2,FALSE)</f>
        <v>#REF!</v>
      </c>
      <c r="J745" s="10"/>
      <c r="K745" s="10"/>
      <c r="L745" s="11">
        <v>1</v>
      </c>
      <c r="M745" s="12">
        <v>67.969700000000003</v>
      </c>
      <c r="N745" s="12">
        <f>IF(WorkOrders2[[#This Row],[WtyParts]]="yes", 0,WorkOrders2[[#This Row],[PartsCost]])</f>
        <v>67.969700000000003</v>
      </c>
      <c r="O745" t="s">
        <v>36</v>
      </c>
      <c r="P745" s="13">
        <f t="shared" si="88"/>
        <v>35</v>
      </c>
      <c r="Q745" s="14">
        <f t="shared" si="89"/>
        <v>80</v>
      </c>
      <c r="R745" s="15">
        <f t="shared" si="90"/>
        <v>80</v>
      </c>
      <c r="S745" s="15">
        <f t="shared" si="91"/>
        <v>80</v>
      </c>
      <c r="T745" s="15">
        <f t="shared" si="92"/>
        <v>67.969700000000003</v>
      </c>
      <c r="U745" s="15">
        <f t="shared" si="93"/>
        <v>147.96969999999999</v>
      </c>
      <c r="V745" s="15">
        <f t="shared" si="94"/>
        <v>147.96969999999999</v>
      </c>
      <c r="W745" s="14" t="str">
        <f t="shared" si="95"/>
        <v>Wed</v>
      </c>
      <c r="X745" s="14" t="str">
        <f t="shared" si="95"/>
        <v>Wed</v>
      </c>
      <c r="Y745" s="19">
        <f>WorkOrders2[[#This Row],[LbrHrs]]*WorkOrders2[[#This Row],[Techs]]</f>
        <v>1</v>
      </c>
      <c r="Z745" s="19">
        <f>WorkOrders2[[#This Row],[PartsCost]]+WorkOrders2[[#This Row],[LbrCost]]</f>
        <v>147.96969999999999</v>
      </c>
    </row>
    <row r="746" spans="1:26" x14ac:dyDescent="0.25">
      <c r="A746" s="7" t="s">
        <v>794</v>
      </c>
      <c r="B746" t="s">
        <v>30</v>
      </c>
      <c r="C746" t="s">
        <v>46</v>
      </c>
      <c r="D746" s="7" t="s">
        <v>27</v>
      </c>
      <c r="F746" s="8">
        <v>44342</v>
      </c>
      <c r="G746" s="8">
        <v>44382</v>
      </c>
      <c r="H746" s="9">
        <v>2</v>
      </c>
      <c r="I746" s="9" t="e">
        <f>VLOOKUP(WorkOrders2[[#This Row],[Techs]],[1]!tblRates[#All],2,FALSE)</f>
        <v>#REF!</v>
      </c>
      <c r="J746" s="10"/>
      <c r="K746" s="10" t="s">
        <v>41</v>
      </c>
      <c r="L746" s="11">
        <v>1.25</v>
      </c>
      <c r="M746" s="12">
        <v>300.72309999999999</v>
      </c>
      <c r="N746" s="12">
        <f>IF(WorkOrders2[[#This Row],[WtyParts]]="yes", 0,WorkOrders2[[#This Row],[PartsCost]])</f>
        <v>0</v>
      </c>
      <c r="O746" t="s">
        <v>47</v>
      </c>
      <c r="P746" s="13">
        <f t="shared" si="88"/>
        <v>40</v>
      </c>
      <c r="Q746" s="14">
        <f t="shared" si="89"/>
        <v>140</v>
      </c>
      <c r="R746" s="15">
        <f t="shared" si="90"/>
        <v>175</v>
      </c>
      <c r="S746" s="15">
        <f t="shared" si="91"/>
        <v>175</v>
      </c>
      <c r="T746" s="15">
        <f t="shared" si="92"/>
        <v>0</v>
      </c>
      <c r="U746" s="15">
        <f t="shared" si="93"/>
        <v>475.72309999999999</v>
      </c>
      <c r="V746" s="15">
        <f t="shared" si="94"/>
        <v>175</v>
      </c>
      <c r="W746" s="14" t="str">
        <f t="shared" si="95"/>
        <v>Wed</v>
      </c>
      <c r="X746" s="14" t="str">
        <f t="shared" si="95"/>
        <v>Mon</v>
      </c>
      <c r="Y746" s="19">
        <f>WorkOrders2[[#This Row],[LbrHrs]]*WorkOrders2[[#This Row],[Techs]]</f>
        <v>2.5</v>
      </c>
      <c r="Z746" s="19">
        <f>WorkOrders2[[#This Row],[PartsCost]]+WorkOrders2[[#This Row],[LbrCost]]</f>
        <v>475.72309999999999</v>
      </c>
    </row>
    <row r="747" spans="1:26" x14ac:dyDescent="0.25">
      <c r="A747" s="7" t="s">
        <v>795</v>
      </c>
      <c r="B747" t="s">
        <v>34</v>
      </c>
      <c r="C747" t="s">
        <v>46</v>
      </c>
      <c r="D747" s="7" t="s">
        <v>27</v>
      </c>
      <c r="F747" s="8">
        <v>44342</v>
      </c>
      <c r="G747" s="8"/>
      <c r="H747" s="9">
        <v>1</v>
      </c>
      <c r="I747" s="9" t="e">
        <f>VLOOKUP(WorkOrders2[[#This Row],[Techs]],[1]!tblRates[#All],2,FALSE)</f>
        <v>#REF!</v>
      </c>
      <c r="J747" s="10"/>
      <c r="K747" s="10"/>
      <c r="L747" s="11"/>
      <c r="M747" s="12">
        <v>377.6</v>
      </c>
      <c r="N747" s="12">
        <f>IF(WorkOrders2[[#This Row],[WtyParts]]="yes", 0,WorkOrders2[[#This Row],[PartsCost]])</f>
        <v>377.6</v>
      </c>
      <c r="O747" t="s">
        <v>28</v>
      </c>
      <c r="P747" s="13" t="str">
        <f t="shared" si="88"/>
        <v/>
      </c>
      <c r="Q747" s="14">
        <f t="shared" si="89"/>
        <v>80</v>
      </c>
      <c r="R747" s="15">
        <f t="shared" si="90"/>
        <v>0</v>
      </c>
      <c r="S747" s="15">
        <f t="shared" si="91"/>
        <v>0</v>
      </c>
      <c r="T747" s="15">
        <f t="shared" si="92"/>
        <v>377.6</v>
      </c>
      <c r="U747" s="15">
        <f t="shared" si="93"/>
        <v>377.6</v>
      </c>
      <c r="V747" s="15">
        <f t="shared" si="94"/>
        <v>377.6</v>
      </c>
      <c r="W747" s="14" t="str">
        <f t="shared" si="95"/>
        <v>Wed</v>
      </c>
      <c r="X747" s="14" t="str">
        <f t="shared" si="95"/>
        <v>Sat</v>
      </c>
      <c r="Y747" s="19">
        <f>WorkOrders2[[#This Row],[LbrHrs]]*WorkOrders2[[#This Row],[Techs]]</f>
        <v>0</v>
      </c>
      <c r="Z747" s="19">
        <f>WorkOrders2[[#This Row],[PartsCost]]+WorkOrders2[[#This Row],[LbrCost]]</f>
        <v>377.6</v>
      </c>
    </row>
    <row r="748" spans="1:26" x14ac:dyDescent="0.25">
      <c r="A748" s="7" t="s">
        <v>796</v>
      </c>
      <c r="B748" t="s">
        <v>39</v>
      </c>
      <c r="C748" t="s">
        <v>40</v>
      </c>
      <c r="D748" s="7" t="s">
        <v>27</v>
      </c>
      <c r="F748" s="8">
        <v>44342</v>
      </c>
      <c r="G748" s="8"/>
      <c r="H748" s="9">
        <v>1</v>
      </c>
      <c r="I748" s="9" t="e">
        <f>VLOOKUP(WorkOrders2[[#This Row],[Techs]],[1]!tblRates[#All],2,FALSE)</f>
        <v>#REF!</v>
      </c>
      <c r="J748" s="10"/>
      <c r="K748" s="10"/>
      <c r="L748" s="11"/>
      <c r="M748" s="12">
        <v>70</v>
      </c>
      <c r="N748" s="12">
        <f>IF(WorkOrders2[[#This Row],[WtyParts]]="yes", 0,WorkOrders2[[#This Row],[PartsCost]])</f>
        <v>70</v>
      </c>
      <c r="O748" t="s">
        <v>36</v>
      </c>
      <c r="P748" s="13" t="str">
        <f t="shared" si="88"/>
        <v/>
      </c>
      <c r="Q748" s="14">
        <f t="shared" si="89"/>
        <v>80</v>
      </c>
      <c r="R748" s="15">
        <f t="shared" si="90"/>
        <v>0</v>
      </c>
      <c r="S748" s="15">
        <f t="shared" si="91"/>
        <v>0</v>
      </c>
      <c r="T748" s="15">
        <f t="shared" si="92"/>
        <v>70</v>
      </c>
      <c r="U748" s="15">
        <f t="shared" si="93"/>
        <v>70</v>
      </c>
      <c r="V748" s="15">
        <f t="shared" si="94"/>
        <v>70</v>
      </c>
      <c r="W748" s="14" t="str">
        <f t="shared" si="95"/>
        <v>Wed</v>
      </c>
      <c r="X748" s="14" t="str">
        <f t="shared" si="95"/>
        <v>Sat</v>
      </c>
      <c r="Y748" s="19">
        <f>WorkOrders2[[#This Row],[LbrHrs]]*WorkOrders2[[#This Row],[Techs]]</f>
        <v>0</v>
      </c>
      <c r="Z748" s="19">
        <f>WorkOrders2[[#This Row],[PartsCost]]+WorkOrders2[[#This Row],[LbrCost]]</f>
        <v>70</v>
      </c>
    </row>
    <row r="749" spans="1:26" x14ac:dyDescent="0.25">
      <c r="A749" s="7" t="s">
        <v>797</v>
      </c>
      <c r="B749" t="s">
        <v>39</v>
      </c>
      <c r="C749" t="s">
        <v>40</v>
      </c>
      <c r="D749" s="7" t="s">
        <v>32</v>
      </c>
      <c r="F749" s="8">
        <v>44342</v>
      </c>
      <c r="G749" s="8"/>
      <c r="H749" s="9">
        <v>1</v>
      </c>
      <c r="I749" s="9" t="e">
        <f>VLOOKUP(WorkOrders2[[#This Row],[Techs]],[1]!tblRates[#All],2,FALSE)</f>
        <v>#REF!</v>
      </c>
      <c r="J749" s="10"/>
      <c r="K749" s="10"/>
      <c r="L749" s="11"/>
      <c r="M749" s="12">
        <v>177.0504</v>
      </c>
      <c r="N749" s="12">
        <f>IF(WorkOrders2[[#This Row],[WtyParts]]="yes", 0,WorkOrders2[[#This Row],[PartsCost]])</f>
        <v>177.0504</v>
      </c>
      <c r="O749" t="s">
        <v>36</v>
      </c>
      <c r="P749" s="13" t="str">
        <f t="shared" si="88"/>
        <v/>
      </c>
      <c r="Q749" s="14">
        <f t="shared" si="89"/>
        <v>80</v>
      </c>
      <c r="R749" s="15">
        <f t="shared" si="90"/>
        <v>0</v>
      </c>
      <c r="S749" s="15">
        <f t="shared" si="91"/>
        <v>0</v>
      </c>
      <c r="T749" s="15">
        <f t="shared" si="92"/>
        <v>177.0504</v>
      </c>
      <c r="U749" s="15">
        <f t="shared" si="93"/>
        <v>177.0504</v>
      </c>
      <c r="V749" s="15">
        <f t="shared" si="94"/>
        <v>177.0504</v>
      </c>
      <c r="W749" s="14" t="str">
        <f t="shared" si="95"/>
        <v>Wed</v>
      </c>
      <c r="X749" s="14" t="str">
        <f t="shared" si="95"/>
        <v>Sat</v>
      </c>
      <c r="Y749" s="19">
        <f>WorkOrders2[[#This Row],[LbrHrs]]*WorkOrders2[[#This Row],[Techs]]</f>
        <v>0</v>
      </c>
      <c r="Z749" s="19">
        <f>WorkOrders2[[#This Row],[PartsCost]]+WorkOrders2[[#This Row],[LbrCost]]</f>
        <v>177.0504</v>
      </c>
    </row>
    <row r="750" spans="1:26" x14ac:dyDescent="0.25">
      <c r="A750" s="7" t="s">
        <v>798</v>
      </c>
      <c r="B750" t="s">
        <v>34</v>
      </c>
      <c r="C750" t="s">
        <v>46</v>
      </c>
      <c r="D750" s="7" t="s">
        <v>32</v>
      </c>
      <c r="F750" s="8">
        <v>44342</v>
      </c>
      <c r="G750" s="8"/>
      <c r="H750" s="9">
        <v>2</v>
      </c>
      <c r="I750" s="9" t="e">
        <f>VLOOKUP(WorkOrders2[[#This Row],[Techs]],[1]!tblRates[#All],2,FALSE)</f>
        <v>#REF!</v>
      </c>
      <c r="J750" s="10"/>
      <c r="K750" s="10"/>
      <c r="L750" s="11"/>
      <c r="M750" s="12">
        <v>839.67849999999999</v>
      </c>
      <c r="N750" s="12">
        <f>IF(WorkOrders2[[#This Row],[WtyParts]]="yes", 0,WorkOrders2[[#This Row],[PartsCost]])</f>
        <v>839.67849999999999</v>
      </c>
      <c r="O750" t="s">
        <v>47</v>
      </c>
      <c r="P750" s="13" t="str">
        <f t="shared" si="88"/>
        <v/>
      </c>
      <c r="Q750" s="14">
        <f t="shared" si="89"/>
        <v>140</v>
      </c>
      <c r="R750" s="15">
        <f t="shared" si="90"/>
        <v>0</v>
      </c>
      <c r="S750" s="15">
        <f t="shared" si="91"/>
        <v>0</v>
      </c>
      <c r="T750" s="15">
        <f t="shared" si="92"/>
        <v>839.67849999999999</v>
      </c>
      <c r="U750" s="15">
        <f t="shared" si="93"/>
        <v>839.67849999999999</v>
      </c>
      <c r="V750" s="15">
        <f t="shared" si="94"/>
        <v>839.67849999999999</v>
      </c>
      <c r="W750" s="14" t="str">
        <f t="shared" si="95"/>
        <v>Wed</v>
      </c>
      <c r="X750" s="14" t="str">
        <f t="shared" si="95"/>
        <v>Sat</v>
      </c>
      <c r="Y750" s="19">
        <f>WorkOrders2[[#This Row],[LbrHrs]]*WorkOrders2[[#This Row],[Techs]]</f>
        <v>0</v>
      </c>
      <c r="Z750" s="19">
        <f>WorkOrders2[[#This Row],[PartsCost]]+WorkOrders2[[#This Row],[LbrCost]]</f>
        <v>839.67849999999999</v>
      </c>
    </row>
    <row r="751" spans="1:26" x14ac:dyDescent="0.25">
      <c r="A751" s="7" t="s">
        <v>799</v>
      </c>
      <c r="B751" t="s">
        <v>25</v>
      </c>
      <c r="C751" t="s">
        <v>195</v>
      </c>
      <c r="D751" s="7" t="s">
        <v>27</v>
      </c>
      <c r="F751" s="8">
        <v>44343</v>
      </c>
      <c r="G751" s="8">
        <v>44350</v>
      </c>
      <c r="H751" s="9">
        <v>1</v>
      </c>
      <c r="I751" s="9" t="e">
        <f>VLOOKUP(WorkOrders2[[#This Row],[Techs]],[1]!tblRates[#All],2,FALSE)</f>
        <v>#REF!</v>
      </c>
      <c r="J751" s="10"/>
      <c r="K751" s="10"/>
      <c r="L751" s="11">
        <v>0.25</v>
      </c>
      <c r="M751" s="12">
        <v>120</v>
      </c>
      <c r="N751" s="12">
        <f>IF(WorkOrders2[[#This Row],[WtyParts]]="yes", 0,WorkOrders2[[#This Row],[PartsCost]])</f>
        <v>120</v>
      </c>
      <c r="O751" t="s">
        <v>28</v>
      </c>
      <c r="P751" s="13">
        <f t="shared" si="88"/>
        <v>7</v>
      </c>
      <c r="Q751" s="14">
        <f t="shared" si="89"/>
        <v>80</v>
      </c>
      <c r="R751" s="15">
        <f t="shared" si="90"/>
        <v>20</v>
      </c>
      <c r="S751" s="15">
        <f t="shared" si="91"/>
        <v>20</v>
      </c>
      <c r="T751" s="15">
        <f t="shared" si="92"/>
        <v>120</v>
      </c>
      <c r="U751" s="15">
        <f t="shared" si="93"/>
        <v>140</v>
      </c>
      <c r="V751" s="15">
        <f t="shared" si="94"/>
        <v>140</v>
      </c>
      <c r="W751" s="14" t="str">
        <f t="shared" si="95"/>
        <v>Thu</v>
      </c>
      <c r="X751" s="14" t="str">
        <f t="shared" si="95"/>
        <v>Thu</v>
      </c>
      <c r="Y751" s="19">
        <f>WorkOrders2[[#This Row],[LbrHrs]]*WorkOrders2[[#This Row],[Techs]]</f>
        <v>0.25</v>
      </c>
      <c r="Z751" s="19">
        <f>WorkOrders2[[#This Row],[PartsCost]]+WorkOrders2[[#This Row],[LbrCost]]</f>
        <v>140</v>
      </c>
    </row>
    <row r="752" spans="1:26" x14ac:dyDescent="0.25">
      <c r="A752" s="7" t="s">
        <v>800</v>
      </c>
      <c r="B752" t="s">
        <v>136</v>
      </c>
      <c r="C752" t="s">
        <v>26</v>
      </c>
      <c r="D752" s="7" t="s">
        <v>27</v>
      </c>
      <c r="F752" s="8">
        <v>44343</v>
      </c>
      <c r="G752" s="8">
        <v>44357</v>
      </c>
      <c r="H752" s="9">
        <v>1</v>
      </c>
      <c r="I752" s="9" t="e">
        <f>VLOOKUP(WorkOrders2[[#This Row],[Techs]],[1]!tblRates[#All],2,FALSE)</f>
        <v>#REF!</v>
      </c>
      <c r="J752" s="10"/>
      <c r="K752" s="10"/>
      <c r="L752" s="11">
        <v>0.25</v>
      </c>
      <c r="M752" s="12">
        <v>156.4932</v>
      </c>
      <c r="N752" s="12">
        <f>IF(WorkOrders2[[#This Row],[WtyParts]]="yes", 0,WorkOrders2[[#This Row],[PartsCost]])</f>
        <v>156.4932</v>
      </c>
      <c r="O752" t="s">
        <v>47</v>
      </c>
      <c r="P752" s="13">
        <f t="shared" si="88"/>
        <v>14</v>
      </c>
      <c r="Q752" s="14">
        <f t="shared" si="89"/>
        <v>80</v>
      </c>
      <c r="R752" s="15">
        <f t="shared" si="90"/>
        <v>20</v>
      </c>
      <c r="S752" s="15">
        <f t="shared" si="91"/>
        <v>20</v>
      </c>
      <c r="T752" s="15">
        <f t="shared" si="92"/>
        <v>156.4932</v>
      </c>
      <c r="U752" s="15">
        <f t="shared" si="93"/>
        <v>176.4932</v>
      </c>
      <c r="V752" s="15">
        <f t="shared" si="94"/>
        <v>176.4932</v>
      </c>
      <c r="W752" s="14" t="str">
        <f t="shared" si="95"/>
        <v>Thu</v>
      </c>
      <c r="X752" s="14" t="str">
        <f t="shared" si="95"/>
        <v>Thu</v>
      </c>
      <c r="Y752" s="19">
        <f>WorkOrders2[[#This Row],[LbrHrs]]*WorkOrders2[[#This Row],[Techs]]</f>
        <v>0.25</v>
      </c>
      <c r="Z752" s="19">
        <f>WorkOrders2[[#This Row],[PartsCost]]+WorkOrders2[[#This Row],[LbrCost]]</f>
        <v>176.4932</v>
      </c>
    </row>
    <row r="753" spans="1:26" x14ac:dyDescent="0.25">
      <c r="A753" s="7" t="s">
        <v>801</v>
      </c>
      <c r="B753" t="s">
        <v>25</v>
      </c>
      <c r="C753" t="s">
        <v>195</v>
      </c>
      <c r="D753" s="7" t="s">
        <v>35</v>
      </c>
      <c r="F753" s="8">
        <v>44343</v>
      </c>
      <c r="G753" s="8">
        <v>44362</v>
      </c>
      <c r="H753" s="9">
        <v>2</v>
      </c>
      <c r="I753" s="9" t="e">
        <f>VLOOKUP(WorkOrders2[[#This Row],[Techs]],[1]!tblRates[#All],2,FALSE)</f>
        <v>#REF!</v>
      </c>
      <c r="J753" s="10"/>
      <c r="K753" s="10"/>
      <c r="L753" s="11">
        <v>0.25</v>
      </c>
      <c r="M753" s="12">
        <v>155</v>
      </c>
      <c r="N753" s="12">
        <f>IF(WorkOrders2[[#This Row],[WtyParts]]="yes", 0,WorkOrders2[[#This Row],[PartsCost]])</f>
        <v>155</v>
      </c>
      <c r="O753" t="s">
        <v>28</v>
      </c>
      <c r="P753" s="13">
        <f t="shared" si="88"/>
        <v>19</v>
      </c>
      <c r="Q753" s="14">
        <f t="shared" si="89"/>
        <v>140</v>
      </c>
      <c r="R753" s="15">
        <f t="shared" si="90"/>
        <v>35</v>
      </c>
      <c r="S753" s="15">
        <f t="shared" si="91"/>
        <v>35</v>
      </c>
      <c r="T753" s="15">
        <f t="shared" si="92"/>
        <v>155</v>
      </c>
      <c r="U753" s="15">
        <f t="shared" si="93"/>
        <v>190</v>
      </c>
      <c r="V753" s="15">
        <f t="shared" si="94"/>
        <v>190</v>
      </c>
      <c r="W753" s="14" t="str">
        <f t="shared" si="95"/>
        <v>Thu</v>
      </c>
      <c r="X753" s="14" t="str">
        <f t="shared" si="95"/>
        <v>Tue</v>
      </c>
      <c r="Y753" s="19">
        <f>WorkOrders2[[#This Row],[LbrHrs]]*WorkOrders2[[#This Row],[Techs]]</f>
        <v>0.5</v>
      </c>
      <c r="Z753" s="19">
        <f>WorkOrders2[[#This Row],[PartsCost]]+WorkOrders2[[#This Row],[LbrCost]]</f>
        <v>190</v>
      </c>
    </row>
    <row r="754" spans="1:26" x14ac:dyDescent="0.25">
      <c r="A754" s="7" t="s">
        <v>802</v>
      </c>
      <c r="B754" t="s">
        <v>34</v>
      </c>
      <c r="C754" t="s">
        <v>26</v>
      </c>
      <c r="D754" s="7" t="s">
        <v>32</v>
      </c>
      <c r="F754" s="8">
        <v>44343</v>
      </c>
      <c r="G754" s="8">
        <v>44364</v>
      </c>
      <c r="H754" s="9">
        <v>1</v>
      </c>
      <c r="I754" s="9" t="e">
        <f>VLOOKUP(WorkOrders2[[#This Row],[Techs]],[1]!tblRates[#All],2,FALSE)</f>
        <v>#REF!</v>
      </c>
      <c r="J754" s="10"/>
      <c r="K754" s="10"/>
      <c r="L754" s="11">
        <v>0.5</v>
      </c>
      <c r="M754" s="12">
        <v>20.83</v>
      </c>
      <c r="N754" s="12">
        <f>IF(WorkOrders2[[#This Row],[WtyParts]]="yes", 0,WorkOrders2[[#This Row],[PartsCost]])</f>
        <v>20.83</v>
      </c>
      <c r="O754" t="s">
        <v>28</v>
      </c>
      <c r="P754" s="13">
        <f t="shared" si="88"/>
        <v>21</v>
      </c>
      <c r="Q754" s="14">
        <f t="shared" si="89"/>
        <v>80</v>
      </c>
      <c r="R754" s="15">
        <f t="shared" si="90"/>
        <v>40</v>
      </c>
      <c r="S754" s="15">
        <f t="shared" si="91"/>
        <v>40</v>
      </c>
      <c r="T754" s="15">
        <f t="shared" si="92"/>
        <v>20.83</v>
      </c>
      <c r="U754" s="15">
        <f t="shared" si="93"/>
        <v>60.83</v>
      </c>
      <c r="V754" s="15">
        <f t="shared" si="94"/>
        <v>60.83</v>
      </c>
      <c r="W754" s="14" t="str">
        <f t="shared" si="95"/>
        <v>Thu</v>
      </c>
      <c r="X754" s="14" t="str">
        <f t="shared" si="95"/>
        <v>Thu</v>
      </c>
      <c r="Y754" s="19">
        <f>WorkOrders2[[#This Row],[LbrHrs]]*WorkOrders2[[#This Row],[Techs]]</f>
        <v>0.5</v>
      </c>
      <c r="Z754" s="19">
        <f>WorkOrders2[[#This Row],[PartsCost]]+WorkOrders2[[#This Row],[LbrCost]]</f>
        <v>60.83</v>
      </c>
    </row>
    <row r="755" spans="1:26" x14ac:dyDescent="0.25">
      <c r="A755" s="7" t="s">
        <v>803</v>
      </c>
      <c r="B755" t="s">
        <v>34</v>
      </c>
      <c r="C755" t="s">
        <v>40</v>
      </c>
      <c r="D755" s="7" t="s">
        <v>27</v>
      </c>
      <c r="E755" t="s">
        <v>41</v>
      </c>
      <c r="F755" s="8">
        <v>44343</v>
      </c>
      <c r="G755" s="8">
        <v>44369</v>
      </c>
      <c r="H755" s="9">
        <v>1</v>
      </c>
      <c r="I755" s="9" t="e">
        <f>VLOOKUP(WorkOrders2[[#This Row],[Techs]],[1]!tblRates[#All],2,FALSE)</f>
        <v>#REF!</v>
      </c>
      <c r="J755" s="10" t="s">
        <v>41</v>
      </c>
      <c r="K755" s="10" t="s">
        <v>41</v>
      </c>
      <c r="L755" s="11">
        <v>0.5</v>
      </c>
      <c r="M755" s="12">
        <v>50</v>
      </c>
      <c r="N755" s="12">
        <f>IF(WorkOrders2[[#This Row],[WtyParts]]="yes", 0,WorkOrders2[[#This Row],[PartsCost]])</f>
        <v>0</v>
      </c>
      <c r="O755" t="s">
        <v>381</v>
      </c>
      <c r="P755" s="13">
        <f t="shared" si="88"/>
        <v>26</v>
      </c>
      <c r="Q755" s="14">
        <f t="shared" si="89"/>
        <v>80</v>
      </c>
      <c r="R755" s="15">
        <f t="shared" si="90"/>
        <v>40</v>
      </c>
      <c r="S755" s="15">
        <f t="shared" si="91"/>
        <v>0</v>
      </c>
      <c r="T755" s="15">
        <f t="shared" si="92"/>
        <v>0</v>
      </c>
      <c r="U755" s="15">
        <f t="shared" si="93"/>
        <v>90</v>
      </c>
      <c r="V755" s="15">
        <f t="shared" si="94"/>
        <v>0</v>
      </c>
      <c r="W755" s="14" t="str">
        <f t="shared" si="95"/>
        <v>Thu</v>
      </c>
      <c r="X755" s="14" t="str">
        <f t="shared" si="95"/>
        <v>Tue</v>
      </c>
      <c r="Y755" s="19">
        <f>WorkOrders2[[#This Row],[LbrHrs]]*WorkOrders2[[#This Row],[Techs]]</f>
        <v>0.5</v>
      </c>
      <c r="Z755" s="19">
        <f>WorkOrders2[[#This Row],[PartsCost]]+WorkOrders2[[#This Row],[LbrCost]]</f>
        <v>90</v>
      </c>
    </row>
    <row r="756" spans="1:26" x14ac:dyDescent="0.25">
      <c r="A756" s="7" t="s">
        <v>804</v>
      </c>
      <c r="B756" t="s">
        <v>30</v>
      </c>
      <c r="C756" t="s">
        <v>46</v>
      </c>
      <c r="D756" s="7" t="s">
        <v>35</v>
      </c>
      <c r="F756" s="8">
        <v>44343</v>
      </c>
      <c r="G756" s="8">
        <v>44390</v>
      </c>
      <c r="H756" s="9">
        <v>1</v>
      </c>
      <c r="I756" s="9" t="e">
        <f>VLOOKUP(WorkOrders2[[#This Row],[Techs]],[1]!tblRates[#All],2,FALSE)</f>
        <v>#REF!</v>
      </c>
      <c r="J756" s="10"/>
      <c r="K756" s="10"/>
      <c r="L756" s="11">
        <v>0.25</v>
      </c>
      <c r="M756" s="12">
        <v>120</v>
      </c>
      <c r="N756" s="12">
        <f>IF(WorkOrders2[[#This Row],[WtyParts]]="yes", 0,WorkOrders2[[#This Row],[PartsCost]])</f>
        <v>120</v>
      </c>
      <c r="O756" t="s">
        <v>47</v>
      </c>
      <c r="P756" s="13">
        <f t="shared" si="88"/>
        <v>47</v>
      </c>
      <c r="Q756" s="14">
        <f t="shared" si="89"/>
        <v>80</v>
      </c>
      <c r="R756" s="15">
        <f t="shared" si="90"/>
        <v>20</v>
      </c>
      <c r="S756" s="15">
        <f t="shared" si="91"/>
        <v>20</v>
      </c>
      <c r="T756" s="15">
        <f t="shared" si="92"/>
        <v>120</v>
      </c>
      <c r="U756" s="15">
        <f t="shared" si="93"/>
        <v>140</v>
      </c>
      <c r="V756" s="15">
        <f t="shared" si="94"/>
        <v>140</v>
      </c>
      <c r="W756" s="14" t="str">
        <f t="shared" si="95"/>
        <v>Thu</v>
      </c>
      <c r="X756" s="14" t="str">
        <f t="shared" si="95"/>
        <v>Tue</v>
      </c>
      <c r="Y756" s="19">
        <f>WorkOrders2[[#This Row],[LbrHrs]]*WorkOrders2[[#This Row],[Techs]]</f>
        <v>0.25</v>
      </c>
      <c r="Z756" s="19">
        <f>WorkOrders2[[#This Row],[PartsCost]]+WorkOrders2[[#This Row],[LbrCost]]</f>
        <v>140</v>
      </c>
    </row>
    <row r="757" spans="1:26" x14ac:dyDescent="0.25">
      <c r="A757" s="7" t="s">
        <v>805</v>
      </c>
      <c r="B757" t="s">
        <v>34</v>
      </c>
      <c r="C757" t="s">
        <v>46</v>
      </c>
      <c r="D757" s="7" t="s">
        <v>49</v>
      </c>
      <c r="F757" s="8">
        <v>44344</v>
      </c>
      <c r="G757" s="8"/>
      <c r="H757" s="9">
        <v>1</v>
      </c>
      <c r="I757" s="9" t="e">
        <f>VLOOKUP(WorkOrders2[[#This Row],[Techs]],[1]!tblRates[#All],2,FALSE)</f>
        <v>#REF!</v>
      </c>
      <c r="J757" s="10"/>
      <c r="K757" s="10" t="s">
        <v>41</v>
      </c>
      <c r="L757" s="11"/>
      <c r="M757" s="12">
        <v>17.064</v>
      </c>
      <c r="N757" s="12">
        <f>IF(WorkOrders2[[#This Row],[WtyParts]]="yes", 0,WorkOrders2[[#This Row],[PartsCost]])</f>
        <v>0</v>
      </c>
      <c r="O757" t="s">
        <v>47</v>
      </c>
      <c r="P757" s="13" t="str">
        <f t="shared" si="88"/>
        <v/>
      </c>
      <c r="Q757" s="14">
        <f t="shared" si="89"/>
        <v>80</v>
      </c>
      <c r="R757" s="15">
        <f t="shared" si="90"/>
        <v>0</v>
      </c>
      <c r="S757" s="15">
        <f t="shared" si="91"/>
        <v>0</v>
      </c>
      <c r="T757" s="15">
        <f t="shared" si="92"/>
        <v>0</v>
      </c>
      <c r="U757" s="15">
        <f t="shared" si="93"/>
        <v>17.064</v>
      </c>
      <c r="V757" s="15">
        <f t="shared" si="94"/>
        <v>0</v>
      </c>
      <c r="W757" s="14" t="str">
        <f t="shared" si="95"/>
        <v>Fri</v>
      </c>
      <c r="X757" s="14" t="str">
        <f t="shared" si="95"/>
        <v>Sat</v>
      </c>
      <c r="Y757" s="19">
        <f>WorkOrders2[[#This Row],[LbrHrs]]*WorkOrders2[[#This Row],[Techs]]</f>
        <v>0</v>
      </c>
      <c r="Z757" s="19">
        <f>WorkOrders2[[#This Row],[PartsCost]]+WorkOrders2[[#This Row],[LbrCost]]</f>
        <v>17.064</v>
      </c>
    </row>
    <row r="758" spans="1:26" x14ac:dyDescent="0.25">
      <c r="A758" s="7" t="s">
        <v>806</v>
      </c>
      <c r="B758" t="s">
        <v>62</v>
      </c>
      <c r="C758" t="s">
        <v>46</v>
      </c>
      <c r="D758" s="7" t="s">
        <v>27</v>
      </c>
      <c r="F758" s="8">
        <v>44347</v>
      </c>
      <c r="G758" s="8">
        <v>44356</v>
      </c>
      <c r="H758" s="9">
        <v>1</v>
      </c>
      <c r="I758" s="9" t="e">
        <f>VLOOKUP(WorkOrders2[[#This Row],[Techs]],[1]!tblRates[#All],2,FALSE)</f>
        <v>#REF!</v>
      </c>
      <c r="J758" s="10"/>
      <c r="K758" s="10"/>
      <c r="L758" s="11">
        <v>0.25</v>
      </c>
      <c r="M758" s="12">
        <v>182.08340000000001</v>
      </c>
      <c r="N758" s="12">
        <f>IF(WorkOrders2[[#This Row],[WtyParts]]="yes", 0,WorkOrders2[[#This Row],[PartsCost]])</f>
        <v>182.08340000000001</v>
      </c>
      <c r="O758" t="s">
        <v>47</v>
      </c>
      <c r="P758" s="13">
        <f t="shared" si="88"/>
        <v>9</v>
      </c>
      <c r="Q758" s="14">
        <f t="shared" si="89"/>
        <v>80</v>
      </c>
      <c r="R758" s="15">
        <f t="shared" si="90"/>
        <v>20</v>
      </c>
      <c r="S758" s="15">
        <f t="shared" si="91"/>
        <v>20</v>
      </c>
      <c r="T758" s="15">
        <f t="shared" si="92"/>
        <v>182.08340000000001</v>
      </c>
      <c r="U758" s="15">
        <f t="shared" si="93"/>
        <v>202.08340000000001</v>
      </c>
      <c r="V758" s="15">
        <f t="shared" si="94"/>
        <v>202.08340000000001</v>
      </c>
      <c r="W758" s="14" t="str">
        <f t="shared" si="95"/>
        <v>Mon</v>
      </c>
      <c r="X758" s="14" t="str">
        <f t="shared" si="95"/>
        <v>Wed</v>
      </c>
      <c r="Y758" s="19">
        <f>WorkOrders2[[#This Row],[LbrHrs]]*WorkOrders2[[#This Row],[Techs]]</f>
        <v>0.25</v>
      </c>
      <c r="Z758" s="19">
        <f>WorkOrders2[[#This Row],[PartsCost]]+WorkOrders2[[#This Row],[LbrCost]]</f>
        <v>202.08340000000001</v>
      </c>
    </row>
    <row r="759" spans="1:26" x14ac:dyDescent="0.25">
      <c r="A759" s="7" t="s">
        <v>807</v>
      </c>
      <c r="B759" t="s">
        <v>25</v>
      </c>
      <c r="C759" t="s">
        <v>195</v>
      </c>
      <c r="D759" s="7" t="s">
        <v>27</v>
      </c>
      <c r="F759" s="8">
        <v>44347</v>
      </c>
      <c r="G759" s="8">
        <v>44368</v>
      </c>
      <c r="H759" s="9">
        <v>2</v>
      </c>
      <c r="I759" s="9" t="e">
        <f>VLOOKUP(WorkOrders2[[#This Row],[Techs]],[1]!tblRates[#All],2,FALSE)</f>
        <v>#REF!</v>
      </c>
      <c r="J759" s="10"/>
      <c r="K759" s="10"/>
      <c r="L759" s="11">
        <v>0.25</v>
      </c>
      <c r="M759" s="12">
        <v>19.548100000000002</v>
      </c>
      <c r="N759" s="12">
        <f>IF(WorkOrders2[[#This Row],[WtyParts]]="yes", 0,WorkOrders2[[#This Row],[PartsCost]])</f>
        <v>19.548100000000002</v>
      </c>
      <c r="O759" t="s">
        <v>28</v>
      </c>
      <c r="P759" s="13">
        <f t="shared" si="88"/>
        <v>21</v>
      </c>
      <c r="Q759" s="14">
        <f t="shared" si="89"/>
        <v>140</v>
      </c>
      <c r="R759" s="15">
        <f t="shared" si="90"/>
        <v>35</v>
      </c>
      <c r="S759" s="15">
        <f t="shared" si="91"/>
        <v>35</v>
      </c>
      <c r="T759" s="15">
        <f t="shared" si="92"/>
        <v>19.548100000000002</v>
      </c>
      <c r="U759" s="15">
        <f t="shared" si="93"/>
        <v>54.548100000000005</v>
      </c>
      <c r="V759" s="15">
        <f t="shared" si="94"/>
        <v>54.548100000000005</v>
      </c>
      <c r="W759" s="14" t="str">
        <f t="shared" si="95"/>
        <v>Mon</v>
      </c>
      <c r="X759" s="14" t="str">
        <f t="shared" si="95"/>
        <v>Mon</v>
      </c>
      <c r="Y759" s="19">
        <f>WorkOrders2[[#This Row],[LbrHrs]]*WorkOrders2[[#This Row],[Techs]]</f>
        <v>0.5</v>
      </c>
      <c r="Z759" s="19">
        <f>WorkOrders2[[#This Row],[PartsCost]]+WorkOrders2[[#This Row],[LbrCost]]</f>
        <v>54.548100000000005</v>
      </c>
    </row>
    <row r="760" spans="1:26" x14ac:dyDescent="0.25">
      <c r="A760" s="7" t="s">
        <v>808</v>
      </c>
      <c r="B760" t="s">
        <v>25</v>
      </c>
      <c r="C760" t="s">
        <v>195</v>
      </c>
      <c r="D760" s="7" t="s">
        <v>27</v>
      </c>
      <c r="F760" s="8">
        <v>44347</v>
      </c>
      <c r="G760" s="8">
        <v>44368</v>
      </c>
      <c r="H760" s="9">
        <v>2</v>
      </c>
      <c r="I760" s="9" t="e">
        <f>VLOOKUP(WorkOrders2[[#This Row],[Techs]],[1]!tblRates[#All],2,FALSE)</f>
        <v>#REF!</v>
      </c>
      <c r="J760" s="10"/>
      <c r="K760" s="10"/>
      <c r="L760" s="11">
        <v>0.5</v>
      </c>
      <c r="M760" s="12">
        <v>144</v>
      </c>
      <c r="N760" s="12">
        <f>IF(WorkOrders2[[#This Row],[WtyParts]]="yes", 0,WorkOrders2[[#This Row],[PartsCost]])</f>
        <v>144</v>
      </c>
      <c r="O760" t="s">
        <v>47</v>
      </c>
      <c r="P760" s="13">
        <f t="shared" si="88"/>
        <v>21</v>
      </c>
      <c r="Q760" s="14">
        <f t="shared" si="89"/>
        <v>140</v>
      </c>
      <c r="R760" s="15">
        <f t="shared" si="90"/>
        <v>70</v>
      </c>
      <c r="S760" s="15">
        <f t="shared" si="91"/>
        <v>70</v>
      </c>
      <c r="T760" s="15">
        <f t="shared" si="92"/>
        <v>144</v>
      </c>
      <c r="U760" s="15">
        <f t="shared" si="93"/>
        <v>214</v>
      </c>
      <c r="V760" s="15">
        <f t="shared" si="94"/>
        <v>214</v>
      </c>
      <c r="W760" s="14" t="str">
        <f t="shared" si="95"/>
        <v>Mon</v>
      </c>
      <c r="X760" s="14" t="str">
        <f t="shared" si="95"/>
        <v>Mon</v>
      </c>
      <c r="Y760" s="19">
        <f>WorkOrders2[[#This Row],[LbrHrs]]*WorkOrders2[[#This Row],[Techs]]</f>
        <v>1</v>
      </c>
      <c r="Z760" s="19">
        <f>WorkOrders2[[#This Row],[PartsCost]]+WorkOrders2[[#This Row],[LbrCost]]</f>
        <v>214</v>
      </c>
    </row>
    <row r="761" spans="1:26" x14ac:dyDescent="0.25">
      <c r="A761" s="7" t="s">
        <v>809</v>
      </c>
      <c r="B761" t="s">
        <v>51</v>
      </c>
      <c r="C761" t="s">
        <v>31</v>
      </c>
      <c r="D761" s="7" t="s">
        <v>27</v>
      </c>
      <c r="F761" s="8">
        <v>44347</v>
      </c>
      <c r="G761" s="8">
        <v>44371</v>
      </c>
      <c r="H761" s="9">
        <v>1</v>
      </c>
      <c r="I761" s="9" t="e">
        <f>VLOOKUP(WorkOrders2[[#This Row],[Techs]],[1]!tblRates[#All],2,FALSE)</f>
        <v>#REF!</v>
      </c>
      <c r="J761" s="10"/>
      <c r="K761" s="10"/>
      <c r="L761" s="11">
        <v>0.75</v>
      </c>
      <c r="M761" s="12">
        <v>86.4786</v>
      </c>
      <c r="N761" s="12">
        <f>IF(WorkOrders2[[#This Row],[WtyParts]]="yes", 0,WorkOrders2[[#This Row],[PartsCost]])</f>
        <v>86.4786</v>
      </c>
      <c r="O761" t="s">
        <v>36</v>
      </c>
      <c r="P761" s="13">
        <f t="shared" si="88"/>
        <v>24</v>
      </c>
      <c r="Q761" s="14">
        <f t="shared" si="89"/>
        <v>80</v>
      </c>
      <c r="R761" s="15">
        <f t="shared" si="90"/>
        <v>60</v>
      </c>
      <c r="S761" s="15">
        <f t="shared" si="91"/>
        <v>60</v>
      </c>
      <c r="T761" s="15">
        <f t="shared" si="92"/>
        <v>86.4786</v>
      </c>
      <c r="U761" s="15">
        <f t="shared" si="93"/>
        <v>146.4786</v>
      </c>
      <c r="V761" s="15">
        <f t="shared" si="94"/>
        <v>146.4786</v>
      </c>
      <c r="W761" s="14" t="str">
        <f t="shared" si="95"/>
        <v>Mon</v>
      </c>
      <c r="X761" s="14" t="str">
        <f t="shared" si="95"/>
        <v>Thu</v>
      </c>
      <c r="Y761" s="19">
        <f>WorkOrders2[[#This Row],[LbrHrs]]*WorkOrders2[[#This Row],[Techs]]</f>
        <v>0.75</v>
      </c>
      <c r="Z761" s="19">
        <f>WorkOrders2[[#This Row],[PartsCost]]+WorkOrders2[[#This Row],[LbrCost]]</f>
        <v>146.4786</v>
      </c>
    </row>
    <row r="762" spans="1:26" x14ac:dyDescent="0.25">
      <c r="A762" s="7" t="s">
        <v>810</v>
      </c>
      <c r="B762" t="s">
        <v>62</v>
      </c>
      <c r="C762" t="s">
        <v>40</v>
      </c>
      <c r="D762" s="7" t="s">
        <v>27</v>
      </c>
      <c r="F762" s="8">
        <v>44347</v>
      </c>
      <c r="G762" s="8">
        <v>44371</v>
      </c>
      <c r="H762" s="9">
        <v>1</v>
      </c>
      <c r="I762" s="9" t="e">
        <f>VLOOKUP(WorkOrders2[[#This Row],[Techs]],[1]!tblRates[#All],2,FALSE)</f>
        <v>#REF!</v>
      </c>
      <c r="J762" s="10"/>
      <c r="K762" s="10" t="s">
        <v>41</v>
      </c>
      <c r="L762" s="11">
        <v>0.25</v>
      </c>
      <c r="M762" s="12">
        <v>69.154700000000005</v>
      </c>
      <c r="N762" s="12">
        <f>IF(WorkOrders2[[#This Row],[WtyParts]]="yes", 0,WorkOrders2[[#This Row],[PartsCost]])</f>
        <v>0</v>
      </c>
      <c r="O762" t="s">
        <v>47</v>
      </c>
      <c r="P762" s="13">
        <f t="shared" si="88"/>
        <v>24</v>
      </c>
      <c r="Q762" s="14">
        <f t="shared" si="89"/>
        <v>80</v>
      </c>
      <c r="R762" s="15">
        <f t="shared" si="90"/>
        <v>20</v>
      </c>
      <c r="S762" s="15">
        <f t="shared" si="91"/>
        <v>20</v>
      </c>
      <c r="T762" s="15">
        <f t="shared" si="92"/>
        <v>0</v>
      </c>
      <c r="U762" s="15">
        <f t="shared" si="93"/>
        <v>89.154700000000005</v>
      </c>
      <c r="V762" s="15">
        <f t="shared" si="94"/>
        <v>20</v>
      </c>
      <c r="W762" s="14" t="str">
        <f t="shared" si="95"/>
        <v>Mon</v>
      </c>
      <c r="X762" s="14" t="str">
        <f t="shared" si="95"/>
        <v>Thu</v>
      </c>
      <c r="Y762" s="19">
        <f>WorkOrders2[[#This Row],[LbrHrs]]*WorkOrders2[[#This Row],[Techs]]</f>
        <v>0.25</v>
      </c>
      <c r="Z762" s="19">
        <f>WorkOrders2[[#This Row],[PartsCost]]+WorkOrders2[[#This Row],[LbrCost]]</f>
        <v>89.154700000000005</v>
      </c>
    </row>
    <row r="763" spans="1:26" x14ac:dyDescent="0.25">
      <c r="A763" s="7" t="s">
        <v>811</v>
      </c>
      <c r="B763" t="s">
        <v>25</v>
      </c>
      <c r="C763" t="s">
        <v>195</v>
      </c>
      <c r="D763" s="7" t="s">
        <v>49</v>
      </c>
      <c r="F763" s="8">
        <v>44347</v>
      </c>
      <c r="G763" s="8">
        <v>44389</v>
      </c>
      <c r="H763" s="9">
        <v>2</v>
      </c>
      <c r="I763" s="9" t="e">
        <f>VLOOKUP(WorkOrders2[[#This Row],[Techs]],[1]!tblRates[#All],2,FALSE)</f>
        <v>#REF!</v>
      </c>
      <c r="J763" s="10"/>
      <c r="K763" s="10"/>
      <c r="L763" s="11">
        <v>1.25</v>
      </c>
      <c r="M763" s="12">
        <v>156</v>
      </c>
      <c r="N763" s="12">
        <f>IF(WorkOrders2[[#This Row],[WtyParts]]="yes", 0,WorkOrders2[[#This Row],[PartsCost]])</f>
        <v>156</v>
      </c>
      <c r="O763" t="s">
        <v>47</v>
      </c>
      <c r="P763" s="13">
        <f t="shared" si="88"/>
        <v>42</v>
      </c>
      <c r="Q763" s="14">
        <f t="shared" si="89"/>
        <v>140</v>
      </c>
      <c r="R763" s="15">
        <f t="shared" si="90"/>
        <v>175</v>
      </c>
      <c r="S763" s="15">
        <f t="shared" si="91"/>
        <v>175</v>
      </c>
      <c r="T763" s="15">
        <f t="shared" si="92"/>
        <v>156</v>
      </c>
      <c r="U763" s="15">
        <f t="shared" si="93"/>
        <v>331</v>
      </c>
      <c r="V763" s="15">
        <f t="shared" si="94"/>
        <v>331</v>
      </c>
      <c r="W763" s="14" t="str">
        <f t="shared" si="95"/>
        <v>Mon</v>
      </c>
      <c r="X763" s="14" t="str">
        <f t="shared" si="95"/>
        <v>Mon</v>
      </c>
      <c r="Y763" s="19">
        <f>WorkOrders2[[#This Row],[LbrHrs]]*WorkOrders2[[#This Row],[Techs]]</f>
        <v>2.5</v>
      </c>
      <c r="Z763" s="19">
        <f>WorkOrders2[[#This Row],[PartsCost]]+WorkOrders2[[#This Row],[LbrCost]]</f>
        <v>331</v>
      </c>
    </row>
    <row r="764" spans="1:26" x14ac:dyDescent="0.25">
      <c r="A764" s="7" t="s">
        <v>812</v>
      </c>
      <c r="B764" t="s">
        <v>51</v>
      </c>
      <c r="C764" t="s">
        <v>26</v>
      </c>
      <c r="D764" s="7" t="s">
        <v>32</v>
      </c>
      <c r="F764" s="8">
        <v>44347</v>
      </c>
      <c r="G764" s="8"/>
      <c r="H764" s="9">
        <v>2</v>
      </c>
      <c r="I764" s="9" t="e">
        <f>VLOOKUP(WorkOrders2[[#This Row],[Techs]],[1]!tblRates[#All],2,FALSE)</f>
        <v>#REF!</v>
      </c>
      <c r="J764" s="10"/>
      <c r="K764" s="10"/>
      <c r="L764" s="11"/>
      <c r="M764" s="12">
        <v>72.350099999999998</v>
      </c>
      <c r="N764" s="12">
        <f>IF(WorkOrders2[[#This Row],[WtyParts]]="yes", 0,WorkOrders2[[#This Row],[PartsCost]])</f>
        <v>72.350099999999998</v>
      </c>
      <c r="O764" t="s">
        <v>28</v>
      </c>
      <c r="P764" s="13" t="str">
        <f t="shared" si="88"/>
        <v/>
      </c>
      <c r="Q764" s="14">
        <f t="shared" si="89"/>
        <v>140</v>
      </c>
      <c r="R764" s="15">
        <f t="shared" si="90"/>
        <v>0</v>
      </c>
      <c r="S764" s="15">
        <f t="shared" si="91"/>
        <v>0</v>
      </c>
      <c r="T764" s="15">
        <f t="shared" si="92"/>
        <v>72.350099999999998</v>
      </c>
      <c r="U764" s="15">
        <f t="shared" si="93"/>
        <v>72.350099999999998</v>
      </c>
      <c r="V764" s="15">
        <f t="shared" si="94"/>
        <v>72.350099999999998</v>
      </c>
      <c r="W764" s="14" t="str">
        <f t="shared" si="95"/>
        <v>Mon</v>
      </c>
      <c r="X764" s="14" t="str">
        <f t="shared" si="95"/>
        <v>Sat</v>
      </c>
      <c r="Y764" s="19">
        <f>WorkOrders2[[#This Row],[LbrHrs]]*WorkOrders2[[#This Row],[Techs]]</f>
        <v>0</v>
      </c>
      <c r="Z764" s="19">
        <f>WorkOrders2[[#This Row],[PartsCost]]+WorkOrders2[[#This Row],[LbrCost]]</f>
        <v>72.350099999999998</v>
      </c>
    </row>
    <row r="765" spans="1:26" x14ac:dyDescent="0.25">
      <c r="A765" s="7" t="s">
        <v>813</v>
      </c>
      <c r="B765" t="s">
        <v>25</v>
      </c>
      <c r="C765" t="s">
        <v>195</v>
      </c>
      <c r="D765" s="7" t="s">
        <v>35</v>
      </c>
      <c r="F765" s="8">
        <v>44348</v>
      </c>
      <c r="G765" s="8">
        <v>44362</v>
      </c>
      <c r="H765" s="9">
        <v>1</v>
      </c>
      <c r="I765" s="9" t="e">
        <f>VLOOKUP(WorkOrders2[[#This Row],[Techs]],[1]!tblRates[#All],2,FALSE)</f>
        <v>#REF!</v>
      </c>
      <c r="J765" s="10" t="s">
        <v>41</v>
      </c>
      <c r="K765" s="10" t="s">
        <v>41</v>
      </c>
      <c r="L765" s="11">
        <v>0.25</v>
      </c>
      <c r="M765" s="12">
        <v>240</v>
      </c>
      <c r="N765" s="12">
        <f>IF(WorkOrders2[[#This Row],[WtyParts]]="yes", 0,WorkOrders2[[#This Row],[PartsCost]])</f>
        <v>0</v>
      </c>
      <c r="O765" t="s">
        <v>381</v>
      </c>
      <c r="P765" s="13">
        <f t="shared" si="88"/>
        <v>14</v>
      </c>
      <c r="Q765" s="14">
        <f t="shared" si="89"/>
        <v>80</v>
      </c>
      <c r="R765" s="15">
        <f t="shared" si="90"/>
        <v>20</v>
      </c>
      <c r="S765" s="15">
        <f t="shared" si="91"/>
        <v>0</v>
      </c>
      <c r="T765" s="15">
        <f t="shared" si="92"/>
        <v>0</v>
      </c>
      <c r="U765" s="15">
        <f t="shared" si="93"/>
        <v>260</v>
      </c>
      <c r="V765" s="15">
        <f t="shared" si="94"/>
        <v>0</v>
      </c>
      <c r="W765" s="14" t="str">
        <f t="shared" si="95"/>
        <v>Tue</v>
      </c>
      <c r="X765" s="14" t="str">
        <f t="shared" si="95"/>
        <v>Tue</v>
      </c>
      <c r="Y765" s="19">
        <f>WorkOrders2[[#This Row],[LbrHrs]]*WorkOrders2[[#This Row],[Techs]]</f>
        <v>0.25</v>
      </c>
      <c r="Z765" s="19">
        <f>WorkOrders2[[#This Row],[PartsCost]]+WorkOrders2[[#This Row],[LbrCost]]</f>
        <v>260</v>
      </c>
    </row>
    <row r="766" spans="1:26" x14ac:dyDescent="0.25">
      <c r="A766" s="7" t="s">
        <v>814</v>
      </c>
      <c r="B766" t="s">
        <v>39</v>
      </c>
      <c r="C766" t="s">
        <v>26</v>
      </c>
      <c r="D766" s="7" t="s">
        <v>49</v>
      </c>
      <c r="F766" s="8">
        <v>44348</v>
      </c>
      <c r="G766" s="8">
        <v>44368</v>
      </c>
      <c r="H766" s="9">
        <v>1</v>
      </c>
      <c r="I766" s="9" t="e">
        <f>VLOOKUP(WorkOrders2[[#This Row],[Techs]],[1]!tblRates[#All],2,FALSE)</f>
        <v>#REF!</v>
      </c>
      <c r="J766" s="10" t="s">
        <v>41</v>
      </c>
      <c r="K766" s="10" t="s">
        <v>41</v>
      </c>
      <c r="L766" s="11">
        <v>4.25</v>
      </c>
      <c r="M766" s="12">
        <v>558.10940000000005</v>
      </c>
      <c r="N766" s="12">
        <f>IF(WorkOrders2[[#This Row],[WtyParts]]="yes", 0,WorkOrders2[[#This Row],[PartsCost]])</f>
        <v>0</v>
      </c>
      <c r="O766" t="s">
        <v>381</v>
      </c>
      <c r="P766" s="13">
        <f t="shared" si="88"/>
        <v>20</v>
      </c>
      <c r="Q766" s="14">
        <f t="shared" si="89"/>
        <v>80</v>
      </c>
      <c r="R766" s="15">
        <f t="shared" si="90"/>
        <v>340</v>
      </c>
      <c r="S766" s="15">
        <f t="shared" si="91"/>
        <v>0</v>
      </c>
      <c r="T766" s="15">
        <f t="shared" si="92"/>
        <v>0</v>
      </c>
      <c r="U766" s="15">
        <f t="shared" si="93"/>
        <v>898.10940000000005</v>
      </c>
      <c r="V766" s="15">
        <f t="shared" si="94"/>
        <v>0</v>
      </c>
      <c r="W766" s="14" t="str">
        <f t="shared" si="95"/>
        <v>Tue</v>
      </c>
      <c r="X766" s="14" t="str">
        <f t="shared" si="95"/>
        <v>Mon</v>
      </c>
      <c r="Y766" s="19">
        <f>WorkOrders2[[#This Row],[LbrHrs]]*WorkOrders2[[#This Row],[Techs]]</f>
        <v>4.25</v>
      </c>
      <c r="Z766" s="19">
        <f>WorkOrders2[[#This Row],[PartsCost]]+WorkOrders2[[#This Row],[LbrCost]]</f>
        <v>898.10940000000005</v>
      </c>
    </row>
    <row r="767" spans="1:26" x14ac:dyDescent="0.25">
      <c r="A767" s="7" t="s">
        <v>815</v>
      </c>
      <c r="B767" t="s">
        <v>39</v>
      </c>
      <c r="C767" t="s">
        <v>40</v>
      </c>
      <c r="D767" s="7" t="s">
        <v>27</v>
      </c>
      <c r="F767" s="8">
        <v>44348</v>
      </c>
      <c r="G767" s="8">
        <v>44376</v>
      </c>
      <c r="H767" s="9">
        <v>1</v>
      </c>
      <c r="I767" s="9" t="e">
        <f>VLOOKUP(WorkOrders2[[#This Row],[Techs]],[1]!tblRates[#All],2,FALSE)</f>
        <v>#REF!</v>
      </c>
      <c r="J767" s="10" t="s">
        <v>41</v>
      </c>
      <c r="K767" s="10" t="s">
        <v>41</v>
      </c>
      <c r="L767" s="11">
        <v>1</v>
      </c>
      <c r="M767" s="12">
        <v>43.433999999999997</v>
      </c>
      <c r="N767" s="12">
        <f>IF(WorkOrders2[[#This Row],[WtyParts]]="yes", 0,WorkOrders2[[#This Row],[PartsCost]])</f>
        <v>0</v>
      </c>
      <c r="O767" t="s">
        <v>381</v>
      </c>
      <c r="P767" s="13">
        <f t="shared" si="88"/>
        <v>28</v>
      </c>
      <c r="Q767" s="14">
        <f t="shared" si="89"/>
        <v>80</v>
      </c>
      <c r="R767" s="15">
        <f t="shared" si="90"/>
        <v>80</v>
      </c>
      <c r="S767" s="15">
        <f t="shared" si="91"/>
        <v>0</v>
      </c>
      <c r="T767" s="15">
        <f t="shared" si="92"/>
        <v>0</v>
      </c>
      <c r="U767" s="15">
        <f t="shared" si="93"/>
        <v>123.434</v>
      </c>
      <c r="V767" s="15">
        <f t="shared" si="94"/>
        <v>0</v>
      </c>
      <c r="W767" s="14" t="str">
        <f t="shared" si="95"/>
        <v>Tue</v>
      </c>
      <c r="X767" s="14" t="str">
        <f t="shared" si="95"/>
        <v>Tue</v>
      </c>
      <c r="Y767" s="19">
        <f>WorkOrders2[[#This Row],[LbrHrs]]*WorkOrders2[[#This Row],[Techs]]</f>
        <v>1</v>
      </c>
      <c r="Z767" s="19">
        <f>WorkOrders2[[#This Row],[PartsCost]]+WorkOrders2[[#This Row],[LbrCost]]</f>
        <v>123.434</v>
      </c>
    </row>
    <row r="768" spans="1:26" x14ac:dyDescent="0.25">
      <c r="A768" s="7" t="s">
        <v>816</v>
      </c>
      <c r="B768" t="s">
        <v>30</v>
      </c>
      <c r="C768" t="s">
        <v>46</v>
      </c>
      <c r="D768" s="7" t="s">
        <v>35</v>
      </c>
      <c r="F768" s="8">
        <v>44348</v>
      </c>
      <c r="G768" s="8">
        <v>44382</v>
      </c>
      <c r="H768" s="9">
        <v>1</v>
      </c>
      <c r="I768" s="9" t="e">
        <f>VLOOKUP(WorkOrders2[[#This Row],[Techs]],[1]!tblRates[#All],2,FALSE)</f>
        <v>#REF!</v>
      </c>
      <c r="J768" s="10" t="s">
        <v>41</v>
      </c>
      <c r="K768" s="10" t="s">
        <v>41</v>
      </c>
      <c r="L768" s="11">
        <v>0.25</v>
      </c>
      <c r="M768" s="12">
        <v>141.90299999999999</v>
      </c>
      <c r="N768" s="12">
        <f>IF(WorkOrders2[[#This Row],[WtyParts]]="yes", 0,WorkOrders2[[#This Row],[PartsCost]])</f>
        <v>0</v>
      </c>
      <c r="O768" t="s">
        <v>381</v>
      </c>
      <c r="P768" s="13">
        <f t="shared" si="88"/>
        <v>34</v>
      </c>
      <c r="Q768" s="14">
        <f t="shared" si="89"/>
        <v>80</v>
      </c>
      <c r="R768" s="15">
        <f t="shared" si="90"/>
        <v>20</v>
      </c>
      <c r="S768" s="15">
        <f t="shared" si="91"/>
        <v>0</v>
      </c>
      <c r="T768" s="15">
        <f t="shared" si="92"/>
        <v>0</v>
      </c>
      <c r="U768" s="15">
        <f t="shared" si="93"/>
        <v>161.90299999999999</v>
      </c>
      <c r="V768" s="15">
        <f t="shared" si="94"/>
        <v>0</v>
      </c>
      <c r="W768" s="14" t="str">
        <f t="shared" si="95"/>
        <v>Tue</v>
      </c>
      <c r="X768" s="14" t="str">
        <f t="shared" si="95"/>
        <v>Mon</v>
      </c>
      <c r="Y768" s="19">
        <f>WorkOrders2[[#This Row],[LbrHrs]]*WorkOrders2[[#This Row],[Techs]]</f>
        <v>0.25</v>
      </c>
      <c r="Z768" s="19">
        <f>WorkOrders2[[#This Row],[PartsCost]]+WorkOrders2[[#This Row],[LbrCost]]</f>
        <v>161.90299999999999</v>
      </c>
    </row>
    <row r="769" spans="1:26" x14ac:dyDescent="0.25">
      <c r="A769" s="7" t="s">
        <v>817</v>
      </c>
      <c r="B769" t="s">
        <v>62</v>
      </c>
      <c r="C769" t="s">
        <v>26</v>
      </c>
      <c r="D769" s="7" t="s">
        <v>27</v>
      </c>
      <c r="F769" s="8">
        <v>44348</v>
      </c>
      <c r="G769" s="8">
        <v>44401</v>
      </c>
      <c r="H769" s="9">
        <v>2</v>
      </c>
      <c r="I769" s="9" t="e">
        <f>VLOOKUP(WorkOrders2[[#This Row],[Techs]],[1]!tblRates[#All],2,FALSE)</f>
        <v>#REF!</v>
      </c>
      <c r="J769" s="10"/>
      <c r="K769" s="10"/>
      <c r="L769" s="11">
        <v>1</v>
      </c>
      <c r="M769" s="12">
        <v>136.70920000000001</v>
      </c>
      <c r="N769" s="12">
        <f>IF(WorkOrders2[[#This Row],[WtyParts]]="yes", 0,WorkOrders2[[#This Row],[PartsCost]])</f>
        <v>136.70920000000001</v>
      </c>
      <c r="O769" t="s">
        <v>47</v>
      </c>
      <c r="P769" s="13">
        <f t="shared" si="88"/>
        <v>53</v>
      </c>
      <c r="Q769" s="14">
        <f t="shared" si="89"/>
        <v>140</v>
      </c>
      <c r="R769" s="15">
        <f t="shared" si="90"/>
        <v>140</v>
      </c>
      <c r="S769" s="15">
        <f t="shared" si="91"/>
        <v>140</v>
      </c>
      <c r="T769" s="15">
        <f t="shared" si="92"/>
        <v>136.70920000000001</v>
      </c>
      <c r="U769" s="15">
        <f t="shared" si="93"/>
        <v>276.70920000000001</v>
      </c>
      <c r="V769" s="15">
        <f t="shared" si="94"/>
        <v>276.70920000000001</v>
      </c>
      <c r="W769" s="14" t="str">
        <f t="shared" si="95"/>
        <v>Tue</v>
      </c>
      <c r="X769" s="14" t="str">
        <f t="shared" si="95"/>
        <v>Sat</v>
      </c>
      <c r="Y769" s="19">
        <f>WorkOrders2[[#This Row],[LbrHrs]]*WorkOrders2[[#This Row],[Techs]]</f>
        <v>2</v>
      </c>
      <c r="Z769" s="19">
        <f>WorkOrders2[[#This Row],[PartsCost]]+WorkOrders2[[#This Row],[LbrCost]]</f>
        <v>276.70920000000001</v>
      </c>
    </row>
    <row r="770" spans="1:26" x14ac:dyDescent="0.25">
      <c r="A770" s="7" t="s">
        <v>818</v>
      </c>
      <c r="B770" t="s">
        <v>39</v>
      </c>
      <c r="C770" t="s">
        <v>40</v>
      </c>
      <c r="D770" s="7" t="s">
        <v>27</v>
      </c>
      <c r="F770" s="8">
        <v>44348</v>
      </c>
      <c r="G770" s="8"/>
      <c r="H770" s="9">
        <v>2</v>
      </c>
      <c r="I770" s="9" t="e">
        <f>VLOOKUP(WorkOrders2[[#This Row],[Techs]],[1]!tblRates[#All],2,FALSE)</f>
        <v>#REF!</v>
      </c>
      <c r="J770" s="10"/>
      <c r="K770" s="10"/>
      <c r="L770" s="11"/>
      <c r="M770" s="12">
        <v>85.351200000000006</v>
      </c>
      <c r="N770" s="12">
        <f>IF(WorkOrders2[[#This Row],[WtyParts]]="yes", 0,WorkOrders2[[#This Row],[PartsCost]])</f>
        <v>85.351200000000006</v>
      </c>
      <c r="O770" t="s">
        <v>36</v>
      </c>
      <c r="P770" s="13" t="str">
        <f t="shared" ref="P770:P833" si="96">IF(G770="","",G770-F770)</f>
        <v/>
      </c>
      <c r="Q770" s="14">
        <f t="shared" ref="Q770:Q833" si="97">INDEX(TechRate,MATCH(H770,TechNum,0))</f>
        <v>140</v>
      </c>
      <c r="R770" s="15">
        <f t="shared" ref="R770:R833" si="98">Q770*L770</f>
        <v>0</v>
      </c>
      <c r="S770" s="15">
        <f t="shared" ref="S770:S833" si="99">IF(J770="Yes",0,R770)</f>
        <v>0</v>
      </c>
      <c r="T770" s="15">
        <f t="shared" ref="T770:T833" si="100">IF(K770="Yes",0,M770)</f>
        <v>85.351200000000006</v>
      </c>
      <c r="U770" s="15">
        <f t="shared" ref="U770:U833" si="101">SUM(M770,R770)</f>
        <v>85.351200000000006</v>
      </c>
      <c r="V770" s="15">
        <f t="shared" ref="V770:V833" si="102">SUM(S770,T770)</f>
        <v>85.351200000000006</v>
      </c>
      <c r="W770" s="14" t="str">
        <f t="shared" ref="W770:X833" si="103">TEXT(F770,"ddd")</f>
        <v>Tue</v>
      </c>
      <c r="X770" s="14" t="str">
        <f t="shared" si="103"/>
        <v>Sat</v>
      </c>
      <c r="Y770" s="19">
        <f>WorkOrders2[[#This Row],[LbrHrs]]*WorkOrders2[[#This Row],[Techs]]</f>
        <v>0</v>
      </c>
      <c r="Z770" s="19">
        <f>WorkOrders2[[#This Row],[PartsCost]]+WorkOrders2[[#This Row],[LbrCost]]</f>
        <v>85.351200000000006</v>
      </c>
    </row>
    <row r="771" spans="1:26" x14ac:dyDescent="0.25">
      <c r="A771" s="7" t="s">
        <v>819</v>
      </c>
      <c r="B771" t="s">
        <v>194</v>
      </c>
      <c r="C771" t="s">
        <v>195</v>
      </c>
      <c r="D771" s="7" t="s">
        <v>27</v>
      </c>
      <c r="F771" s="8">
        <v>44349</v>
      </c>
      <c r="G771" s="8">
        <v>44354</v>
      </c>
      <c r="H771" s="9">
        <v>1</v>
      </c>
      <c r="I771" s="9" t="e">
        <f>VLOOKUP(WorkOrders2[[#This Row],[Techs]],[1]!tblRates[#All],2,FALSE)</f>
        <v>#REF!</v>
      </c>
      <c r="J771" s="10"/>
      <c r="K771" s="10"/>
      <c r="L771" s="11">
        <v>0.5</v>
      </c>
      <c r="M771" s="12">
        <v>85.32</v>
      </c>
      <c r="N771" s="12">
        <f>IF(WorkOrders2[[#This Row],[WtyParts]]="yes", 0,WorkOrders2[[#This Row],[PartsCost]])</f>
        <v>85.32</v>
      </c>
      <c r="O771" t="s">
        <v>47</v>
      </c>
      <c r="P771" s="13">
        <f t="shared" si="96"/>
        <v>5</v>
      </c>
      <c r="Q771" s="14">
        <f t="shared" si="97"/>
        <v>80</v>
      </c>
      <c r="R771" s="15">
        <f t="shared" si="98"/>
        <v>40</v>
      </c>
      <c r="S771" s="15">
        <f t="shared" si="99"/>
        <v>40</v>
      </c>
      <c r="T771" s="15">
        <f t="shared" si="100"/>
        <v>85.32</v>
      </c>
      <c r="U771" s="15">
        <f t="shared" si="101"/>
        <v>125.32</v>
      </c>
      <c r="V771" s="15">
        <f t="shared" si="102"/>
        <v>125.32</v>
      </c>
      <c r="W771" s="14" t="str">
        <f t="shared" si="103"/>
        <v>Wed</v>
      </c>
      <c r="X771" s="14" t="str">
        <f t="shared" si="103"/>
        <v>Mon</v>
      </c>
      <c r="Y771" s="19">
        <f>WorkOrders2[[#This Row],[LbrHrs]]*WorkOrders2[[#This Row],[Techs]]</f>
        <v>0.5</v>
      </c>
      <c r="Z771" s="19">
        <f>WorkOrders2[[#This Row],[PartsCost]]+WorkOrders2[[#This Row],[LbrCost]]</f>
        <v>125.32</v>
      </c>
    </row>
    <row r="772" spans="1:26" x14ac:dyDescent="0.25">
      <c r="A772" s="7" t="s">
        <v>820</v>
      </c>
      <c r="B772" t="s">
        <v>30</v>
      </c>
      <c r="C772" t="s">
        <v>31</v>
      </c>
      <c r="D772" s="7" t="s">
        <v>32</v>
      </c>
      <c r="F772" s="8">
        <v>44349</v>
      </c>
      <c r="G772" s="8">
        <v>44364</v>
      </c>
      <c r="H772" s="9">
        <v>1</v>
      </c>
      <c r="I772" s="9" t="e">
        <f>VLOOKUP(WorkOrders2[[#This Row],[Techs]],[1]!tblRates[#All],2,FALSE)</f>
        <v>#REF!</v>
      </c>
      <c r="J772" s="10"/>
      <c r="K772" s="10"/>
      <c r="L772" s="11">
        <v>0.75</v>
      </c>
      <c r="M772" s="12">
        <v>42.418999999999997</v>
      </c>
      <c r="N772" s="12">
        <f>IF(WorkOrders2[[#This Row],[WtyParts]]="yes", 0,WorkOrders2[[#This Row],[PartsCost]])</f>
        <v>42.418999999999997</v>
      </c>
      <c r="O772" t="s">
        <v>28</v>
      </c>
      <c r="P772" s="13">
        <f t="shared" si="96"/>
        <v>15</v>
      </c>
      <c r="Q772" s="14">
        <f t="shared" si="97"/>
        <v>80</v>
      </c>
      <c r="R772" s="15">
        <f t="shared" si="98"/>
        <v>60</v>
      </c>
      <c r="S772" s="15">
        <f t="shared" si="99"/>
        <v>60</v>
      </c>
      <c r="T772" s="15">
        <f t="shared" si="100"/>
        <v>42.418999999999997</v>
      </c>
      <c r="U772" s="15">
        <f t="shared" si="101"/>
        <v>102.419</v>
      </c>
      <c r="V772" s="15">
        <f t="shared" si="102"/>
        <v>102.419</v>
      </c>
      <c r="W772" s="14" t="str">
        <f t="shared" si="103"/>
        <v>Wed</v>
      </c>
      <c r="X772" s="14" t="str">
        <f t="shared" si="103"/>
        <v>Thu</v>
      </c>
      <c r="Y772" s="19">
        <f>WorkOrders2[[#This Row],[LbrHrs]]*WorkOrders2[[#This Row],[Techs]]</f>
        <v>0.75</v>
      </c>
      <c r="Z772" s="19">
        <f>WorkOrders2[[#This Row],[PartsCost]]+WorkOrders2[[#This Row],[LbrCost]]</f>
        <v>102.419</v>
      </c>
    </row>
    <row r="773" spans="1:26" x14ac:dyDescent="0.25">
      <c r="A773" s="7" t="s">
        <v>821</v>
      </c>
      <c r="B773" t="s">
        <v>62</v>
      </c>
      <c r="C773" t="s">
        <v>46</v>
      </c>
      <c r="D773" s="7" t="s">
        <v>32</v>
      </c>
      <c r="F773" s="8">
        <v>44349</v>
      </c>
      <c r="G773" s="8">
        <v>44364</v>
      </c>
      <c r="H773" s="9">
        <v>2</v>
      </c>
      <c r="I773" s="9" t="e">
        <f>VLOOKUP(WorkOrders2[[#This Row],[Techs]],[1]!tblRates[#All],2,FALSE)</f>
        <v>#REF!</v>
      </c>
      <c r="J773" s="10"/>
      <c r="K773" s="10"/>
      <c r="L773" s="11">
        <v>0.75</v>
      </c>
      <c r="M773" s="12">
        <v>184.04640000000001</v>
      </c>
      <c r="N773" s="12">
        <f>IF(WorkOrders2[[#This Row],[WtyParts]]="yes", 0,WorkOrders2[[#This Row],[PartsCost]])</f>
        <v>184.04640000000001</v>
      </c>
      <c r="O773" t="s">
        <v>47</v>
      </c>
      <c r="P773" s="13">
        <f t="shared" si="96"/>
        <v>15</v>
      </c>
      <c r="Q773" s="14">
        <f t="shared" si="97"/>
        <v>140</v>
      </c>
      <c r="R773" s="15">
        <f t="shared" si="98"/>
        <v>105</v>
      </c>
      <c r="S773" s="15">
        <f t="shared" si="99"/>
        <v>105</v>
      </c>
      <c r="T773" s="15">
        <f t="shared" si="100"/>
        <v>184.04640000000001</v>
      </c>
      <c r="U773" s="15">
        <f t="shared" si="101"/>
        <v>289.04640000000001</v>
      </c>
      <c r="V773" s="15">
        <f t="shared" si="102"/>
        <v>289.04640000000001</v>
      </c>
      <c r="W773" s="14" t="str">
        <f t="shared" si="103"/>
        <v>Wed</v>
      </c>
      <c r="X773" s="14" t="str">
        <f t="shared" si="103"/>
        <v>Thu</v>
      </c>
      <c r="Y773" s="19">
        <f>WorkOrders2[[#This Row],[LbrHrs]]*WorkOrders2[[#This Row],[Techs]]</f>
        <v>1.5</v>
      </c>
      <c r="Z773" s="19">
        <f>WorkOrders2[[#This Row],[PartsCost]]+WorkOrders2[[#This Row],[LbrCost]]</f>
        <v>289.04640000000001</v>
      </c>
    </row>
    <row r="774" spans="1:26" x14ac:dyDescent="0.25">
      <c r="A774" s="7" t="s">
        <v>822</v>
      </c>
      <c r="B774" t="s">
        <v>34</v>
      </c>
      <c r="C774" t="s">
        <v>26</v>
      </c>
      <c r="D774" s="7" t="s">
        <v>49</v>
      </c>
      <c r="F774" s="8">
        <v>44349</v>
      </c>
      <c r="G774" s="8">
        <v>44364</v>
      </c>
      <c r="H774" s="9">
        <v>1</v>
      </c>
      <c r="I774" s="9" t="e">
        <f>VLOOKUP(WorkOrders2[[#This Row],[Techs]],[1]!tblRates[#All],2,FALSE)</f>
        <v>#REF!</v>
      </c>
      <c r="J774" s="10"/>
      <c r="K774" s="10"/>
      <c r="L774" s="11">
        <v>1</v>
      </c>
      <c r="M774" s="12">
        <v>272.24990000000003</v>
      </c>
      <c r="N774" s="12">
        <f>IF(WorkOrders2[[#This Row],[WtyParts]]="yes", 0,WorkOrders2[[#This Row],[PartsCost]])</f>
        <v>272.24990000000003</v>
      </c>
      <c r="O774" t="s">
        <v>47</v>
      </c>
      <c r="P774" s="13">
        <f t="shared" si="96"/>
        <v>15</v>
      </c>
      <c r="Q774" s="14">
        <f t="shared" si="97"/>
        <v>80</v>
      </c>
      <c r="R774" s="15">
        <f t="shared" si="98"/>
        <v>80</v>
      </c>
      <c r="S774" s="15">
        <f t="shared" si="99"/>
        <v>80</v>
      </c>
      <c r="T774" s="15">
        <f t="shared" si="100"/>
        <v>272.24990000000003</v>
      </c>
      <c r="U774" s="15">
        <f t="shared" si="101"/>
        <v>352.24990000000003</v>
      </c>
      <c r="V774" s="15">
        <f t="shared" si="102"/>
        <v>352.24990000000003</v>
      </c>
      <c r="W774" s="14" t="str">
        <f t="shared" si="103"/>
        <v>Wed</v>
      </c>
      <c r="X774" s="14" t="str">
        <f t="shared" si="103"/>
        <v>Thu</v>
      </c>
      <c r="Y774" s="19">
        <f>WorkOrders2[[#This Row],[LbrHrs]]*WorkOrders2[[#This Row],[Techs]]</f>
        <v>1</v>
      </c>
      <c r="Z774" s="19">
        <f>WorkOrders2[[#This Row],[PartsCost]]+WorkOrders2[[#This Row],[LbrCost]]</f>
        <v>352.24990000000003</v>
      </c>
    </row>
    <row r="775" spans="1:26" x14ac:dyDescent="0.25">
      <c r="A775" s="7" t="s">
        <v>823</v>
      </c>
      <c r="B775" t="s">
        <v>51</v>
      </c>
      <c r="C775" t="s">
        <v>26</v>
      </c>
      <c r="D775" s="7" t="s">
        <v>35</v>
      </c>
      <c r="F775" s="8">
        <v>44349</v>
      </c>
      <c r="G775" s="8">
        <v>44368</v>
      </c>
      <c r="H775" s="9">
        <v>1</v>
      </c>
      <c r="I775" s="9" t="e">
        <f>VLOOKUP(WorkOrders2[[#This Row],[Techs]],[1]!tblRates[#All],2,FALSE)</f>
        <v>#REF!</v>
      </c>
      <c r="J775" s="10"/>
      <c r="K775" s="10"/>
      <c r="L775" s="11">
        <v>0.25</v>
      </c>
      <c r="M775" s="12">
        <v>204.28399999999999</v>
      </c>
      <c r="N775" s="12">
        <f>IF(WorkOrders2[[#This Row],[WtyParts]]="yes", 0,WorkOrders2[[#This Row],[PartsCost]])</f>
        <v>204.28399999999999</v>
      </c>
      <c r="O775" t="s">
        <v>28</v>
      </c>
      <c r="P775" s="13">
        <f t="shared" si="96"/>
        <v>19</v>
      </c>
      <c r="Q775" s="14">
        <f t="shared" si="97"/>
        <v>80</v>
      </c>
      <c r="R775" s="15">
        <f t="shared" si="98"/>
        <v>20</v>
      </c>
      <c r="S775" s="15">
        <f t="shared" si="99"/>
        <v>20</v>
      </c>
      <c r="T775" s="15">
        <f t="shared" si="100"/>
        <v>204.28399999999999</v>
      </c>
      <c r="U775" s="15">
        <f t="shared" si="101"/>
        <v>224.28399999999999</v>
      </c>
      <c r="V775" s="15">
        <f t="shared" si="102"/>
        <v>224.28399999999999</v>
      </c>
      <c r="W775" s="14" t="str">
        <f t="shared" si="103"/>
        <v>Wed</v>
      </c>
      <c r="X775" s="14" t="str">
        <f t="shared" si="103"/>
        <v>Mon</v>
      </c>
      <c r="Y775" s="19">
        <f>WorkOrders2[[#This Row],[LbrHrs]]*WorkOrders2[[#This Row],[Techs]]</f>
        <v>0.25</v>
      </c>
      <c r="Z775" s="19">
        <f>WorkOrders2[[#This Row],[PartsCost]]+WorkOrders2[[#This Row],[LbrCost]]</f>
        <v>224.28399999999999</v>
      </c>
    </row>
    <row r="776" spans="1:26" x14ac:dyDescent="0.25">
      <c r="A776" s="7" t="s">
        <v>824</v>
      </c>
      <c r="B776" t="s">
        <v>30</v>
      </c>
      <c r="C776" t="s">
        <v>26</v>
      </c>
      <c r="D776" s="7" t="s">
        <v>35</v>
      </c>
      <c r="F776" s="8">
        <v>44349</v>
      </c>
      <c r="G776" s="8">
        <v>44370</v>
      </c>
      <c r="H776" s="9">
        <v>1</v>
      </c>
      <c r="I776" s="9" t="e">
        <f>VLOOKUP(WorkOrders2[[#This Row],[Techs]],[1]!tblRates[#All],2,FALSE)</f>
        <v>#REF!</v>
      </c>
      <c r="J776" s="10"/>
      <c r="K776" s="10"/>
      <c r="L776" s="11">
        <v>0.25</v>
      </c>
      <c r="M776" s="12">
        <v>84.0779</v>
      </c>
      <c r="N776" s="12">
        <f>IF(WorkOrders2[[#This Row],[WtyParts]]="yes", 0,WorkOrders2[[#This Row],[PartsCost]])</f>
        <v>84.0779</v>
      </c>
      <c r="O776" t="s">
        <v>47</v>
      </c>
      <c r="P776" s="13">
        <f t="shared" si="96"/>
        <v>21</v>
      </c>
      <c r="Q776" s="14">
        <f t="shared" si="97"/>
        <v>80</v>
      </c>
      <c r="R776" s="15">
        <f t="shared" si="98"/>
        <v>20</v>
      </c>
      <c r="S776" s="15">
        <f t="shared" si="99"/>
        <v>20</v>
      </c>
      <c r="T776" s="15">
        <f t="shared" si="100"/>
        <v>84.0779</v>
      </c>
      <c r="U776" s="15">
        <f t="shared" si="101"/>
        <v>104.0779</v>
      </c>
      <c r="V776" s="15">
        <f t="shared" si="102"/>
        <v>104.0779</v>
      </c>
      <c r="W776" s="14" t="str">
        <f t="shared" si="103"/>
        <v>Wed</v>
      </c>
      <c r="X776" s="14" t="str">
        <f t="shared" si="103"/>
        <v>Wed</v>
      </c>
      <c r="Y776" s="19">
        <f>WorkOrders2[[#This Row],[LbrHrs]]*WorkOrders2[[#This Row],[Techs]]</f>
        <v>0.25</v>
      </c>
      <c r="Z776" s="19">
        <f>WorkOrders2[[#This Row],[PartsCost]]+WorkOrders2[[#This Row],[LbrCost]]</f>
        <v>104.0779</v>
      </c>
    </row>
    <row r="777" spans="1:26" x14ac:dyDescent="0.25">
      <c r="A777" s="7" t="s">
        <v>825</v>
      </c>
      <c r="B777" t="s">
        <v>25</v>
      </c>
      <c r="C777" t="s">
        <v>195</v>
      </c>
      <c r="D777" s="7" t="s">
        <v>27</v>
      </c>
      <c r="F777" s="8">
        <v>44349</v>
      </c>
      <c r="G777" s="8">
        <v>44380</v>
      </c>
      <c r="H777" s="9">
        <v>2</v>
      </c>
      <c r="I777" s="9" t="e">
        <f>VLOOKUP(WorkOrders2[[#This Row],[Techs]],[1]!tblRates[#All],2,FALSE)</f>
        <v>#REF!</v>
      </c>
      <c r="J777" s="10"/>
      <c r="K777" s="10"/>
      <c r="L777" s="11">
        <v>0.25</v>
      </c>
      <c r="M777" s="12">
        <v>57.39</v>
      </c>
      <c r="N777" s="12">
        <f>IF(WorkOrders2[[#This Row],[WtyParts]]="yes", 0,WorkOrders2[[#This Row],[PartsCost]])</f>
        <v>57.39</v>
      </c>
      <c r="O777" t="s">
        <v>28</v>
      </c>
      <c r="P777" s="13">
        <f t="shared" si="96"/>
        <v>31</v>
      </c>
      <c r="Q777" s="14">
        <f t="shared" si="97"/>
        <v>140</v>
      </c>
      <c r="R777" s="15">
        <f t="shared" si="98"/>
        <v>35</v>
      </c>
      <c r="S777" s="15">
        <f t="shared" si="99"/>
        <v>35</v>
      </c>
      <c r="T777" s="15">
        <f t="shared" si="100"/>
        <v>57.39</v>
      </c>
      <c r="U777" s="15">
        <f t="shared" si="101"/>
        <v>92.39</v>
      </c>
      <c r="V777" s="15">
        <f t="shared" si="102"/>
        <v>92.39</v>
      </c>
      <c r="W777" s="14" t="str">
        <f t="shared" si="103"/>
        <v>Wed</v>
      </c>
      <c r="X777" s="14" t="str">
        <f t="shared" si="103"/>
        <v>Sat</v>
      </c>
      <c r="Y777" s="19">
        <f>WorkOrders2[[#This Row],[LbrHrs]]*WorkOrders2[[#This Row],[Techs]]</f>
        <v>0.5</v>
      </c>
      <c r="Z777" s="19">
        <f>WorkOrders2[[#This Row],[PartsCost]]+WorkOrders2[[#This Row],[LbrCost]]</f>
        <v>92.39</v>
      </c>
    </row>
    <row r="778" spans="1:26" x14ac:dyDescent="0.25">
      <c r="A778" s="7" t="s">
        <v>826</v>
      </c>
      <c r="B778" t="s">
        <v>34</v>
      </c>
      <c r="C778" t="s">
        <v>26</v>
      </c>
      <c r="D778" s="7" t="s">
        <v>49</v>
      </c>
      <c r="F778" s="8">
        <v>44349</v>
      </c>
      <c r="G778" s="8">
        <v>44380</v>
      </c>
      <c r="H778" s="9">
        <v>1</v>
      </c>
      <c r="I778" s="9" t="e">
        <f>VLOOKUP(WorkOrders2[[#This Row],[Techs]],[1]!tblRates[#All],2,FALSE)</f>
        <v>#REF!</v>
      </c>
      <c r="J778" s="10"/>
      <c r="K778" s="10"/>
      <c r="L778" s="11">
        <v>2</v>
      </c>
      <c r="M778" s="12">
        <v>192.44470000000001</v>
      </c>
      <c r="N778" s="12">
        <f>IF(WorkOrders2[[#This Row],[WtyParts]]="yes", 0,WorkOrders2[[#This Row],[PartsCost]])</f>
        <v>192.44470000000001</v>
      </c>
      <c r="O778" t="s">
        <v>47</v>
      </c>
      <c r="P778" s="13">
        <f t="shared" si="96"/>
        <v>31</v>
      </c>
      <c r="Q778" s="14">
        <f t="shared" si="97"/>
        <v>80</v>
      </c>
      <c r="R778" s="15">
        <f t="shared" si="98"/>
        <v>160</v>
      </c>
      <c r="S778" s="15">
        <f t="shared" si="99"/>
        <v>160</v>
      </c>
      <c r="T778" s="15">
        <f t="shared" si="100"/>
        <v>192.44470000000001</v>
      </c>
      <c r="U778" s="15">
        <f t="shared" si="101"/>
        <v>352.44470000000001</v>
      </c>
      <c r="V778" s="15">
        <f t="shared" si="102"/>
        <v>352.44470000000001</v>
      </c>
      <c r="W778" s="14" t="str">
        <f t="shared" si="103"/>
        <v>Wed</v>
      </c>
      <c r="X778" s="14" t="str">
        <f t="shared" si="103"/>
        <v>Sat</v>
      </c>
      <c r="Y778" s="19">
        <f>WorkOrders2[[#This Row],[LbrHrs]]*WorkOrders2[[#This Row],[Techs]]</f>
        <v>2</v>
      </c>
      <c r="Z778" s="19">
        <f>WorkOrders2[[#This Row],[PartsCost]]+WorkOrders2[[#This Row],[LbrCost]]</f>
        <v>352.44470000000001</v>
      </c>
    </row>
    <row r="779" spans="1:26" x14ac:dyDescent="0.25">
      <c r="A779" s="7" t="s">
        <v>827</v>
      </c>
      <c r="B779" t="s">
        <v>62</v>
      </c>
      <c r="C779" t="s">
        <v>26</v>
      </c>
      <c r="D779" s="7" t="s">
        <v>27</v>
      </c>
      <c r="F779" s="8">
        <v>44349</v>
      </c>
      <c r="G779" s="8">
        <v>44377</v>
      </c>
      <c r="H779" s="9">
        <v>1</v>
      </c>
      <c r="I779" s="9" t="e">
        <f>VLOOKUP(WorkOrders2[[#This Row],[Techs]],[1]!tblRates[#All],2,FALSE)</f>
        <v>#REF!</v>
      </c>
      <c r="J779" s="10"/>
      <c r="K779" s="10"/>
      <c r="L779" s="11">
        <v>0.5</v>
      </c>
      <c r="M779" s="12">
        <v>271.9169</v>
      </c>
      <c r="N779" s="12">
        <f>IF(WorkOrders2[[#This Row],[WtyParts]]="yes", 0,WorkOrders2[[#This Row],[PartsCost]])</f>
        <v>271.9169</v>
      </c>
      <c r="O779" t="s">
        <v>47</v>
      </c>
      <c r="P779" s="13">
        <f t="shared" si="96"/>
        <v>28</v>
      </c>
      <c r="Q779" s="14">
        <f t="shared" si="97"/>
        <v>80</v>
      </c>
      <c r="R779" s="15">
        <f t="shared" si="98"/>
        <v>40</v>
      </c>
      <c r="S779" s="15">
        <f t="shared" si="99"/>
        <v>40</v>
      </c>
      <c r="T779" s="15">
        <f t="shared" si="100"/>
        <v>271.9169</v>
      </c>
      <c r="U779" s="15">
        <f t="shared" si="101"/>
        <v>311.9169</v>
      </c>
      <c r="V779" s="15">
        <f t="shared" si="102"/>
        <v>311.9169</v>
      </c>
      <c r="W779" s="14" t="str">
        <f t="shared" si="103"/>
        <v>Wed</v>
      </c>
      <c r="X779" s="14" t="str">
        <f t="shared" si="103"/>
        <v>Wed</v>
      </c>
      <c r="Y779" s="19">
        <f>WorkOrders2[[#This Row],[LbrHrs]]*WorkOrders2[[#This Row],[Techs]]</f>
        <v>0.5</v>
      </c>
      <c r="Z779" s="19">
        <f>WorkOrders2[[#This Row],[PartsCost]]+WorkOrders2[[#This Row],[LbrCost]]</f>
        <v>311.9169</v>
      </c>
    </row>
    <row r="780" spans="1:26" x14ac:dyDescent="0.25">
      <c r="A780" s="7" t="s">
        <v>828</v>
      </c>
      <c r="B780" t="s">
        <v>34</v>
      </c>
      <c r="C780" t="s">
        <v>26</v>
      </c>
      <c r="D780" s="7" t="s">
        <v>27</v>
      </c>
      <c r="F780" s="8">
        <v>44349</v>
      </c>
      <c r="G780" s="8">
        <v>44377</v>
      </c>
      <c r="H780" s="9">
        <v>1</v>
      </c>
      <c r="I780" s="9" t="e">
        <f>VLOOKUP(WorkOrders2[[#This Row],[Techs]],[1]!tblRates[#All],2,FALSE)</f>
        <v>#REF!</v>
      </c>
      <c r="J780" s="10"/>
      <c r="K780" s="10"/>
      <c r="L780" s="11">
        <v>0.5</v>
      </c>
      <c r="M780" s="12">
        <v>588.54999999999995</v>
      </c>
      <c r="N780" s="12">
        <f>IF(WorkOrders2[[#This Row],[WtyParts]]="yes", 0,WorkOrders2[[#This Row],[PartsCost]])</f>
        <v>588.54999999999995</v>
      </c>
      <c r="O780" t="s">
        <v>28</v>
      </c>
      <c r="P780" s="13">
        <f t="shared" si="96"/>
        <v>28</v>
      </c>
      <c r="Q780" s="14">
        <f t="shared" si="97"/>
        <v>80</v>
      </c>
      <c r="R780" s="15">
        <f t="shared" si="98"/>
        <v>40</v>
      </c>
      <c r="S780" s="15">
        <f t="shared" si="99"/>
        <v>40</v>
      </c>
      <c r="T780" s="15">
        <f t="shared" si="100"/>
        <v>588.54999999999995</v>
      </c>
      <c r="U780" s="15">
        <f t="shared" si="101"/>
        <v>628.54999999999995</v>
      </c>
      <c r="V780" s="15">
        <f t="shared" si="102"/>
        <v>628.54999999999995</v>
      </c>
      <c r="W780" s="14" t="str">
        <f t="shared" si="103"/>
        <v>Wed</v>
      </c>
      <c r="X780" s="14" t="str">
        <f t="shared" si="103"/>
        <v>Wed</v>
      </c>
      <c r="Y780" s="19">
        <f>WorkOrders2[[#This Row],[LbrHrs]]*WorkOrders2[[#This Row],[Techs]]</f>
        <v>0.5</v>
      </c>
      <c r="Z780" s="19">
        <f>WorkOrders2[[#This Row],[PartsCost]]+WorkOrders2[[#This Row],[LbrCost]]</f>
        <v>628.54999999999995</v>
      </c>
    </row>
    <row r="781" spans="1:26" x14ac:dyDescent="0.25">
      <c r="A781" s="7" t="s">
        <v>829</v>
      </c>
      <c r="B781" t="s">
        <v>25</v>
      </c>
      <c r="C781" t="s">
        <v>195</v>
      </c>
      <c r="D781" s="7" t="s">
        <v>35</v>
      </c>
      <c r="F781" s="8">
        <v>44349</v>
      </c>
      <c r="G781" s="8">
        <v>44375</v>
      </c>
      <c r="H781" s="9">
        <v>1</v>
      </c>
      <c r="I781" s="9" t="e">
        <f>VLOOKUP(WorkOrders2[[#This Row],[Techs]],[1]!tblRates[#All],2,FALSE)</f>
        <v>#REF!</v>
      </c>
      <c r="J781" s="10"/>
      <c r="K781" s="10"/>
      <c r="L781" s="11">
        <v>0.25</v>
      </c>
      <c r="M781" s="12">
        <v>52.350099999999998</v>
      </c>
      <c r="N781" s="12">
        <f>IF(WorkOrders2[[#This Row],[WtyParts]]="yes", 0,WorkOrders2[[#This Row],[PartsCost]])</f>
        <v>52.350099999999998</v>
      </c>
      <c r="O781" t="s">
        <v>28</v>
      </c>
      <c r="P781" s="13">
        <f t="shared" si="96"/>
        <v>26</v>
      </c>
      <c r="Q781" s="14">
        <f t="shared" si="97"/>
        <v>80</v>
      </c>
      <c r="R781" s="15">
        <f t="shared" si="98"/>
        <v>20</v>
      </c>
      <c r="S781" s="15">
        <f t="shared" si="99"/>
        <v>20</v>
      </c>
      <c r="T781" s="15">
        <f t="shared" si="100"/>
        <v>52.350099999999998</v>
      </c>
      <c r="U781" s="15">
        <f t="shared" si="101"/>
        <v>72.350099999999998</v>
      </c>
      <c r="V781" s="15">
        <f t="shared" si="102"/>
        <v>72.350099999999998</v>
      </c>
      <c r="W781" s="14" t="str">
        <f t="shared" si="103"/>
        <v>Wed</v>
      </c>
      <c r="X781" s="14" t="str">
        <f t="shared" si="103"/>
        <v>Mon</v>
      </c>
      <c r="Y781" s="19">
        <f>WorkOrders2[[#This Row],[LbrHrs]]*WorkOrders2[[#This Row],[Techs]]</f>
        <v>0.25</v>
      </c>
      <c r="Z781" s="19">
        <f>WorkOrders2[[#This Row],[PartsCost]]+WorkOrders2[[#This Row],[LbrCost]]</f>
        <v>72.350099999999998</v>
      </c>
    </row>
    <row r="782" spans="1:26" x14ac:dyDescent="0.25">
      <c r="A782" s="7" t="s">
        <v>830</v>
      </c>
      <c r="B782" t="s">
        <v>30</v>
      </c>
      <c r="C782" t="s">
        <v>31</v>
      </c>
      <c r="D782" s="7" t="s">
        <v>27</v>
      </c>
      <c r="F782" s="8">
        <v>44349</v>
      </c>
      <c r="G782" s="8">
        <v>44384</v>
      </c>
      <c r="H782" s="9">
        <v>1</v>
      </c>
      <c r="I782" s="9" t="e">
        <f>VLOOKUP(WorkOrders2[[#This Row],[Techs]],[1]!tblRates[#All],2,FALSE)</f>
        <v>#REF!</v>
      </c>
      <c r="J782" s="10"/>
      <c r="K782" s="10"/>
      <c r="L782" s="11">
        <v>0.5</v>
      </c>
      <c r="M782" s="12">
        <v>240.5908</v>
      </c>
      <c r="N782" s="12">
        <f>IF(WorkOrders2[[#This Row],[WtyParts]]="yes", 0,WorkOrders2[[#This Row],[PartsCost]])</f>
        <v>240.5908</v>
      </c>
      <c r="O782" t="s">
        <v>36</v>
      </c>
      <c r="P782" s="13">
        <f t="shared" si="96"/>
        <v>35</v>
      </c>
      <c r="Q782" s="14">
        <f t="shared" si="97"/>
        <v>80</v>
      </c>
      <c r="R782" s="15">
        <f t="shared" si="98"/>
        <v>40</v>
      </c>
      <c r="S782" s="15">
        <f t="shared" si="99"/>
        <v>40</v>
      </c>
      <c r="T782" s="15">
        <f t="shared" si="100"/>
        <v>240.5908</v>
      </c>
      <c r="U782" s="15">
        <f t="shared" si="101"/>
        <v>280.5908</v>
      </c>
      <c r="V782" s="15">
        <f t="shared" si="102"/>
        <v>280.5908</v>
      </c>
      <c r="W782" s="14" t="str">
        <f t="shared" si="103"/>
        <v>Wed</v>
      </c>
      <c r="X782" s="14" t="str">
        <f t="shared" si="103"/>
        <v>Wed</v>
      </c>
      <c r="Y782" s="19">
        <f>WorkOrders2[[#This Row],[LbrHrs]]*WorkOrders2[[#This Row],[Techs]]</f>
        <v>0.5</v>
      </c>
      <c r="Z782" s="19">
        <f>WorkOrders2[[#This Row],[PartsCost]]+WorkOrders2[[#This Row],[LbrCost]]</f>
        <v>280.5908</v>
      </c>
    </row>
    <row r="783" spans="1:26" x14ac:dyDescent="0.25">
      <c r="A783" s="7" t="s">
        <v>831</v>
      </c>
      <c r="B783" t="s">
        <v>51</v>
      </c>
      <c r="C783" t="s">
        <v>26</v>
      </c>
      <c r="D783" s="7" t="s">
        <v>35</v>
      </c>
      <c r="F783" s="8">
        <v>44349</v>
      </c>
      <c r="G783" s="8">
        <v>44391</v>
      </c>
      <c r="H783" s="9">
        <v>1</v>
      </c>
      <c r="I783" s="9" t="e">
        <f>VLOOKUP(WorkOrders2[[#This Row],[Techs]],[1]!tblRates[#All],2,FALSE)</f>
        <v>#REF!</v>
      </c>
      <c r="J783" s="10"/>
      <c r="K783" s="10"/>
      <c r="L783" s="11">
        <v>0.25</v>
      </c>
      <c r="M783" s="12">
        <v>76.864900000000006</v>
      </c>
      <c r="N783" s="12">
        <f>IF(WorkOrders2[[#This Row],[WtyParts]]="yes", 0,WorkOrders2[[#This Row],[PartsCost]])</f>
        <v>76.864900000000006</v>
      </c>
      <c r="O783" t="s">
        <v>47</v>
      </c>
      <c r="P783" s="13">
        <f t="shared" si="96"/>
        <v>42</v>
      </c>
      <c r="Q783" s="14">
        <f t="shared" si="97"/>
        <v>80</v>
      </c>
      <c r="R783" s="15">
        <f t="shared" si="98"/>
        <v>20</v>
      </c>
      <c r="S783" s="15">
        <f t="shared" si="99"/>
        <v>20</v>
      </c>
      <c r="T783" s="15">
        <f t="shared" si="100"/>
        <v>76.864900000000006</v>
      </c>
      <c r="U783" s="15">
        <f t="shared" si="101"/>
        <v>96.864900000000006</v>
      </c>
      <c r="V783" s="15">
        <f t="shared" si="102"/>
        <v>96.864900000000006</v>
      </c>
      <c r="W783" s="14" t="str">
        <f t="shared" si="103"/>
        <v>Wed</v>
      </c>
      <c r="X783" s="14" t="str">
        <f t="shared" si="103"/>
        <v>Wed</v>
      </c>
      <c r="Y783" s="19">
        <f>WorkOrders2[[#This Row],[LbrHrs]]*WorkOrders2[[#This Row],[Techs]]</f>
        <v>0.25</v>
      </c>
      <c r="Z783" s="19">
        <f>WorkOrders2[[#This Row],[PartsCost]]+WorkOrders2[[#This Row],[LbrCost]]</f>
        <v>96.864900000000006</v>
      </c>
    </row>
    <row r="784" spans="1:26" x14ac:dyDescent="0.25">
      <c r="A784" s="7" t="s">
        <v>832</v>
      </c>
      <c r="B784" t="s">
        <v>34</v>
      </c>
      <c r="C784" t="s">
        <v>26</v>
      </c>
      <c r="D784" s="7" t="s">
        <v>32</v>
      </c>
      <c r="F784" s="8">
        <v>44349</v>
      </c>
      <c r="G784" s="8">
        <v>44401</v>
      </c>
      <c r="H784" s="9">
        <v>2</v>
      </c>
      <c r="I784" s="9" t="e">
        <f>VLOOKUP(WorkOrders2[[#This Row],[Techs]],[1]!tblRates[#All],2,FALSE)</f>
        <v>#REF!</v>
      </c>
      <c r="J784" s="10"/>
      <c r="K784" s="10"/>
      <c r="L784" s="11">
        <v>0.5</v>
      </c>
      <c r="M784" s="12">
        <v>519.01250000000005</v>
      </c>
      <c r="N784" s="12">
        <f>IF(WorkOrders2[[#This Row],[WtyParts]]="yes", 0,WorkOrders2[[#This Row],[PartsCost]])</f>
        <v>519.01250000000005</v>
      </c>
      <c r="O784" t="s">
        <v>47</v>
      </c>
      <c r="P784" s="13">
        <f t="shared" si="96"/>
        <v>52</v>
      </c>
      <c r="Q784" s="14">
        <f t="shared" si="97"/>
        <v>140</v>
      </c>
      <c r="R784" s="15">
        <f t="shared" si="98"/>
        <v>70</v>
      </c>
      <c r="S784" s="15">
        <f t="shared" si="99"/>
        <v>70</v>
      </c>
      <c r="T784" s="15">
        <f t="shared" si="100"/>
        <v>519.01250000000005</v>
      </c>
      <c r="U784" s="15">
        <f t="shared" si="101"/>
        <v>589.01250000000005</v>
      </c>
      <c r="V784" s="15">
        <f t="shared" si="102"/>
        <v>589.01250000000005</v>
      </c>
      <c r="W784" s="14" t="str">
        <f t="shared" si="103"/>
        <v>Wed</v>
      </c>
      <c r="X784" s="14" t="str">
        <f t="shared" si="103"/>
        <v>Sat</v>
      </c>
      <c r="Y784" s="19">
        <f>WorkOrders2[[#This Row],[LbrHrs]]*WorkOrders2[[#This Row],[Techs]]</f>
        <v>1</v>
      </c>
      <c r="Z784" s="19">
        <f>WorkOrders2[[#This Row],[PartsCost]]+WorkOrders2[[#This Row],[LbrCost]]</f>
        <v>589.01250000000005</v>
      </c>
    </row>
    <row r="785" spans="1:26" x14ac:dyDescent="0.25">
      <c r="A785" s="7" t="s">
        <v>833</v>
      </c>
      <c r="B785" t="s">
        <v>30</v>
      </c>
      <c r="C785" t="s">
        <v>31</v>
      </c>
      <c r="D785" s="7" t="s">
        <v>27</v>
      </c>
      <c r="F785" s="8">
        <v>44350</v>
      </c>
      <c r="G785" s="8">
        <v>44357</v>
      </c>
      <c r="H785" s="9">
        <v>1</v>
      </c>
      <c r="I785" s="9" t="e">
        <f>VLOOKUP(WorkOrders2[[#This Row],[Techs]],[1]!tblRates[#All],2,FALSE)</f>
        <v>#REF!</v>
      </c>
      <c r="J785" s="10"/>
      <c r="K785" s="10"/>
      <c r="L785" s="11">
        <v>0.25</v>
      </c>
      <c r="M785" s="12">
        <v>7.02</v>
      </c>
      <c r="N785" s="12">
        <f>IF(WorkOrders2[[#This Row],[WtyParts]]="yes", 0,WorkOrders2[[#This Row],[PartsCost]])</f>
        <v>7.02</v>
      </c>
      <c r="O785" t="s">
        <v>36</v>
      </c>
      <c r="P785" s="13">
        <f t="shared" si="96"/>
        <v>7</v>
      </c>
      <c r="Q785" s="14">
        <f t="shared" si="97"/>
        <v>80</v>
      </c>
      <c r="R785" s="15">
        <f t="shared" si="98"/>
        <v>20</v>
      </c>
      <c r="S785" s="15">
        <f t="shared" si="99"/>
        <v>20</v>
      </c>
      <c r="T785" s="15">
        <f t="shared" si="100"/>
        <v>7.02</v>
      </c>
      <c r="U785" s="15">
        <f t="shared" si="101"/>
        <v>27.02</v>
      </c>
      <c r="V785" s="15">
        <f t="shared" si="102"/>
        <v>27.02</v>
      </c>
      <c r="W785" s="14" t="str">
        <f t="shared" si="103"/>
        <v>Thu</v>
      </c>
      <c r="X785" s="14" t="str">
        <f t="shared" si="103"/>
        <v>Thu</v>
      </c>
      <c r="Y785" s="19">
        <f>WorkOrders2[[#This Row],[LbrHrs]]*WorkOrders2[[#This Row],[Techs]]</f>
        <v>0.25</v>
      </c>
      <c r="Z785" s="19">
        <f>WorkOrders2[[#This Row],[PartsCost]]+WorkOrders2[[#This Row],[LbrCost]]</f>
        <v>27.02</v>
      </c>
    </row>
    <row r="786" spans="1:26" x14ac:dyDescent="0.25">
      <c r="A786" s="7" t="s">
        <v>834</v>
      </c>
      <c r="B786" t="s">
        <v>25</v>
      </c>
      <c r="C786" t="s">
        <v>195</v>
      </c>
      <c r="D786" s="7" t="s">
        <v>35</v>
      </c>
      <c r="F786" s="8">
        <v>44350</v>
      </c>
      <c r="G786" s="8">
        <v>44364</v>
      </c>
      <c r="H786" s="9">
        <v>1</v>
      </c>
      <c r="I786" s="9" t="e">
        <f>VLOOKUP(WorkOrders2[[#This Row],[Techs]],[1]!tblRates[#All],2,FALSE)</f>
        <v>#REF!</v>
      </c>
      <c r="J786" s="10"/>
      <c r="K786" s="10"/>
      <c r="L786" s="11">
        <v>0.25</v>
      </c>
      <c r="M786" s="12">
        <v>42.66</v>
      </c>
      <c r="N786" s="12">
        <f>IF(WorkOrders2[[#This Row],[WtyParts]]="yes", 0,WorkOrders2[[#This Row],[PartsCost]])</f>
        <v>42.66</v>
      </c>
      <c r="O786" t="s">
        <v>28</v>
      </c>
      <c r="P786" s="13">
        <f t="shared" si="96"/>
        <v>14</v>
      </c>
      <c r="Q786" s="14">
        <f t="shared" si="97"/>
        <v>80</v>
      </c>
      <c r="R786" s="15">
        <f t="shared" si="98"/>
        <v>20</v>
      </c>
      <c r="S786" s="15">
        <f t="shared" si="99"/>
        <v>20</v>
      </c>
      <c r="T786" s="15">
        <f t="shared" si="100"/>
        <v>42.66</v>
      </c>
      <c r="U786" s="15">
        <f t="shared" si="101"/>
        <v>62.66</v>
      </c>
      <c r="V786" s="15">
        <f t="shared" si="102"/>
        <v>62.66</v>
      </c>
      <c r="W786" s="14" t="str">
        <f t="shared" si="103"/>
        <v>Thu</v>
      </c>
      <c r="X786" s="14" t="str">
        <f t="shared" si="103"/>
        <v>Thu</v>
      </c>
      <c r="Y786" s="19">
        <f>WorkOrders2[[#This Row],[LbrHrs]]*WorkOrders2[[#This Row],[Techs]]</f>
        <v>0.25</v>
      </c>
      <c r="Z786" s="19">
        <f>WorkOrders2[[#This Row],[PartsCost]]+WorkOrders2[[#This Row],[LbrCost]]</f>
        <v>62.66</v>
      </c>
    </row>
    <row r="787" spans="1:26" x14ac:dyDescent="0.25">
      <c r="A787" s="7" t="s">
        <v>835</v>
      </c>
      <c r="B787" t="s">
        <v>62</v>
      </c>
      <c r="C787" t="s">
        <v>40</v>
      </c>
      <c r="D787" s="7" t="s">
        <v>27</v>
      </c>
      <c r="F787" s="8">
        <v>44350</v>
      </c>
      <c r="G787" s="8">
        <v>44371</v>
      </c>
      <c r="H787" s="9">
        <v>1</v>
      </c>
      <c r="I787" s="9" t="e">
        <f>VLOOKUP(WorkOrders2[[#This Row],[Techs]],[1]!tblRates[#All],2,FALSE)</f>
        <v>#REF!</v>
      </c>
      <c r="J787" s="10"/>
      <c r="K787" s="10"/>
      <c r="L787" s="11">
        <v>0.25</v>
      </c>
      <c r="M787" s="12">
        <v>179.5359</v>
      </c>
      <c r="N787" s="12">
        <f>IF(WorkOrders2[[#This Row],[WtyParts]]="yes", 0,WorkOrders2[[#This Row],[PartsCost]])</f>
        <v>179.5359</v>
      </c>
      <c r="O787" t="s">
        <v>47</v>
      </c>
      <c r="P787" s="13">
        <f t="shared" si="96"/>
        <v>21</v>
      </c>
      <c r="Q787" s="14">
        <f t="shared" si="97"/>
        <v>80</v>
      </c>
      <c r="R787" s="15">
        <f t="shared" si="98"/>
        <v>20</v>
      </c>
      <c r="S787" s="15">
        <f t="shared" si="99"/>
        <v>20</v>
      </c>
      <c r="T787" s="15">
        <f t="shared" si="100"/>
        <v>179.5359</v>
      </c>
      <c r="U787" s="15">
        <f t="shared" si="101"/>
        <v>199.5359</v>
      </c>
      <c r="V787" s="15">
        <f t="shared" si="102"/>
        <v>199.5359</v>
      </c>
      <c r="W787" s="14" t="str">
        <f t="shared" si="103"/>
        <v>Thu</v>
      </c>
      <c r="X787" s="14" t="str">
        <f t="shared" si="103"/>
        <v>Thu</v>
      </c>
      <c r="Y787" s="19">
        <f>WorkOrders2[[#This Row],[LbrHrs]]*WorkOrders2[[#This Row],[Techs]]</f>
        <v>0.25</v>
      </c>
      <c r="Z787" s="19">
        <f>WorkOrders2[[#This Row],[PartsCost]]+WorkOrders2[[#This Row],[LbrCost]]</f>
        <v>199.5359</v>
      </c>
    </row>
    <row r="788" spans="1:26" x14ac:dyDescent="0.25">
      <c r="A788" s="7" t="s">
        <v>836</v>
      </c>
      <c r="B788" t="s">
        <v>62</v>
      </c>
      <c r="C788" t="s">
        <v>40</v>
      </c>
      <c r="D788" s="7" t="s">
        <v>27</v>
      </c>
      <c r="F788" s="8">
        <v>44350</v>
      </c>
      <c r="G788" s="8">
        <v>44375</v>
      </c>
      <c r="H788" s="9">
        <v>1</v>
      </c>
      <c r="I788" s="9" t="e">
        <f>VLOOKUP(WorkOrders2[[#This Row],[Techs]],[1]!tblRates[#All],2,FALSE)</f>
        <v>#REF!</v>
      </c>
      <c r="J788" s="10"/>
      <c r="K788" s="10"/>
      <c r="L788" s="11">
        <v>0.25</v>
      </c>
      <c r="M788" s="12">
        <v>7.8</v>
      </c>
      <c r="N788" s="12">
        <f>IF(WorkOrders2[[#This Row],[WtyParts]]="yes", 0,WorkOrders2[[#This Row],[PartsCost]])</f>
        <v>7.8</v>
      </c>
      <c r="O788" t="s">
        <v>47</v>
      </c>
      <c r="P788" s="13">
        <f t="shared" si="96"/>
        <v>25</v>
      </c>
      <c r="Q788" s="14">
        <f t="shared" si="97"/>
        <v>80</v>
      </c>
      <c r="R788" s="15">
        <f t="shared" si="98"/>
        <v>20</v>
      </c>
      <c r="S788" s="15">
        <f t="shared" si="99"/>
        <v>20</v>
      </c>
      <c r="T788" s="15">
        <f t="shared" si="100"/>
        <v>7.8</v>
      </c>
      <c r="U788" s="15">
        <f t="shared" si="101"/>
        <v>27.8</v>
      </c>
      <c r="V788" s="15">
        <f t="shared" si="102"/>
        <v>27.8</v>
      </c>
      <c r="W788" s="14" t="str">
        <f t="shared" si="103"/>
        <v>Thu</v>
      </c>
      <c r="X788" s="14" t="str">
        <f t="shared" si="103"/>
        <v>Mon</v>
      </c>
      <c r="Y788" s="19">
        <f>WorkOrders2[[#This Row],[LbrHrs]]*WorkOrders2[[#This Row],[Techs]]</f>
        <v>0.25</v>
      </c>
      <c r="Z788" s="19">
        <f>WorkOrders2[[#This Row],[PartsCost]]+WorkOrders2[[#This Row],[LbrCost]]</f>
        <v>27.8</v>
      </c>
    </row>
    <row r="789" spans="1:26" x14ac:dyDescent="0.25">
      <c r="A789" s="7" t="s">
        <v>837</v>
      </c>
      <c r="B789" t="s">
        <v>25</v>
      </c>
      <c r="C789" t="s">
        <v>195</v>
      </c>
      <c r="D789" s="7" t="s">
        <v>35</v>
      </c>
      <c r="F789" s="8">
        <v>44350</v>
      </c>
      <c r="G789" s="8">
        <v>44384</v>
      </c>
      <c r="H789" s="9">
        <v>1</v>
      </c>
      <c r="I789" s="9" t="e">
        <f>VLOOKUP(WorkOrders2[[#This Row],[Techs]],[1]!tblRates[#All],2,FALSE)</f>
        <v>#REF!</v>
      </c>
      <c r="J789" s="10"/>
      <c r="K789" s="10"/>
      <c r="L789" s="11">
        <v>0.25</v>
      </c>
      <c r="M789" s="12">
        <v>107.52</v>
      </c>
      <c r="N789" s="12">
        <f>IF(WorkOrders2[[#This Row],[WtyParts]]="yes", 0,WorkOrders2[[#This Row],[PartsCost]])</f>
        <v>107.52</v>
      </c>
      <c r="O789" t="s">
        <v>47</v>
      </c>
      <c r="P789" s="13">
        <f t="shared" si="96"/>
        <v>34</v>
      </c>
      <c r="Q789" s="14">
        <f t="shared" si="97"/>
        <v>80</v>
      </c>
      <c r="R789" s="15">
        <f t="shared" si="98"/>
        <v>20</v>
      </c>
      <c r="S789" s="15">
        <f t="shared" si="99"/>
        <v>20</v>
      </c>
      <c r="T789" s="15">
        <f t="shared" si="100"/>
        <v>107.52</v>
      </c>
      <c r="U789" s="15">
        <f t="shared" si="101"/>
        <v>127.52</v>
      </c>
      <c r="V789" s="15">
        <f t="shared" si="102"/>
        <v>127.52</v>
      </c>
      <c r="W789" s="14" t="str">
        <f t="shared" si="103"/>
        <v>Thu</v>
      </c>
      <c r="X789" s="14" t="str">
        <f t="shared" si="103"/>
        <v>Wed</v>
      </c>
      <c r="Y789" s="19">
        <f>WorkOrders2[[#This Row],[LbrHrs]]*WorkOrders2[[#This Row],[Techs]]</f>
        <v>0.25</v>
      </c>
      <c r="Z789" s="19">
        <f>WorkOrders2[[#This Row],[PartsCost]]+WorkOrders2[[#This Row],[LbrCost]]</f>
        <v>127.52</v>
      </c>
    </row>
    <row r="790" spans="1:26" x14ac:dyDescent="0.25">
      <c r="A790" s="7" t="s">
        <v>838</v>
      </c>
      <c r="B790" t="s">
        <v>39</v>
      </c>
      <c r="C790" t="s">
        <v>26</v>
      </c>
      <c r="D790" s="7" t="s">
        <v>32</v>
      </c>
      <c r="F790" s="8">
        <v>44350</v>
      </c>
      <c r="G790" s="8">
        <v>44398</v>
      </c>
      <c r="H790" s="9">
        <v>2</v>
      </c>
      <c r="I790" s="9" t="e">
        <f>VLOOKUP(WorkOrders2[[#This Row],[Techs]],[1]!tblRates[#All],2,FALSE)</f>
        <v>#REF!</v>
      </c>
      <c r="J790" s="10"/>
      <c r="K790" s="10"/>
      <c r="L790" s="11">
        <v>0.5</v>
      </c>
      <c r="M790" s="12">
        <v>150</v>
      </c>
      <c r="N790" s="12">
        <f>IF(WorkOrders2[[#This Row],[WtyParts]]="yes", 0,WorkOrders2[[#This Row],[PartsCost]])</f>
        <v>150</v>
      </c>
      <c r="O790" t="s">
        <v>28</v>
      </c>
      <c r="P790" s="13">
        <f t="shared" si="96"/>
        <v>48</v>
      </c>
      <c r="Q790" s="14">
        <f t="shared" si="97"/>
        <v>140</v>
      </c>
      <c r="R790" s="15">
        <f t="shared" si="98"/>
        <v>70</v>
      </c>
      <c r="S790" s="15">
        <f t="shared" si="99"/>
        <v>70</v>
      </c>
      <c r="T790" s="15">
        <f t="shared" si="100"/>
        <v>150</v>
      </c>
      <c r="U790" s="15">
        <f t="shared" si="101"/>
        <v>220</v>
      </c>
      <c r="V790" s="15">
        <f t="shared" si="102"/>
        <v>220</v>
      </c>
      <c r="W790" s="14" t="str">
        <f t="shared" si="103"/>
        <v>Thu</v>
      </c>
      <c r="X790" s="14" t="str">
        <f t="shared" si="103"/>
        <v>Wed</v>
      </c>
      <c r="Y790" s="19">
        <f>WorkOrders2[[#This Row],[LbrHrs]]*WorkOrders2[[#This Row],[Techs]]</f>
        <v>1</v>
      </c>
      <c r="Z790" s="19">
        <f>WorkOrders2[[#This Row],[PartsCost]]+WorkOrders2[[#This Row],[LbrCost]]</f>
        <v>220</v>
      </c>
    </row>
    <row r="791" spans="1:26" x14ac:dyDescent="0.25">
      <c r="A791" s="7" t="s">
        <v>839</v>
      </c>
      <c r="B791" t="s">
        <v>25</v>
      </c>
      <c r="C791" t="s">
        <v>195</v>
      </c>
      <c r="D791" s="7" t="s">
        <v>32</v>
      </c>
      <c r="F791" s="8">
        <v>44350</v>
      </c>
      <c r="G791" s="8"/>
      <c r="H791" s="9">
        <v>2</v>
      </c>
      <c r="I791" s="9" t="e">
        <f>VLOOKUP(WorkOrders2[[#This Row],[Techs]],[1]!tblRates[#All],2,FALSE)</f>
        <v>#REF!</v>
      </c>
      <c r="J791" s="10"/>
      <c r="K791" s="10"/>
      <c r="L791" s="11"/>
      <c r="M791" s="12">
        <v>42.66</v>
      </c>
      <c r="N791" s="12">
        <f>IF(WorkOrders2[[#This Row],[WtyParts]]="yes", 0,WorkOrders2[[#This Row],[PartsCost]])</f>
        <v>42.66</v>
      </c>
      <c r="O791" t="s">
        <v>28</v>
      </c>
      <c r="P791" s="13" t="str">
        <f t="shared" si="96"/>
        <v/>
      </c>
      <c r="Q791" s="14">
        <f t="shared" si="97"/>
        <v>140</v>
      </c>
      <c r="R791" s="15">
        <f t="shared" si="98"/>
        <v>0</v>
      </c>
      <c r="S791" s="15">
        <f t="shared" si="99"/>
        <v>0</v>
      </c>
      <c r="T791" s="15">
        <f t="shared" si="100"/>
        <v>42.66</v>
      </c>
      <c r="U791" s="15">
        <f t="shared" si="101"/>
        <v>42.66</v>
      </c>
      <c r="V791" s="15">
        <f t="shared" si="102"/>
        <v>42.66</v>
      </c>
      <c r="W791" s="14" t="str">
        <f t="shared" si="103"/>
        <v>Thu</v>
      </c>
      <c r="X791" s="14" t="str">
        <f t="shared" si="103"/>
        <v>Sat</v>
      </c>
      <c r="Y791" s="19">
        <f>WorkOrders2[[#This Row],[LbrHrs]]*WorkOrders2[[#This Row],[Techs]]</f>
        <v>0</v>
      </c>
      <c r="Z791" s="19">
        <f>WorkOrders2[[#This Row],[PartsCost]]+WorkOrders2[[#This Row],[LbrCost]]</f>
        <v>42.66</v>
      </c>
    </row>
    <row r="792" spans="1:26" x14ac:dyDescent="0.25">
      <c r="A792" s="7" t="s">
        <v>840</v>
      </c>
      <c r="B792" t="s">
        <v>34</v>
      </c>
      <c r="C792" t="s">
        <v>40</v>
      </c>
      <c r="D792" s="7" t="s">
        <v>27</v>
      </c>
      <c r="F792" s="8">
        <v>44350</v>
      </c>
      <c r="G792" s="8"/>
      <c r="H792" s="9">
        <v>2</v>
      </c>
      <c r="I792" s="9" t="e">
        <f>VLOOKUP(WorkOrders2[[#This Row],[Techs]],[1]!tblRates[#All],2,FALSE)</f>
        <v>#REF!</v>
      </c>
      <c r="J792" s="10"/>
      <c r="K792" s="10"/>
      <c r="L792" s="11"/>
      <c r="M792" s="12">
        <v>20.010000000000002</v>
      </c>
      <c r="N792" s="12">
        <f>IF(WorkOrders2[[#This Row],[WtyParts]]="yes", 0,WorkOrders2[[#This Row],[PartsCost]])</f>
        <v>20.010000000000002</v>
      </c>
      <c r="O792" t="s">
        <v>47</v>
      </c>
      <c r="P792" s="13" t="str">
        <f t="shared" si="96"/>
        <v/>
      </c>
      <c r="Q792" s="14">
        <f t="shared" si="97"/>
        <v>140</v>
      </c>
      <c r="R792" s="15">
        <f t="shared" si="98"/>
        <v>0</v>
      </c>
      <c r="S792" s="15">
        <f t="shared" si="99"/>
        <v>0</v>
      </c>
      <c r="T792" s="15">
        <f t="shared" si="100"/>
        <v>20.010000000000002</v>
      </c>
      <c r="U792" s="15">
        <f t="shared" si="101"/>
        <v>20.010000000000002</v>
      </c>
      <c r="V792" s="15">
        <f t="shared" si="102"/>
        <v>20.010000000000002</v>
      </c>
      <c r="W792" s="14" t="str">
        <f t="shared" si="103"/>
        <v>Thu</v>
      </c>
      <c r="X792" s="14" t="str">
        <f t="shared" si="103"/>
        <v>Sat</v>
      </c>
      <c r="Y792" s="19">
        <f>WorkOrders2[[#This Row],[LbrHrs]]*WorkOrders2[[#This Row],[Techs]]</f>
        <v>0</v>
      </c>
      <c r="Z792" s="19">
        <f>WorkOrders2[[#This Row],[PartsCost]]+WorkOrders2[[#This Row],[LbrCost]]</f>
        <v>20.010000000000002</v>
      </c>
    </row>
    <row r="793" spans="1:26" x14ac:dyDescent="0.25">
      <c r="A793" s="7" t="s">
        <v>841</v>
      </c>
      <c r="B793" t="s">
        <v>51</v>
      </c>
      <c r="C793" t="s">
        <v>26</v>
      </c>
      <c r="D793" s="7" t="s">
        <v>35</v>
      </c>
      <c r="F793" s="8">
        <v>44351</v>
      </c>
      <c r="G793" s="8">
        <v>44396</v>
      </c>
      <c r="H793" s="9">
        <v>1</v>
      </c>
      <c r="I793" s="9" t="e">
        <f>VLOOKUP(WorkOrders2[[#This Row],[Techs]],[1]!tblRates[#All],2,FALSE)</f>
        <v>#REF!</v>
      </c>
      <c r="J793" s="10"/>
      <c r="K793" s="10"/>
      <c r="L793" s="11">
        <v>0.25</v>
      </c>
      <c r="M793" s="12">
        <v>180</v>
      </c>
      <c r="N793" s="12">
        <f>IF(WorkOrders2[[#This Row],[WtyParts]]="yes", 0,WorkOrders2[[#This Row],[PartsCost]])</f>
        <v>180</v>
      </c>
      <c r="O793" t="s">
        <v>47</v>
      </c>
      <c r="P793" s="13">
        <f t="shared" si="96"/>
        <v>45</v>
      </c>
      <c r="Q793" s="14">
        <f t="shared" si="97"/>
        <v>80</v>
      </c>
      <c r="R793" s="15">
        <f t="shared" si="98"/>
        <v>20</v>
      </c>
      <c r="S793" s="15">
        <f t="shared" si="99"/>
        <v>20</v>
      </c>
      <c r="T793" s="15">
        <f t="shared" si="100"/>
        <v>180</v>
      </c>
      <c r="U793" s="15">
        <f t="shared" si="101"/>
        <v>200</v>
      </c>
      <c r="V793" s="15">
        <f t="shared" si="102"/>
        <v>200</v>
      </c>
      <c r="W793" s="14" t="str">
        <f t="shared" si="103"/>
        <v>Fri</v>
      </c>
      <c r="X793" s="14" t="str">
        <f t="shared" si="103"/>
        <v>Mon</v>
      </c>
      <c r="Y793" s="19">
        <f>WorkOrders2[[#This Row],[LbrHrs]]*WorkOrders2[[#This Row],[Techs]]</f>
        <v>0.25</v>
      </c>
      <c r="Z793" s="19">
        <f>WorkOrders2[[#This Row],[PartsCost]]+WorkOrders2[[#This Row],[LbrCost]]</f>
        <v>200</v>
      </c>
    </row>
    <row r="794" spans="1:26" x14ac:dyDescent="0.25">
      <c r="A794" s="7" t="s">
        <v>842</v>
      </c>
      <c r="B794" t="s">
        <v>62</v>
      </c>
      <c r="C794" t="s">
        <v>46</v>
      </c>
      <c r="D794" s="7" t="s">
        <v>35</v>
      </c>
      <c r="F794" s="8">
        <v>44352</v>
      </c>
      <c r="G794" s="8">
        <v>44370</v>
      </c>
      <c r="H794" s="9">
        <v>1</v>
      </c>
      <c r="I794" s="9" t="e">
        <f>VLOOKUP(WorkOrders2[[#This Row],[Techs]],[1]!tblRates[#All],2,FALSE)</f>
        <v>#REF!</v>
      </c>
      <c r="J794" s="10"/>
      <c r="K794" s="10"/>
      <c r="L794" s="11">
        <v>0.25</v>
      </c>
      <c r="M794" s="12">
        <v>30</v>
      </c>
      <c r="N794" s="12">
        <f>IF(WorkOrders2[[#This Row],[WtyParts]]="yes", 0,WorkOrders2[[#This Row],[PartsCost]])</f>
        <v>30</v>
      </c>
      <c r="O794" t="s">
        <v>47</v>
      </c>
      <c r="P794" s="13">
        <f t="shared" si="96"/>
        <v>18</v>
      </c>
      <c r="Q794" s="14">
        <f t="shared" si="97"/>
        <v>80</v>
      </c>
      <c r="R794" s="15">
        <f t="shared" si="98"/>
        <v>20</v>
      </c>
      <c r="S794" s="15">
        <f t="shared" si="99"/>
        <v>20</v>
      </c>
      <c r="T794" s="15">
        <f t="shared" si="100"/>
        <v>30</v>
      </c>
      <c r="U794" s="15">
        <f t="shared" si="101"/>
        <v>50</v>
      </c>
      <c r="V794" s="15">
        <f t="shared" si="102"/>
        <v>50</v>
      </c>
      <c r="W794" s="14" t="str">
        <f t="shared" si="103"/>
        <v>Sat</v>
      </c>
      <c r="X794" s="14" t="str">
        <f t="shared" si="103"/>
        <v>Wed</v>
      </c>
      <c r="Y794" s="19">
        <f>WorkOrders2[[#This Row],[LbrHrs]]*WorkOrders2[[#This Row],[Techs]]</f>
        <v>0.25</v>
      </c>
      <c r="Z794" s="19">
        <f>WorkOrders2[[#This Row],[PartsCost]]+WorkOrders2[[#This Row],[LbrCost]]</f>
        <v>50</v>
      </c>
    </row>
    <row r="795" spans="1:26" x14ac:dyDescent="0.25">
      <c r="A795" s="7" t="s">
        <v>843</v>
      </c>
      <c r="B795" t="s">
        <v>25</v>
      </c>
      <c r="C795" t="s">
        <v>195</v>
      </c>
      <c r="D795" s="7" t="s">
        <v>35</v>
      </c>
      <c r="F795" s="8">
        <v>44354</v>
      </c>
      <c r="G795" s="8">
        <v>44357</v>
      </c>
      <c r="H795" s="9">
        <v>1</v>
      </c>
      <c r="I795" s="9" t="e">
        <f>VLOOKUP(WorkOrders2[[#This Row],[Techs]],[1]!tblRates[#All],2,FALSE)</f>
        <v>#REF!</v>
      </c>
      <c r="J795" s="10"/>
      <c r="K795" s="10"/>
      <c r="L795" s="11">
        <v>0.25</v>
      </c>
      <c r="M795" s="12">
        <v>0.45600000000000002</v>
      </c>
      <c r="N795" s="12">
        <f>IF(WorkOrders2[[#This Row],[WtyParts]]="yes", 0,WorkOrders2[[#This Row],[PartsCost]])</f>
        <v>0.45600000000000002</v>
      </c>
      <c r="O795" t="s">
        <v>47</v>
      </c>
      <c r="P795" s="13">
        <f t="shared" si="96"/>
        <v>3</v>
      </c>
      <c r="Q795" s="14">
        <f t="shared" si="97"/>
        <v>80</v>
      </c>
      <c r="R795" s="15">
        <f t="shared" si="98"/>
        <v>20</v>
      </c>
      <c r="S795" s="15">
        <f t="shared" si="99"/>
        <v>20</v>
      </c>
      <c r="T795" s="15">
        <f t="shared" si="100"/>
        <v>0.45600000000000002</v>
      </c>
      <c r="U795" s="15">
        <f t="shared" si="101"/>
        <v>20.456</v>
      </c>
      <c r="V795" s="15">
        <f t="shared" si="102"/>
        <v>20.456</v>
      </c>
      <c r="W795" s="14" t="str">
        <f t="shared" si="103"/>
        <v>Mon</v>
      </c>
      <c r="X795" s="14" t="str">
        <f t="shared" si="103"/>
        <v>Thu</v>
      </c>
      <c r="Y795" s="19">
        <f>WorkOrders2[[#This Row],[LbrHrs]]*WorkOrders2[[#This Row],[Techs]]</f>
        <v>0.25</v>
      </c>
      <c r="Z795" s="19">
        <f>WorkOrders2[[#This Row],[PartsCost]]+WorkOrders2[[#This Row],[LbrCost]]</f>
        <v>20.456</v>
      </c>
    </row>
    <row r="796" spans="1:26" x14ac:dyDescent="0.25">
      <c r="A796" s="7" t="s">
        <v>844</v>
      </c>
      <c r="B796" t="s">
        <v>34</v>
      </c>
      <c r="C796" t="s">
        <v>40</v>
      </c>
      <c r="D796" s="7" t="s">
        <v>27</v>
      </c>
      <c r="F796" s="8">
        <v>44354</v>
      </c>
      <c r="G796" s="8">
        <v>44361</v>
      </c>
      <c r="H796" s="9">
        <v>2</v>
      </c>
      <c r="I796" s="9" t="e">
        <f>VLOOKUP(WorkOrders2[[#This Row],[Techs]],[1]!tblRates[#All],2,FALSE)</f>
        <v>#REF!</v>
      </c>
      <c r="J796" s="10"/>
      <c r="K796" s="10" t="s">
        <v>41</v>
      </c>
      <c r="L796" s="11">
        <v>1.5</v>
      </c>
      <c r="M796" s="12">
        <v>105.9778</v>
      </c>
      <c r="N796" s="12">
        <f>IF(WorkOrders2[[#This Row],[WtyParts]]="yes", 0,WorkOrders2[[#This Row],[PartsCost]])</f>
        <v>0</v>
      </c>
      <c r="O796" t="s">
        <v>47</v>
      </c>
      <c r="P796" s="13">
        <f t="shared" si="96"/>
        <v>7</v>
      </c>
      <c r="Q796" s="14">
        <f t="shared" si="97"/>
        <v>140</v>
      </c>
      <c r="R796" s="15">
        <f t="shared" si="98"/>
        <v>210</v>
      </c>
      <c r="S796" s="15">
        <f t="shared" si="99"/>
        <v>210</v>
      </c>
      <c r="T796" s="15">
        <f t="shared" si="100"/>
        <v>0</v>
      </c>
      <c r="U796" s="15">
        <f t="shared" si="101"/>
        <v>315.9778</v>
      </c>
      <c r="V796" s="15">
        <f t="shared" si="102"/>
        <v>210</v>
      </c>
      <c r="W796" s="14" t="str">
        <f t="shared" si="103"/>
        <v>Mon</v>
      </c>
      <c r="X796" s="14" t="str">
        <f t="shared" si="103"/>
        <v>Mon</v>
      </c>
      <c r="Y796" s="19">
        <f>WorkOrders2[[#This Row],[LbrHrs]]*WorkOrders2[[#This Row],[Techs]]</f>
        <v>3</v>
      </c>
      <c r="Z796" s="19">
        <f>WorkOrders2[[#This Row],[PartsCost]]+WorkOrders2[[#This Row],[LbrCost]]</f>
        <v>315.9778</v>
      </c>
    </row>
    <row r="797" spans="1:26" x14ac:dyDescent="0.25">
      <c r="A797" s="7" t="s">
        <v>845</v>
      </c>
      <c r="B797" t="s">
        <v>25</v>
      </c>
      <c r="C797" t="s">
        <v>195</v>
      </c>
      <c r="D797" s="7" t="s">
        <v>27</v>
      </c>
      <c r="F797" s="8">
        <v>44354</v>
      </c>
      <c r="G797" s="8">
        <v>44362</v>
      </c>
      <c r="H797" s="9">
        <v>2</v>
      </c>
      <c r="I797" s="9" t="e">
        <f>VLOOKUP(WorkOrders2[[#This Row],[Techs]],[1]!tblRates[#All],2,FALSE)</f>
        <v>#REF!</v>
      </c>
      <c r="J797" s="10"/>
      <c r="K797" s="10"/>
      <c r="L797" s="11">
        <v>0.25</v>
      </c>
      <c r="M797" s="12">
        <v>19.196999999999999</v>
      </c>
      <c r="N797" s="12">
        <f>IF(WorkOrders2[[#This Row],[WtyParts]]="yes", 0,WorkOrders2[[#This Row],[PartsCost]])</f>
        <v>19.196999999999999</v>
      </c>
      <c r="O797" t="s">
        <v>28</v>
      </c>
      <c r="P797" s="13">
        <f t="shared" si="96"/>
        <v>8</v>
      </c>
      <c r="Q797" s="14">
        <f t="shared" si="97"/>
        <v>140</v>
      </c>
      <c r="R797" s="15">
        <f t="shared" si="98"/>
        <v>35</v>
      </c>
      <c r="S797" s="15">
        <f t="shared" si="99"/>
        <v>35</v>
      </c>
      <c r="T797" s="15">
        <f t="shared" si="100"/>
        <v>19.196999999999999</v>
      </c>
      <c r="U797" s="15">
        <f t="shared" si="101"/>
        <v>54.197000000000003</v>
      </c>
      <c r="V797" s="15">
        <f t="shared" si="102"/>
        <v>54.197000000000003</v>
      </c>
      <c r="W797" s="14" t="str">
        <f t="shared" si="103"/>
        <v>Mon</v>
      </c>
      <c r="X797" s="14" t="str">
        <f t="shared" si="103"/>
        <v>Tue</v>
      </c>
      <c r="Y797" s="19">
        <f>WorkOrders2[[#This Row],[LbrHrs]]*WorkOrders2[[#This Row],[Techs]]</f>
        <v>0.5</v>
      </c>
      <c r="Z797" s="19">
        <f>WorkOrders2[[#This Row],[PartsCost]]+WorkOrders2[[#This Row],[LbrCost]]</f>
        <v>54.197000000000003</v>
      </c>
    </row>
    <row r="798" spans="1:26" x14ac:dyDescent="0.25">
      <c r="A798" s="7" t="s">
        <v>846</v>
      </c>
      <c r="B798" t="s">
        <v>51</v>
      </c>
      <c r="C798" t="s">
        <v>26</v>
      </c>
      <c r="D798" s="7" t="s">
        <v>35</v>
      </c>
      <c r="F798" s="8">
        <v>44354</v>
      </c>
      <c r="G798" s="8">
        <v>44368</v>
      </c>
      <c r="H798" s="9">
        <v>1</v>
      </c>
      <c r="I798" s="9" t="e">
        <f>VLOOKUP(WorkOrders2[[#This Row],[Techs]],[1]!tblRates[#All],2,FALSE)</f>
        <v>#REF!</v>
      </c>
      <c r="J798" s="10"/>
      <c r="K798" s="10"/>
      <c r="L798" s="11">
        <v>0.25</v>
      </c>
      <c r="M798" s="12">
        <v>180</v>
      </c>
      <c r="N798" s="12">
        <f>IF(WorkOrders2[[#This Row],[WtyParts]]="yes", 0,WorkOrders2[[#This Row],[PartsCost]])</f>
        <v>180</v>
      </c>
      <c r="O798" t="s">
        <v>47</v>
      </c>
      <c r="P798" s="13">
        <f t="shared" si="96"/>
        <v>14</v>
      </c>
      <c r="Q798" s="14">
        <f t="shared" si="97"/>
        <v>80</v>
      </c>
      <c r="R798" s="15">
        <f t="shared" si="98"/>
        <v>20</v>
      </c>
      <c r="S798" s="15">
        <f t="shared" si="99"/>
        <v>20</v>
      </c>
      <c r="T798" s="15">
        <f t="shared" si="100"/>
        <v>180</v>
      </c>
      <c r="U798" s="15">
        <f t="shared" si="101"/>
        <v>200</v>
      </c>
      <c r="V798" s="15">
        <f t="shared" si="102"/>
        <v>200</v>
      </c>
      <c r="W798" s="14" t="str">
        <f t="shared" si="103"/>
        <v>Mon</v>
      </c>
      <c r="X798" s="14" t="str">
        <f t="shared" si="103"/>
        <v>Mon</v>
      </c>
      <c r="Y798" s="19">
        <f>WorkOrders2[[#This Row],[LbrHrs]]*WorkOrders2[[#This Row],[Techs]]</f>
        <v>0.25</v>
      </c>
      <c r="Z798" s="19">
        <f>WorkOrders2[[#This Row],[PartsCost]]+WorkOrders2[[#This Row],[LbrCost]]</f>
        <v>200</v>
      </c>
    </row>
    <row r="799" spans="1:26" x14ac:dyDescent="0.25">
      <c r="A799" s="7" t="s">
        <v>847</v>
      </c>
      <c r="B799" t="s">
        <v>62</v>
      </c>
      <c r="C799" t="s">
        <v>46</v>
      </c>
      <c r="D799" s="7" t="s">
        <v>32</v>
      </c>
      <c r="F799" s="8">
        <v>44354</v>
      </c>
      <c r="G799" s="8">
        <v>44391</v>
      </c>
      <c r="H799" s="9">
        <v>1</v>
      </c>
      <c r="I799" s="9" t="e">
        <f>VLOOKUP(WorkOrders2[[#This Row],[Techs]],[1]!tblRates[#All],2,FALSE)</f>
        <v>#REF!</v>
      </c>
      <c r="J799" s="10"/>
      <c r="K799" s="10" t="s">
        <v>41</v>
      </c>
      <c r="L799" s="11">
        <v>0.5</v>
      </c>
      <c r="M799" s="12">
        <v>240.6737</v>
      </c>
      <c r="N799" s="12">
        <f>IF(WorkOrders2[[#This Row],[WtyParts]]="yes", 0,WorkOrders2[[#This Row],[PartsCost]])</f>
        <v>0</v>
      </c>
      <c r="O799" t="s">
        <v>47</v>
      </c>
      <c r="P799" s="13">
        <f t="shared" si="96"/>
        <v>37</v>
      </c>
      <c r="Q799" s="14">
        <f t="shared" si="97"/>
        <v>80</v>
      </c>
      <c r="R799" s="15">
        <f t="shared" si="98"/>
        <v>40</v>
      </c>
      <c r="S799" s="15">
        <f t="shared" si="99"/>
        <v>40</v>
      </c>
      <c r="T799" s="15">
        <f t="shared" si="100"/>
        <v>0</v>
      </c>
      <c r="U799" s="15">
        <f t="shared" si="101"/>
        <v>280.6737</v>
      </c>
      <c r="V799" s="15">
        <f t="shared" si="102"/>
        <v>40</v>
      </c>
      <c r="W799" s="14" t="str">
        <f t="shared" si="103"/>
        <v>Mon</v>
      </c>
      <c r="X799" s="14" t="str">
        <f t="shared" si="103"/>
        <v>Wed</v>
      </c>
      <c r="Y799" s="19">
        <f>WorkOrders2[[#This Row],[LbrHrs]]*WorkOrders2[[#This Row],[Techs]]</f>
        <v>0.5</v>
      </c>
      <c r="Z799" s="19">
        <f>WorkOrders2[[#This Row],[PartsCost]]+WorkOrders2[[#This Row],[LbrCost]]</f>
        <v>280.6737</v>
      </c>
    </row>
    <row r="800" spans="1:26" x14ac:dyDescent="0.25">
      <c r="A800" s="7" t="s">
        <v>848</v>
      </c>
      <c r="B800" t="s">
        <v>34</v>
      </c>
      <c r="C800" t="s">
        <v>46</v>
      </c>
      <c r="D800" s="7" t="s">
        <v>32</v>
      </c>
      <c r="F800" s="8">
        <v>44354</v>
      </c>
      <c r="G800" s="8">
        <v>44398</v>
      </c>
      <c r="H800" s="9">
        <v>1</v>
      </c>
      <c r="I800" s="9" t="e">
        <f>VLOOKUP(WorkOrders2[[#This Row],[Techs]],[1]!tblRates[#All],2,FALSE)</f>
        <v>#REF!</v>
      </c>
      <c r="J800" s="10"/>
      <c r="K800" s="10"/>
      <c r="L800" s="11">
        <v>2</v>
      </c>
      <c r="M800" s="12">
        <v>425.89949999999999</v>
      </c>
      <c r="N800" s="12">
        <f>IF(WorkOrders2[[#This Row],[WtyParts]]="yes", 0,WorkOrders2[[#This Row],[PartsCost]])</f>
        <v>425.89949999999999</v>
      </c>
      <c r="O800" t="s">
        <v>47</v>
      </c>
      <c r="P800" s="13">
        <f t="shared" si="96"/>
        <v>44</v>
      </c>
      <c r="Q800" s="14">
        <f t="shared" si="97"/>
        <v>80</v>
      </c>
      <c r="R800" s="15">
        <f t="shared" si="98"/>
        <v>160</v>
      </c>
      <c r="S800" s="15">
        <f t="shared" si="99"/>
        <v>160</v>
      </c>
      <c r="T800" s="15">
        <f t="shared" si="100"/>
        <v>425.89949999999999</v>
      </c>
      <c r="U800" s="15">
        <f t="shared" si="101"/>
        <v>585.89949999999999</v>
      </c>
      <c r="V800" s="15">
        <f t="shared" si="102"/>
        <v>585.89949999999999</v>
      </c>
      <c r="W800" s="14" t="str">
        <f t="shared" si="103"/>
        <v>Mon</v>
      </c>
      <c r="X800" s="14" t="str">
        <f t="shared" si="103"/>
        <v>Wed</v>
      </c>
      <c r="Y800" s="19">
        <f>WorkOrders2[[#This Row],[LbrHrs]]*WorkOrders2[[#This Row],[Techs]]</f>
        <v>2</v>
      </c>
      <c r="Z800" s="19">
        <f>WorkOrders2[[#This Row],[PartsCost]]+WorkOrders2[[#This Row],[LbrCost]]</f>
        <v>585.89949999999999</v>
      </c>
    </row>
    <row r="801" spans="1:26" x14ac:dyDescent="0.25">
      <c r="A801" s="7" t="s">
        <v>849</v>
      </c>
      <c r="B801" t="s">
        <v>39</v>
      </c>
      <c r="C801" t="s">
        <v>40</v>
      </c>
      <c r="D801" s="7" t="s">
        <v>162</v>
      </c>
      <c r="F801" s="8">
        <v>44354</v>
      </c>
      <c r="G801" s="8"/>
      <c r="H801" s="9">
        <v>2</v>
      </c>
      <c r="I801" s="9" t="e">
        <f>VLOOKUP(WorkOrders2[[#This Row],[Techs]],[1]!tblRates[#All],2,FALSE)</f>
        <v>#REF!</v>
      </c>
      <c r="J801" s="10"/>
      <c r="K801" s="10"/>
      <c r="L801" s="11"/>
      <c r="M801" s="12">
        <v>346.24380000000002</v>
      </c>
      <c r="N801" s="12">
        <f>IF(WorkOrders2[[#This Row],[WtyParts]]="yes", 0,WorkOrders2[[#This Row],[PartsCost]])</f>
        <v>346.24380000000002</v>
      </c>
      <c r="O801" t="s">
        <v>47</v>
      </c>
      <c r="P801" s="13" t="str">
        <f t="shared" si="96"/>
        <v/>
      </c>
      <c r="Q801" s="14">
        <f t="shared" si="97"/>
        <v>140</v>
      </c>
      <c r="R801" s="15">
        <f t="shared" si="98"/>
        <v>0</v>
      </c>
      <c r="S801" s="15">
        <f t="shared" si="99"/>
        <v>0</v>
      </c>
      <c r="T801" s="15">
        <f t="shared" si="100"/>
        <v>346.24380000000002</v>
      </c>
      <c r="U801" s="15">
        <f t="shared" si="101"/>
        <v>346.24380000000002</v>
      </c>
      <c r="V801" s="15">
        <f t="shared" si="102"/>
        <v>346.24380000000002</v>
      </c>
      <c r="W801" s="14" t="str">
        <f t="shared" si="103"/>
        <v>Mon</v>
      </c>
      <c r="X801" s="14" t="str">
        <f t="shared" si="103"/>
        <v>Sat</v>
      </c>
      <c r="Y801" s="19">
        <f>WorkOrders2[[#This Row],[LbrHrs]]*WorkOrders2[[#This Row],[Techs]]</f>
        <v>0</v>
      </c>
      <c r="Z801" s="19">
        <f>WorkOrders2[[#This Row],[PartsCost]]+WorkOrders2[[#This Row],[LbrCost]]</f>
        <v>346.24380000000002</v>
      </c>
    </row>
    <row r="802" spans="1:26" x14ac:dyDescent="0.25">
      <c r="A802" s="7" t="s">
        <v>850</v>
      </c>
      <c r="B802" t="s">
        <v>25</v>
      </c>
      <c r="C802" t="s">
        <v>195</v>
      </c>
      <c r="D802" s="7" t="s">
        <v>35</v>
      </c>
      <c r="F802" s="8">
        <v>44355</v>
      </c>
      <c r="G802" s="8">
        <v>44361</v>
      </c>
      <c r="H802" s="9">
        <v>2</v>
      </c>
      <c r="I802" s="9" t="e">
        <f>VLOOKUP(WorkOrders2[[#This Row],[Techs]],[1]!tblRates[#All],2,FALSE)</f>
        <v>#REF!</v>
      </c>
      <c r="J802" s="10"/>
      <c r="K802" s="10"/>
      <c r="L802" s="11">
        <v>0.25</v>
      </c>
      <c r="M802" s="12">
        <v>146.75530000000001</v>
      </c>
      <c r="N802" s="12">
        <f>IF(WorkOrders2[[#This Row],[WtyParts]]="yes", 0,WorkOrders2[[#This Row],[PartsCost]])</f>
        <v>146.75530000000001</v>
      </c>
      <c r="O802" t="s">
        <v>47</v>
      </c>
      <c r="P802" s="13">
        <f t="shared" si="96"/>
        <v>6</v>
      </c>
      <c r="Q802" s="14">
        <f t="shared" si="97"/>
        <v>140</v>
      </c>
      <c r="R802" s="15">
        <f t="shared" si="98"/>
        <v>35</v>
      </c>
      <c r="S802" s="15">
        <f t="shared" si="99"/>
        <v>35</v>
      </c>
      <c r="T802" s="15">
        <f t="shared" si="100"/>
        <v>146.75530000000001</v>
      </c>
      <c r="U802" s="15">
        <f t="shared" si="101"/>
        <v>181.75530000000001</v>
      </c>
      <c r="V802" s="15">
        <f t="shared" si="102"/>
        <v>181.75530000000001</v>
      </c>
      <c r="W802" s="14" t="str">
        <f t="shared" si="103"/>
        <v>Tue</v>
      </c>
      <c r="X802" s="14" t="str">
        <f t="shared" si="103"/>
        <v>Mon</v>
      </c>
      <c r="Y802" s="19">
        <f>WorkOrders2[[#This Row],[LbrHrs]]*WorkOrders2[[#This Row],[Techs]]</f>
        <v>0.5</v>
      </c>
      <c r="Z802" s="19">
        <f>WorkOrders2[[#This Row],[PartsCost]]+WorkOrders2[[#This Row],[LbrCost]]</f>
        <v>181.75530000000001</v>
      </c>
    </row>
    <row r="803" spans="1:26" x14ac:dyDescent="0.25">
      <c r="A803" s="7" t="s">
        <v>851</v>
      </c>
      <c r="B803" t="s">
        <v>34</v>
      </c>
      <c r="C803" t="s">
        <v>40</v>
      </c>
      <c r="D803" s="7" t="s">
        <v>32</v>
      </c>
      <c r="F803" s="8">
        <v>44355</v>
      </c>
      <c r="G803" s="8">
        <v>44363</v>
      </c>
      <c r="H803" s="9">
        <v>1</v>
      </c>
      <c r="I803" s="9" t="e">
        <f>VLOOKUP(WorkOrders2[[#This Row],[Techs]],[1]!tblRates[#All],2,FALSE)</f>
        <v>#REF!</v>
      </c>
      <c r="J803" s="10"/>
      <c r="K803" s="10"/>
      <c r="L803" s="11">
        <v>0.5</v>
      </c>
      <c r="M803" s="12">
        <v>120</v>
      </c>
      <c r="N803" s="12">
        <f>IF(WorkOrders2[[#This Row],[WtyParts]]="yes", 0,WorkOrders2[[#This Row],[PartsCost]])</f>
        <v>120</v>
      </c>
      <c r="O803" t="s">
        <v>47</v>
      </c>
      <c r="P803" s="13">
        <f t="shared" si="96"/>
        <v>8</v>
      </c>
      <c r="Q803" s="14">
        <f t="shared" si="97"/>
        <v>80</v>
      </c>
      <c r="R803" s="15">
        <f t="shared" si="98"/>
        <v>40</v>
      </c>
      <c r="S803" s="15">
        <f t="shared" si="99"/>
        <v>40</v>
      </c>
      <c r="T803" s="15">
        <f t="shared" si="100"/>
        <v>120</v>
      </c>
      <c r="U803" s="15">
        <f t="shared" si="101"/>
        <v>160</v>
      </c>
      <c r="V803" s="15">
        <f t="shared" si="102"/>
        <v>160</v>
      </c>
      <c r="W803" s="14" t="str">
        <f t="shared" si="103"/>
        <v>Tue</v>
      </c>
      <c r="X803" s="14" t="str">
        <f t="shared" si="103"/>
        <v>Wed</v>
      </c>
      <c r="Y803" s="19">
        <f>WorkOrders2[[#This Row],[LbrHrs]]*WorkOrders2[[#This Row],[Techs]]</f>
        <v>0.5</v>
      </c>
      <c r="Z803" s="19">
        <f>WorkOrders2[[#This Row],[PartsCost]]+WorkOrders2[[#This Row],[LbrCost]]</f>
        <v>160</v>
      </c>
    </row>
    <row r="804" spans="1:26" x14ac:dyDescent="0.25">
      <c r="A804" s="7" t="s">
        <v>852</v>
      </c>
      <c r="B804" t="s">
        <v>39</v>
      </c>
      <c r="C804" t="s">
        <v>40</v>
      </c>
      <c r="D804" s="7" t="s">
        <v>27</v>
      </c>
      <c r="F804" s="8">
        <v>44355</v>
      </c>
      <c r="G804" s="8">
        <v>44364</v>
      </c>
      <c r="H804" s="9">
        <v>1</v>
      </c>
      <c r="I804" s="9" t="e">
        <f>VLOOKUP(WorkOrders2[[#This Row],[Techs]],[1]!tblRates[#All],2,FALSE)</f>
        <v>#REF!</v>
      </c>
      <c r="J804" s="10"/>
      <c r="K804" s="10"/>
      <c r="L804" s="11">
        <v>0.5</v>
      </c>
      <c r="M804" s="12">
        <v>45.877499999999998</v>
      </c>
      <c r="N804" s="12">
        <f>IF(WorkOrders2[[#This Row],[WtyParts]]="yes", 0,WorkOrders2[[#This Row],[PartsCost]])</f>
        <v>45.877499999999998</v>
      </c>
      <c r="O804" t="s">
        <v>36</v>
      </c>
      <c r="P804" s="13">
        <f t="shared" si="96"/>
        <v>9</v>
      </c>
      <c r="Q804" s="14">
        <f t="shared" si="97"/>
        <v>80</v>
      </c>
      <c r="R804" s="15">
        <f t="shared" si="98"/>
        <v>40</v>
      </c>
      <c r="S804" s="15">
        <f t="shared" si="99"/>
        <v>40</v>
      </c>
      <c r="T804" s="15">
        <f t="shared" si="100"/>
        <v>45.877499999999998</v>
      </c>
      <c r="U804" s="15">
        <f t="shared" si="101"/>
        <v>85.877499999999998</v>
      </c>
      <c r="V804" s="15">
        <f t="shared" si="102"/>
        <v>85.877499999999998</v>
      </c>
      <c r="W804" s="14" t="str">
        <f t="shared" si="103"/>
        <v>Tue</v>
      </c>
      <c r="X804" s="14" t="str">
        <f t="shared" si="103"/>
        <v>Thu</v>
      </c>
      <c r="Y804" s="19">
        <f>WorkOrders2[[#This Row],[LbrHrs]]*WorkOrders2[[#This Row],[Techs]]</f>
        <v>0.5</v>
      </c>
      <c r="Z804" s="19">
        <f>WorkOrders2[[#This Row],[PartsCost]]+WorkOrders2[[#This Row],[LbrCost]]</f>
        <v>85.877499999999998</v>
      </c>
    </row>
    <row r="805" spans="1:26" x14ac:dyDescent="0.25">
      <c r="A805" s="7" t="s">
        <v>853</v>
      </c>
      <c r="B805" t="s">
        <v>30</v>
      </c>
      <c r="C805" t="s">
        <v>31</v>
      </c>
      <c r="D805" s="7" t="s">
        <v>162</v>
      </c>
      <c r="F805" s="8">
        <v>44355</v>
      </c>
      <c r="G805" s="8">
        <v>44369</v>
      </c>
      <c r="H805" s="9">
        <v>1</v>
      </c>
      <c r="I805" s="9" t="e">
        <f>VLOOKUP(WorkOrders2[[#This Row],[Techs]],[1]!tblRates[#All],2,FALSE)</f>
        <v>#REF!</v>
      </c>
      <c r="J805" s="10"/>
      <c r="K805" s="10"/>
      <c r="L805" s="11">
        <v>1.25</v>
      </c>
      <c r="M805" s="12">
        <v>30.42</v>
      </c>
      <c r="N805" s="12">
        <f>IF(WorkOrders2[[#This Row],[WtyParts]]="yes", 0,WorkOrders2[[#This Row],[PartsCost]])</f>
        <v>30.42</v>
      </c>
      <c r="O805" t="s">
        <v>28</v>
      </c>
      <c r="P805" s="13">
        <f t="shared" si="96"/>
        <v>14</v>
      </c>
      <c r="Q805" s="14">
        <f t="shared" si="97"/>
        <v>80</v>
      </c>
      <c r="R805" s="15">
        <f t="shared" si="98"/>
        <v>100</v>
      </c>
      <c r="S805" s="15">
        <f t="shared" si="99"/>
        <v>100</v>
      </c>
      <c r="T805" s="15">
        <f t="shared" si="100"/>
        <v>30.42</v>
      </c>
      <c r="U805" s="15">
        <f t="shared" si="101"/>
        <v>130.42000000000002</v>
      </c>
      <c r="V805" s="15">
        <f t="shared" si="102"/>
        <v>130.42000000000002</v>
      </c>
      <c r="W805" s="14" t="str">
        <f t="shared" si="103"/>
        <v>Tue</v>
      </c>
      <c r="X805" s="14" t="str">
        <f t="shared" si="103"/>
        <v>Tue</v>
      </c>
      <c r="Y805" s="19">
        <f>WorkOrders2[[#This Row],[LbrHrs]]*WorkOrders2[[#This Row],[Techs]]</f>
        <v>1.25</v>
      </c>
      <c r="Z805" s="19">
        <f>WorkOrders2[[#This Row],[PartsCost]]+WorkOrders2[[#This Row],[LbrCost]]</f>
        <v>130.42000000000002</v>
      </c>
    </row>
    <row r="806" spans="1:26" x14ac:dyDescent="0.25">
      <c r="A806" s="7" t="s">
        <v>854</v>
      </c>
      <c r="B806" t="s">
        <v>30</v>
      </c>
      <c r="C806" t="s">
        <v>31</v>
      </c>
      <c r="D806" s="7" t="s">
        <v>35</v>
      </c>
      <c r="F806" s="8">
        <v>44355</v>
      </c>
      <c r="G806" s="8">
        <v>44369</v>
      </c>
      <c r="H806" s="9">
        <v>1</v>
      </c>
      <c r="I806" s="9" t="e">
        <f>VLOOKUP(WorkOrders2[[#This Row],[Techs]],[1]!tblRates[#All],2,FALSE)</f>
        <v>#REF!</v>
      </c>
      <c r="J806" s="10"/>
      <c r="K806" s="10"/>
      <c r="L806" s="11">
        <v>0.25</v>
      </c>
      <c r="M806" s="12">
        <v>30</v>
      </c>
      <c r="N806" s="12">
        <f>IF(WorkOrders2[[#This Row],[WtyParts]]="yes", 0,WorkOrders2[[#This Row],[PartsCost]])</f>
        <v>30</v>
      </c>
      <c r="O806" t="s">
        <v>28</v>
      </c>
      <c r="P806" s="13">
        <f t="shared" si="96"/>
        <v>14</v>
      </c>
      <c r="Q806" s="14">
        <f t="shared" si="97"/>
        <v>80</v>
      </c>
      <c r="R806" s="15">
        <f t="shared" si="98"/>
        <v>20</v>
      </c>
      <c r="S806" s="15">
        <f t="shared" si="99"/>
        <v>20</v>
      </c>
      <c r="T806" s="15">
        <f t="shared" si="100"/>
        <v>30</v>
      </c>
      <c r="U806" s="15">
        <f t="shared" si="101"/>
        <v>50</v>
      </c>
      <c r="V806" s="15">
        <f t="shared" si="102"/>
        <v>50</v>
      </c>
      <c r="W806" s="14" t="str">
        <f t="shared" si="103"/>
        <v>Tue</v>
      </c>
      <c r="X806" s="14" t="str">
        <f t="shared" si="103"/>
        <v>Tue</v>
      </c>
      <c r="Y806" s="19">
        <f>WorkOrders2[[#This Row],[LbrHrs]]*WorkOrders2[[#This Row],[Techs]]</f>
        <v>0.25</v>
      </c>
      <c r="Z806" s="19">
        <f>WorkOrders2[[#This Row],[PartsCost]]+WorkOrders2[[#This Row],[LbrCost]]</f>
        <v>50</v>
      </c>
    </row>
    <row r="807" spans="1:26" x14ac:dyDescent="0.25">
      <c r="A807" s="7" t="s">
        <v>855</v>
      </c>
      <c r="B807" t="s">
        <v>25</v>
      </c>
      <c r="C807" t="s">
        <v>195</v>
      </c>
      <c r="D807" s="7" t="s">
        <v>35</v>
      </c>
      <c r="F807" s="8">
        <v>44355</v>
      </c>
      <c r="G807" s="8">
        <v>44369</v>
      </c>
      <c r="H807" s="9">
        <v>1</v>
      </c>
      <c r="I807" s="9" t="e">
        <f>VLOOKUP(WorkOrders2[[#This Row],[Techs]],[1]!tblRates[#All],2,FALSE)</f>
        <v>#REF!</v>
      </c>
      <c r="J807" s="10"/>
      <c r="K807" s="10"/>
      <c r="L807" s="11">
        <v>0.25</v>
      </c>
      <c r="M807" s="12">
        <v>90.630399999999995</v>
      </c>
      <c r="N807" s="12">
        <f>IF(WorkOrders2[[#This Row],[WtyParts]]="yes", 0,WorkOrders2[[#This Row],[PartsCost]])</f>
        <v>90.630399999999995</v>
      </c>
      <c r="O807" t="s">
        <v>47</v>
      </c>
      <c r="P807" s="13">
        <f t="shared" si="96"/>
        <v>14</v>
      </c>
      <c r="Q807" s="14">
        <f t="shared" si="97"/>
        <v>80</v>
      </c>
      <c r="R807" s="15">
        <f t="shared" si="98"/>
        <v>20</v>
      </c>
      <c r="S807" s="15">
        <f t="shared" si="99"/>
        <v>20</v>
      </c>
      <c r="T807" s="15">
        <f t="shared" si="100"/>
        <v>90.630399999999995</v>
      </c>
      <c r="U807" s="15">
        <f t="shared" si="101"/>
        <v>110.63039999999999</v>
      </c>
      <c r="V807" s="15">
        <f t="shared" si="102"/>
        <v>110.63039999999999</v>
      </c>
      <c r="W807" s="14" t="str">
        <f t="shared" si="103"/>
        <v>Tue</v>
      </c>
      <c r="X807" s="14" t="str">
        <f t="shared" si="103"/>
        <v>Tue</v>
      </c>
      <c r="Y807" s="19">
        <f>WorkOrders2[[#This Row],[LbrHrs]]*WorkOrders2[[#This Row],[Techs]]</f>
        <v>0.25</v>
      </c>
      <c r="Z807" s="19">
        <f>WorkOrders2[[#This Row],[PartsCost]]+WorkOrders2[[#This Row],[LbrCost]]</f>
        <v>110.63039999999999</v>
      </c>
    </row>
    <row r="808" spans="1:26" x14ac:dyDescent="0.25">
      <c r="A808" s="7" t="s">
        <v>856</v>
      </c>
      <c r="B808" t="s">
        <v>25</v>
      </c>
      <c r="C808" t="s">
        <v>195</v>
      </c>
      <c r="D808" s="7" t="s">
        <v>27</v>
      </c>
      <c r="F808" s="8">
        <v>44355</v>
      </c>
      <c r="G808" s="8">
        <v>44384</v>
      </c>
      <c r="H808" s="9">
        <v>2</v>
      </c>
      <c r="I808" s="9" t="e">
        <f>VLOOKUP(WorkOrders2[[#This Row],[Techs]],[1]!tblRates[#All],2,FALSE)</f>
        <v>#REF!</v>
      </c>
      <c r="J808" s="10"/>
      <c r="K808" s="10"/>
      <c r="L808" s="11">
        <v>0.25</v>
      </c>
      <c r="M808" s="12">
        <v>120</v>
      </c>
      <c r="N808" s="12">
        <f>IF(WorkOrders2[[#This Row],[WtyParts]]="yes", 0,WorkOrders2[[#This Row],[PartsCost]])</f>
        <v>120</v>
      </c>
      <c r="O808" t="s">
        <v>47</v>
      </c>
      <c r="P808" s="13">
        <f t="shared" si="96"/>
        <v>29</v>
      </c>
      <c r="Q808" s="14">
        <f t="shared" si="97"/>
        <v>140</v>
      </c>
      <c r="R808" s="15">
        <f t="shared" si="98"/>
        <v>35</v>
      </c>
      <c r="S808" s="15">
        <f t="shared" si="99"/>
        <v>35</v>
      </c>
      <c r="T808" s="15">
        <f t="shared" si="100"/>
        <v>120</v>
      </c>
      <c r="U808" s="15">
        <f t="shared" si="101"/>
        <v>155</v>
      </c>
      <c r="V808" s="15">
        <f t="shared" si="102"/>
        <v>155</v>
      </c>
      <c r="W808" s="14" t="str">
        <f t="shared" si="103"/>
        <v>Tue</v>
      </c>
      <c r="X808" s="14" t="str">
        <f t="shared" si="103"/>
        <v>Wed</v>
      </c>
      <c r="Y808" s="19">
        <f>WorkOrders2[[#This Row],[LbrHrs]]*WorkOrders2[[#This Row],[Techs]]</f>
        <v>0.5</v>
      </c>
      <c r="Z808" s="19">
        <f>WorkOrders2[[#This Row],[PartsCost]]+WorkOrders2[[#This Row],[LbrCost]]</f>
        <v>155</v>
      </c>
    </row>
    <row r="809" spans="1:26" x14ac:dyDescent="0.25">
      <c r="A809" s="7" t="s">
        <v>857</v>
      </c>
      <c r="B809" t="s">
        <v>62</v>
      </c>
      <c r="C809" t="s">
        <v>26</v>
      </c>
      <c r="D809" s="7" t="s">
        <v>27</v>
      </c>
      <c r="E809" t="s">
        <v>41</v>
      </c>
      <c r="F809" s="8">
        <v>44355</v>
      </c>
      <c r="G809" s="8">
        <v>44389</v>
      </c>
      <c r="H809" s="9">
        <v>1</v>
      </c>
      <c r="I809" s="9" t="e">
        <f>VLOOKUP(WorkOrders2[[#This Row],[Techs]],[1]!tblRates[#All],2,FALSE)</f>
        <v>#REF!</v>
      </c>
      <c r="J809" s="10"/>
      <c r="K809" s="10"/>
      <c r="L809" s="11">
        <v>0.75</v>
      </c>
      <c r="M809" s="12">
        <v>8.92</v>
      </c>
      <c r="N809" s="12">
        <f>IF(WorkOrders2[[#This Row],[WtyParts]]="yes", 0,WorkOrders2[[#This Row],[PartsCost]])</f>
        <v>8.92</v>
      </c>
      <c r="O809" t="s">
        <v>28</v>
      </c>
      <c r="P809" s="13">
        <f t="shared" si="96"/>
        <v>34</v>
      </c>
      <c r="Q809" s="14">
        <f t="shared" si="97"/>
        <v>80</v>
      </c>
      <c r="R809" s="15">
        <f t="shared" si="98"/>
        <v>60</v>
      </c>
      <c r="S809" s="15">
        <f t="shared" si="99"/>
        <v>60</v>
      </c>
      <c r="T809" s="15">
        <f t="shared" si="100"/>
        <v>8.92</v>
      </c>
      <c r="U809" s="15">
        <f t="shared" si="101"/>
        <v>68.92</v>
      </c>
      <c r="V809" s="15">
        <f t="shared" si="102"/>
        <v>68.92</v>
      </c>
      <c r="W809" s="14" t="str">
        <f t="shared" si="103"/>
        <v>Tue</v>
      </c>
      <c r="X809" s="14" t="str">
        <f t="shared" si="103"/>
        <v>Mon</v>
      </c>
      <c r="Y809" s="19">
        <f>WorkOrders2[[#This Row],[LbrHrs]]*WorkOrders2[[#This Row],[Techs]]</f>
        <v>0.75</v>
      </c>
      <c r="Z809" s="19">
        <f>WorkOrders2[[#This Row],[PartsCost]]+WorkOrders2[[#This Row],[LbrCost]]</f>
        <v>68.92</v>
      </c>
    </row>
    <row r="810" spans="1:26" x14ac:dyDescent="0.25">
      <c r="A810" s="7" t="s">
        <v>858</v>
      </c>
      <c r="B810" t="s">
        <v>30</v>
      </c>
      <c r="C810" t="s">
        <v>46</v>
      </c>
      <c r="D810" s="7" t="s">
        <v>49</v>
      </c>
      <c r="F810" s="8">
        <v>44355</v>
      </c>
      <c r="G810" s="8">
        <v>44389</v>
      </c>
      <c r="H810" s="9">
        <v>2</v>
      </c>
      <c r="I810" s="9" t="e">
        <f>VLOOKUP(WorkOrders2[[#This Row],[Techs]],[1]!tblRates[#All],2,FALSE)</f>
        <v>#REF!</v>
      </c>
      <c r="J810" s="10"/>
      <c r="K810" s="10"/>
      <c r="L810" s="11">
        <v>1.25</v>
      </c>
      <c r="M810" s="12">
        <v>244.7225</v>
      </c>
      <c r="N810" s="12">
        <f>IF(WorkOrders2[[#This Row],[WtyParts]]="yes", 0,WorkOrders2[[#This Row],[PartsCost]])</f>
        <v>244.7225</v>
      </c>
      <c r="O810" t="s">
        <v>28</v>
      </c>
      <c r="P810" s="13">
        <f t="shared" si="96"/>
        <v>34</v>
      </c>
      <c r="Q810" s="14">
        <f t="shared" si="97"/>
        <v>140</v>
      </c>
      <c r="R810" s="15">
        <f t="shared" si="98"/>
        <v>175</v>
      </c>
      <c r="S810" s="15">
        <f t="shared" si="99"/>
        <v>175</v>
      </c>
      <c r="T810" s="15">
        <f t="shared" si="100"/>
        <v>244.7225</v>
      </c>
      <c r="U810" s="15">
        <f t="shared" si="101"/>
        <v>419.72249999999997</v>
      </c>
      <c r="V810" s="15">
        <f t="shared" si="102"/>
        <v>419.72249999999997</v>
      </c>
      <c r="W810" s="14" t="str">
        <f t="shared" si="103"/>
        <v>Tue</v>
      </c>
      <c r="X810" s="14" t="str">
        <f t="shared" si="103"/>
        <v>Mon</v>
      </c>
      <c r="Y810" s="19">
        <f>WorkOrders2[[#This Row],[LbrHrs]]*WorkOrders2[[#This Row],[Techs]]</f>
        <v>2.5</v>
      </c>
      <c r="Z810" s="19">
        <f>WorkOrders2[[#This Row],[PartsCost]]+WorkOrders2[[#This Row],[LbrCost]]</f>
        <v>419.72249999999997</v>
      </c>
    </row>
    <row r="811" spans="1:26" x14ac:dyDescent="0.25">
      <c r="A811" s="7" t="s">
        <v>859</v>
      </c>
      <c r="B811" t="s">
        <v>39</v>
      </c>
      <c r="C811" t="s">
        <v>40</v>
      </c>
      <c r="D811" s="7" t="s">
        <v>27</v>
      </c>
      <c r="F811" s="8">
        <v>44355</v>
      </c>
      <c r="G811" s="8"/>
      <c r="H811" s="9">
        <v>2</v>
      </c>
      <c r="I811" s="9" t="e">
        <f>VLOOKUP(WorkOrders2[[#This Row],[Techs]],[1]!tblRates[#All],2,FALSE)</f>
        <v>#REF!</v>
      </c>
      <c r="J811" s="10"/>
      <c r="K811" s="10"/>
      <c r="L811" s="11"/>
      <c r="M811" s="12">
        <v>150</v>
      </c>
      <c r="N811" s="12">
        <f>IF(WorkOrders2[[#This Row],[WtyParts]]="yes", 0,WorkOrders2[[#This Row],[PartsCost]])</f>
        <v>150</v>
      </c>
      <c r="O811" t="s">
        <v>28</v>
      </c>
      <c r="P811" s="13" t="str">
        <f t="shared" si="96"/>
        <v/>
      </c>
      <c r="Q811" s="14">
        <f t="shared" si="97"/>
        <v>140</v>
      </c>
      <c r="R811" s="15">
        <f t="shared" si="98"/>
        <v>0</v>
      </c>
      <c r="S811" s="15">
        <f t="shared" si="99"/>
        <v>0</v>
      </c>
      <c r="T811" s="15">
        <f t="shared" si="100"/>
        <v>150</v>
      </c>
      <c r="U811" s="15">
        <f t="shared" si="101"/>
        <v>150</v>
      </c>
      <c r="V811" s="15">
        <f t="shared" si="102"/>
        <v>150</v>
      </c>
      <c r="W811" s="14" t="str">
        <f t="shared" si="103"/>
        <v>Tue</v>
      </c>
      <c r="X811" s="14" t="str">
        <f t="shared" si="103"/>
        <v>Sat</v>
      </c>
      <c r="Y811" s="19">
        <f>WorkOrders2[[#This Row],[LbrHrs]]*WorkOrders2[[#This Row],[Techs]]</f>
        <v>0</v>
      </c>
      <c r="Z811" s="19">
        <f>WorkOrders2[[#This Row],[PartsCost]]+WorkOrders2[[#This Row],[LbrCost]]</f>
        <v>150</v>
      </c>
    </row>
    <row r="812" spans="1:26" x14ac:dyDescent="0.25">
      <c r="A812" s="7" t="s">
        <v>860</v>
      </c>
      <c r="B812" t="s">
        <v>62</v>
      </c>
      <c r="C812" t="s">
        <v>40</v>
      </c>
      <c r="D812" s="7" t="s">
        <v>27</v>
      </c>
      <c r="F812" s="8">
        <v>44356</v>
      </c>
      <c r="G812" s="8">
        <v>44365</v>
      </c>
      <c r="H812" s="9">
        <v>2</v>
      </c>
      <c r="I812" s="9" t="e">
        <f>VLOOKUP(WorkOrders2[[#This Row],[Techs]],[1]!tblRates[#All],2,FALSE)</f>
        <v>#REF!</v>
      </c>
      <c r="J812" s="10"/>
      <c r="K812" s="10"/>
      <c r="L812" s="11">
        <v>0.25</v>
      </c>
      <c r="M812" s="12">
        <v>52.172199999999997</v>
      </c>
      <c r="N812" s="12">
        <f>IF(WorkOrders2[[#This Row],[WtyParts]]="yes", 0,WorkOrders2[[#This Row],[PartsCost]])</f>
        <v>52.172199999999997</v>
      </c>
      <c r="O812" t="s">
        <v>28</v>
      </c>
      <c r="P812" s="13">
        <f t="shared" si="96"/>
        <v>9</v>
      </c>
      <c r="Q812" s="14">
        <f t="shared" si="97"/>
        <v>140</v>
      </c>
      <c r="R812" s="15">
        <f t="shared" si="98"/>
        <v>35</v>
      </c>
      <c r="S812" s="15">
        <f t="shared" si="99"/>
        <v>35</v>
      </c>
      <c r="T812" s="15">
        <f t="shared" si="100"/>
        <v>52.172199999999997</v>
      </c>
      <c r="U812" s="15">
        <f t="shared" si="101"/>
        <v>87.172200000000004</v>
      </c>
      <c r="V812" s="15">
        <f t="shared" si="102"/>
        <v>87.172200000000004</v>
      </c>
      <c r="W812" s="14" t="str">
        <f t="shared" si="103"/>
        <v>Wed</v>
      </c>
      <c r="X812" s="14" t="str">
        <f t="shared" si="103"/>
        <v>Fri</v>
      </c>
      <c r="Y812" s="19">
        <f>WorkOrders2[[#This Row],[LbrHrs]]*WorkOrders2[[#This Row],[Techs]]</f>
        <v>0.5</v>
      </c>
      <c r="Z812" s="19">
        <f>WorkOrders2[[#This Row],[PartsCost]]+WorkOrders2[[#This Row],[LbrCost]]</f>
        <v>87.172200000000004</v>
      </c>
    </row>
    <row r="813" spans="1:26" x14ac:dyDescent="0.25">
      <c r="A813" s="7" t="s">
        <v>861</v>
      </c>
      <c r="B813" t="s">
        <v>25</v>
      </c>
      <c r="C813" t="s">
        <v>195</v>
      </c>
      <c r="D813" s="7" t="s">
        <v>35</v>
      </c>
      <c r="F813" s="8">
        <v>44356</v>
      </c>
      <c r="G813" s="8">
        <v>44378</v>
      </c>
      <c r="H813" s="9">
        <v>1</v>
      </c>
      <c r="I813" s="9" t="e">
        <f>VLOOKUP(WorkOrders2[[#This Row],[Techs]],[1]!tblRates[#All],2,FALSE)</f>
        <v>#REF!</v>
      </c>
      <c r="J813" s="10"/>
      <c r="K813" s="10"/>
      <c r="L813" s="11">
        <v>0.25</v>
      </c>
      <c r="M813" s="12">
        <v>41.712299999999999</v>
      </c>
      <c r="N813" s="12">
        <f>IF(WorkOrders2[[#This Row],[WtyParts]]="yes", 0,WorkOrders2[[#This Row],[PartsCost]])</f>
        <v>41.712299999999999</v>
      </c>
      <c r="O813" t="s">
        <v>28</v>
      </c>
      <c r="P813" s="13">
        <f t="shared" si="96"/>
        <v>22</v>
      </c>
      <c r="Q813" s="14">
        <f t="shared" si="97"/>
        <v>80</v>
      </c>
      <c r="R813" s="15">
        <f t="shared" si="98"/>
        <v>20</v>
      </c>
      <c r="S813" s="15">
        <f t="shared" si="99"/>
        <v>20</v>
      </c>
      <c r="T813" s="15">
        <f t="shared" si="100"/>
        <v>41.712299999999999</v>
      </c>
      <c r="U813" s="15">
        <f t="shared" si="101"/>
        <v>61.712299999999999</v>
      </c>
      <c r="V813" s="15">
        <f t="shared" si="102"/>
        <v>61.712299999999999</v>
      </c>
      <c r="W813" s="14" t="str">
        <f t="shared" si="103"/>
        <v>Wed</v>
      </c>
      <c r="X813" s="14" t="str">
        <f t="shared" si="103"/>
        <v>Thu</v>
      </c>
      <c r="Y813" s="19">
        <f>WorkOrders2[[#This Row],[LbrHrs]]*WorkOrders2[[#This Row],[Techs]]</f>
        <v>0.25</v>
      </c>
      <c r="Z813" s="19">
        <f>WorkOrders2[[#This Row],[PartsCost]]+WorkOrders2[[#This Row],[LbrCost]]</f>
        <v>61.712299999999999</v>
      </c>
    </row>
    <row r="814" spans="1:26" x14ac:dyDescent="0.25">
      <c r="A814" s="7" t="s">
        <v>862</v>
      </c>
      <c r="B814" t="s">
        <v>25</v>
      </c>
      <c r="C814" t="s">
        <v>46</v>
      </c>
      <c r="D814" s="7" t="s">
        <v>49</v>
      </c>
      <c r="F814" s="8">
        <v>44357</v>
      </c>
      <c r="G814" s="8">
        <v>44359</v>
      </c>
      <c r="H814" s="9">
        <v>1</v>
      </c>
      <c r="I814" s="9" t="e">
        <f>VLOOKUP(WorkOrders2[[#This Row],[Techs]],[1]!tblRates[#All],2,FALSE)</f>
        <v>#REF!</v>
      </c>
      <c r="J814" s="10"/>
      <c r="K814" s="10"/>
      <c r="L814" s="11">
        <v>1</v>
      </c>
      <c r="M814" s="12">
        <v>1800.24</v>
      </c>
      <c r="N814" s="12">
        <f>IF(WorkOrders2[[#This Row],[WtyParts]]="yes", 0,WorkOrders2[[#This Row],[PartsCost]])</f>
        <v>1800.24</v>
      </c>
      <c r="O814" t="s">
        <v>47</v>
      </c>
      <c r="P814" s="13">
        <f t="shared" si="96"/>
        <v>2</v>
      </c>
      <c r="Q814" s="14">
        <f t="shared" si="97"/>
        <v>80</v>
      </c>
      <c r="R814" s="15">
        <f t="shared" si="98"/>
        <v>80</v>
      </c>
      <c r="S814" s="15">
        <f t="shared" si="99"/>
        <v>80</v>
      </c>
      <c r="T814" s="15">
        <f t="shared" si="100"/>
        <v>1800.24</v>
      </c>
      <c r="U814" s="15">
        <f t="shared" si="101"/>
        <v>1880.24</v>
      </c>
      <c r="V814" s="15">
        <f t="shared" si="102"/>
        <v>1880.24</v>
      </c>
      <c r="W814" s="14" t="str">
        <f t="shared" si="103"/>
        <v>Thu</v>
      </c>
      <c r="X814" s="14" t="str">
        <f t="shared" si="103"/>
        <v>Sat</v>
      </c>
      <c r="Y814" s="19">
        <f>WorkOrders2[[#This Row],[LbrHrs]]*WorkOrders2[[#This Row],[Techs]]</f>
        <v>1</v>
      </c>
      <c r="Z814" s="19">
        <f>WorkOrders2[[#This Row],[PartsCost]]+WorkOrders2[[#This Row],[LbrCost]]</f>
        <v>1880.24</v>
      </c>
    </row>
    <row r="815" spans="1:26" x14ac:dyDescent="0.25">
      <c r="A815" s="7" t="s">
        <v>863</v>
      </c>
      <c r="B815" t="s">
        <v>34</v>
      </c>
      <c r="C815" t="s">
        <v>26</v>
      </c>
      <c r="D815" s="7" t="s">
        <v>27</v>
      </c>
      <c r="F815" s="8">
        <v>44357</v>
      </c>
      <c r="G815" s="8">
        <v>44368</v>
      </c>
      <c r="H815" s="9">
        <v>1</v>
      </c>
      <c r="I815" s="9" t="e">
        <f>VLOOKUP(WorkOrders2[[#This Row],[Techs]],[1]!tblRates[#All],2,FALSE)</f>
        <v>#REF!</v>
      </c>
      <c r="J815" s="10"/>
      <c r="K815" s="10"/>
      <c r="L815" s="11">
        <v>0.5</v>
      </c>
      <c r="M815" s="12">
        <v>144</v>
      </c>
      <c r="N815" s="12">
        <f>IF(WorkOrders2[[#This Row],[WtyParts]]="yes", 0,WorkOrders2[[#This Row],[PartsCost]])</f>
        <v>144</v>
      </c>
      <c r="O815" t="s">
        <v>47</v>
      </c>
      <c r="P815" s="13">
        <f t="shared" si="96"/>
        <v>11</v>
      </c>
      <c r="Q815" s="14">
        <f t="shared" si="97"/>
        <v>80</v>
      </c>
      <c r="R815" s="15">
        <f t="shared" si="98"/>
        <v>40</v>
      </c>
      <c r="S815" s="15">
        <f t="shared" si="99"/>
        <v>40</v>
      </c>
      <c r="T815" s="15">
        <f t="shared" si="100"/>
        <v>144</v>
      </c>
      <c r="U815" s="15">
        <f t="shared" si="101"/>
        <v>184</v>
      </c>
      <c r="V815" s="15">
        <f t="shared" si="102"/>
        <v>184</v>
      </c>
      <c r="W815" s="14" t="str">
        <f t="shared" si="103"/>
        <v>Thu</v>
      </c>
      <c r="X815" s="14" t="str">
        <f t="shared" si="103"/>
        <v>Mon</v>
      </c>
      <c r="Y815" s="19">
        <f>WorkOrders2[[#This Row],[LbrHrs]]*WorkOrders2[[#This Row],[Techs]]</f>
        <v>0.5</v>
      </c>
      <c r="Z815" s="19">
        <f>WorkOrders2[[#This Row],[PartsCost]]+WorkOrders2[[#This Row],[LbrCost]]</f>
        <v>184</v>
      </c>
    </row>
    <row r="816" spans="1:26" x14ac:dyDescent="0.25">
      <c r="A816" s="7" t="s">
        <v>864</v>
      </c>
      <c r="B816" t="s">
        <v>51</v>
      </c>
      <c r="C816" t="s">
        <v>26</v>
      </c>
      <c r="D816" s="7" t="s">
        <v>27</v>
      </c>
      <c r="E816" t="s">
        <v>41</v>
      </c>
      <c r="F816" s="8">
        <v>44357</v>
      </c>
      <c r="G816" s="8">
        <v>44368</v>
      </c>
      <c r="H816" s="9">
        <v>1</v>
      </c>
      <c r="I816" s="9" t="e">
        <f>VLOOKUP(WorkOrders2[[#This Row],[Techs]],[1]!tblRates[#All],2,FALSE)</f>
        <v>#REF!</v>
      </c>
      <c r="J816" s="10"/>
      <c r="K816" s="10"/>
      <c r="L816" s="11">
        <v>0.5</v>
      </c>
      <c r="M816" s="12">
        <v>39.953899999999997</v>
      </c>
      <c r="N816" s="12">
        <f>IF(WorkOrders2[[#This Row],[WtyParts]]="yes", 0,WorkOrders2[[#This Row],[PartsCost]])</f>
        <v>39.953899999999997</v>
      </c>
      <c r="O816" t="s">
        <v>28</v>
      </c>
      <c r="P816" s="13">
        <f t="shared" si="96"/>
        <v>11</v>
      </c>
      <c r="Q816" s="14">
        <f t="shared" si="97"/>
        <v>80</v>
      </c>
      <c r="R816" s="15">
        <f t="shared" si="98"/>
        <v>40</v>
      </c>
      <c r="S816" s="15">
        <f t="shared" si="99"/>
        <v>40</v>
      </c>
      <c r="T816" s="15">
        <f t="shared" si="100"/>
        <v>39.953899999999997</v>
      </c>
      <c r="U816" s="15">
        <f t="shared" si="101"/>
        <v>79.953900000000004</v>
      </c>
      <c r="V816" s="15">
        <f t="shared" si="102"/>
        <v>79.953900000000004</v>
      </c>
      <c r="W816" s="14" t="str">
        <f t="shared" si="103"/>
        <v>Thu</v>
      </c>
      <c r="X816" s="14" t="str">
        <f t="shared" si="103"/>
        <v>Mon</v>
      </c>
      <c r="Y816" s="19">
        <f>WorkOrders2[[#This Row],[LbrHrs]]*WorkOrders2[[#This Row],[Techs]]</f>
        <v>0.5</v>
      </c>
      <c r="Z816" s="19">
        <f>WorkOrders2[[#This Row],[PartsCost]]+WorkOrders2[[#This Row],[LbrCost]]</f>
        <v>79.953900000000004</v>
      </c>
    </row>
    <row r="817" spans="1:26" x14ac:dyDescent="0.25">
      <c r="A817" s="7" t="s">
        <v>865</v>
      </c>
      <c r="B817" t="s">
        <v>25</v>
      </c>
      <c r="C817" t="s">
        <v>195</v>
      </c>
      <c r="D817" s="7" t="s">
        <v>32</v>
      </c>
      <c r="F817" s="8">
        <v>44357</v>
      </c>
      <c r="G817" s="8">
        <v>44373</v>
      </c>
      <c r="H817" s="9">
        <v>2</v>
      </c>
      <c r="I817" s="9" t="e">
        <f>VLOOKUP(WorkOrders2[[#This Row],[Techs]],[1]!tblRates[#All],2,FALSE)</f>
        <v>#REF!</v>
      </c>
      <c r="J817" s="10"/>
      <c r="K817" s="10"/>
      <c r="L817" s="11">
        <v>0.5</v>
      </c>
      <c r="M817" s="12">
        <v>180</v>
      </c>
      <c r="N817" s="12">
        <f>IF(WorkOrders2[[#This Row],[WtyParts]]="yes", 0,WorkOrders2[[#This Row],[PartsCost]])</f>
        <v>180</v>
      </c>
      <c r="O817" t="s">
        <v>28</v>
      </c>
      <c r="P817" s="13">
        <f t="shared" si="96"/>
        <v>16</v>
      </c>
      <c r="Q817" s="14">
        <f t="shared" si="97"/>
        <v>140</v>
      </c>
      <c r="R817" s="15">
        <f t="shared" si="98"/>
        <v>70</v>
      </c>
      <c r="S817" s="15">
        <f t="shared" si="99"/>
        <v>70</v>
      </c>
      <c r="T817" s="15">
        <f t="shared" si="100"/>
        <v>180</v>
      </c>
      <c r="U817" s="15">
        <f t="shared" si="101"/>
        <v>250</v>
      </c>
      <c r="V817" s="15">
        <f t="shared" si="102"/>
        <v>250</v>
      </c>
      <c r="W817" s="14" t="str">
        <f t="shared" si="103"/>
        <v>Thu</v>
      </c>
      <c r="X817" s="14" t="str">
        <f t="shared" si="103"/>
        <v>Sat</v>
      </c>
      <c r="Y817" s="19">
        <f>WorkOrders2[[#This Row],[LbrHrs]]*WorkOrders2[[#This Row],[Techs]]</f>
        <v>1</v>
      </c>
      <c r="Z817" s="19">
        <f>WorkOrders2[[#This Row],[PartsCost]]+WorkOrders2[[#This Row],[LbrCost]]</f>
        <v>250</v>
      </c>
    </row>
    <row r="818" spans="1:26" x14ac:dyDescent="0.25">
      <c r="A818" s="7" t="s">
        <v>866</v>
      </c>
      <c r="B818" t="s">
        <v>30</v>
      </c>
      <c r="C818" t="s">
        <v>26</v>
      </c>
      <c r="D818" s="7" t="s">
        <v>27</v>
      </c>
      <c r="F818" s="8">
        <v>44357</v>
      </c>
      <c r="G818" s="8">
        <v>44370</v>
      </c>
      <c r="H818" s="9">
        <v>1</v>
      </c>
      <c r="I818" s="9" t="e">
        <f>VLOOKUP(WorkOrders2[[#This Row],[Techs]],[1]!tblRates[#All],2,FALSE)</f>
        <v>#REF!</v>
      </c>
      <c r="J818" s="10"/>
      <c r="K818" s="10"/>
      <c r="L818" s="11">
        <v>0.25</v>
      </c>
      <c r="M818" s="12">
        <v>150.36160000000001</v>
      </c>
      <c r="N818" s="12">
        <f>IF(WorkOrders2[[#This Row],[WtyParts]]="yes", 0,WorkOrders2[[#This Row],[PartsCost]])</f>
        <v>150.36160000000001</v>
      </c>
      <c r="O818" t="s">
        <v>47</v>
      </c>
      <c r="P818" s="13">
        <f t="shared" si="96"/>
        <v>13</v>
      </c>
      <c r="Q818" s="14">
        <f t="shared" si="97"/>
        <v>80</v>
      </c>
      <c r="R818" s="15">
        <f t="shared" si="98"/>
        <v>20</v>
      </c>
      <c r="S818" s="15">
        <f t="shared" si="99"/>
        <v>20</v>
      </c>
      <c r="T818" s="15">
        <f t="shared" si="100"/>
        <v>150.36160000000001</v>
      </c>
      <c r="U818" s="15">
        <f t="shared" si="101"/>
        <v>170.36160000000001</v>
      </c>
      <c r="V818" s="15">
        <f t="shared" si="102"/>
        <v>170.36160000000001</v>
      </c>
      <c r="W818" s="14" t="str">
        <f t="shared" si="103"/>
        <v>Thu</v>
      </c>
      <c r="X818" s="14" t="str">
        <f t="shared" si="103"/>
        <v>Wed</v>
      </c>
      <c r="Y818" s="19">
        <f>WorkOrders2[[#This Row],[LbrHrs]]*WorkOrders2[[#This Row],[Techs]]</f>
        <v>0.25</v>
      </c>
      <c r="Z818" s="19">
        <f>WorkOrders2[[#This Row],[PartsCost]]+WorkOrders2[[#This Row],[LbrCost]]</f>
        <v>170.36160000000001</v>
      </c>
    </row>
    <row r="819" spans="1:26" x14ac:dyDescent="0.25">
      <c r="A819" s="7" t="s">
        <v>867</v>
      </c>
      <c r="B819" t="s">
        <v>30</v>
      </c>
      <c r="C819" t="s">
        <v>31</v>
      </c>
      <c r="D819" s="7" t="s">
        <v>35</v>
      </c>
      <c r="E819" t="s">
        <v>41</v>
      </c>
      <c r="F819" s="8">
        <v>44357</v>
      </c>
      <c r="G819" s="8">
        <v>44386</v>
      </c>
      <c r="H819" s="9">
        <v>1</v>
      </c>
      <c r="I819" s="9" t="e">
        <f>VLOOKUP(WorkOrders2[[#This Row],[Techs]],[1]!tblRates[#All],2,FALSE)</f>
        <v>#REF!</v>
      </c>
      <c r="J819" s="10" t="s">
        <v>41</v>
      </c>
      <c r="K819" s="10" t="s">
        <v>41</v>
      </c>
      <c r="L819" s="11">
        <v>0.25</v>
      </c>
      <c r="M819" s="12">
        <v>110.11</v>
      </c>
      <c r="N819" s="12">
        <f>IF(WorkOrders2[[#This Row],[WtyParts]]="yes", 0,WorkOrders2[[#This Row],[PartsCost]])</f>
        <v>0</v>
      </c>
      <c r="O819" t="s">
        <v>381</v>
      </c>
      <c r="P819" s="13">
        <f t="shared" si="96"/>
        <v>29</v>
      </c>
      <c r="Q819" s="14">
        <f t="shared" si="97"/>
        <v>80</v>
      </c>
      <c r="R819" s="15">
        <f t="shared" si="98"/>
        <v>20</v>
      </c>
      <c r="S819" s="15">
        <f t="shared" si="99"/>
        <v>0</v>
      </c>
      <c r="T819" s="15">
        <f t="shared" si="100"/>
        <v>0</v>
      </c>
      <c r="U819" s="15">
        <f t="shared" si="101"/>
        <v>130.11000000000001</v>
      </c>
      <c r="V819" s="15">
        <f t="shared" si="102"/>
        <v>0</v>
      </c>
      <c r="W819" s="14" t="str">
        <f t="shared" si="103"/>
        <v>Thu</v>
      </c>
      <c r="X819" s="14" t="str">
        <f t="shared" si="103"/>
        <v>Fri</v>
      </c>
      <c r="Y819" s="19">
        <f>WorkOrders2[[#This Row],[LbrHrs]]*WorkOrders2[[#This Row],[Techs]]</f>
        <v>0.25</v>
      </c>
      <c r="Z819" s="19">
        <f>WorkOrders2[[#This Row],[PartsCost]]+WorkOrders2[[#This Row],[LbrCost]]</f>
        <v>130.11000000000001</v>
      </c>
    </row>
    <row r="820" spans="1:26" x14ac:dyDescent="0.25">
      <c r="A820" s="7" t="s">
        <v>868</v>
      </c>
      <c r="B820" t="s">
        <v>25</v>
      </c>
      <c r="C820" t="s">
        <v>195</v>
      </c>
      <c r="D820" s="7" t="s">
        <v>35</v>
      </c>
      <c r="F820" s="8">
        <v>44357</v>
      </c>
      <c r="G820" s="8">
        <v>44392</v>
      </c>
      <c r="H820" s="9">
        <v>1</v>
      </c>
      <c r="I820" s="9" t="e">
        <f>VLOOKUP(WorkOrders2[[#This Row],[Techs]],[1]!tblRates[#All],2,FALSE)</f>
        <v>#REF!</v>
      </c>
      <c r="J820" s="10"/>
      <c r="K820" s="10"/>
      <c r="L820" s="11">
        <v>0.25</v>
      </c>
      <c r="M820" s="12">
        <v>120</v>
      </c>
      <c r="N820" s="12">
        <f>IF(WorkOrders2[[#This Row],[WtyParts]]="yes", 0,WorkOrders2[[#This Row],[PartsCost]])</f>
        <v>120</v>
      </c>
      <c r="O820" t="s">
        <v>28</v>
      </c>
      <c r="P820" s="13">
        <f t="shared" si="96"/>
        <v>35</v>
      </c>
      <c r="Q820" s="14">
        <f t="shared" si="97"/>
        <v>80</v>
      </c>
      <c r="R820" s="15">
        <f t="shared" si="98"/>
        <v>20</v>
      </c>
      <c r="S820" s="15">
        <f t="shared" si="99"/>
        <v>20</v>
      </c>
      <c r="T820" s="15">
        <f t="shared" si="100"/>
        <v>120</v>
      </c>
      <c r="U820" s="15">
        <f t="shared" si="101"/>
        <v>140</v>
      </c>
      <c r="V820" s="15">
        <f t="shared" si="102"/>
        <v>140</v>
      </c>
      <c r="W820" s="14" t="str">
        <f t="shared" si="103"/>
        <v>Thu</v>
      </c>
      <c r="X820" s="14" t="str">
        <f t="shared" si="103"/>
        <v>Thu</v>
      </c>
      <c r="Y820" s="19">
        <f>WorkOrders2[[#This Row],[LbrHrs]]*WorkOrders2[[#This Row],[Techs]]</f>
        <v>0.25</v>
      </c>
      <c r="Z820" s="19">
        <f>WorkOrders2[[#This Row],[PartsCost]]+WorkOrders2[[#This Row],[LbrCost]]</f>
        <v>140</v>
      </c>
    </row>
    <row r="821" spans="1:26" x14ac:dyDescent="0.25">
      <c r="A821" s="7" t="s">
        <v>869</v>
      </c>
      <c r="B821" t="s">
        <v>25</v>
      </c>
      <c r="C821" t="s">
        <v>195</v>
      </c>
      <c r="D821" s="7" t="s">
        <v>32</v>
      </c>
      <c r="F821" s="8">
        <v>44357</v>
      </c>
      <c r="G821" s="8">
        <v>44389</v>
      </c>
      <c r="H821" s="9">
        <v>2</v>
      </c>
      <c r="I821" s="9" t="e">
        <f>VLOOKUP(WorkOrders2[[#This Row],[Techs]],[1]!tblRates[#All],2,FALSE)</f>
        <v>#REF!</v>
      </c>
      <c r="J821" s="10"/>
      <c r="K821" s="10"/>
      <c r="L821" s="11">
        <v>0.5</v>
      </c>
      <c r="M821" s="12">
        <v>272.49689999999998</v>
      </c>
      <c r="N821" s="12">
        <f>IF(WorkOrders2[[#This Row],[WtyParts]]="yes", 0,WorkOrders2[[#This Row],[PartsCost]])</f>
        <v>272.49689999999998</v>
      </c>
      <c r="O821" t="s">
        <v>28</v>
      </c>
      <c r="P821" s="13">
        <f t="shared" si="96"/>
        <v>32</v>
      </c>
      <c r="Q821" s="14">
        <f t="shared" si="97"/>
        <v>140</v>
      </c>
      <c r="R821" s="15">
        <f t="shared" si="98"/>
        <v>70</v>
      </c>
      <c r="S821" s="15">
        <f t="shared" si="99"/>
        <v>70</v>
      </c>
      <c r="T821" s="15">
        <f t="shared" si="100"/>
        <v>272.49689999999998</v>
      </c>
      <c r="U821" s="15">
        <f t="shared" si="101"/>
        <v>342.49689999999998</v>
      </c>
      <c r="V821" s="15">
        <f t="shared" si="102"/>
        <v>342.49689999999998</v>
      </c>
      <c r="W821" s="14" t="str">
        <f t="shared" si="103"/>
        <v>Thu</v>
      </c>
      <c r="X821" s="14" t="str">
        <f t="shared" si="103"/>
        <v>Mon</v>
      </c>
      <c r="Y821" s="19">
        <f>WorkOrders2[[#This Row],[LbrHrs]]*WorkOrders2[[#This Row],[Techs]]</f>
        <v>1</v>
      </c>
      <c r="Z821" s="19">
        <f>WorkOrders2[[#This Row],[PartsCost]]+WorkOrders2[[#This Row],[LbrCost]]</f>
        <v>342.49689999999998</v>
      </c>
    </row>
    <row r="822" spans="1:26" x14ac:dyDescent="0.25">
      <c r="A822" s="7" t="s">
        <v>870</v>
      </c>
      <c r="B822" t="s">
        <v>51</v>
      </c>
      <c r="C822" t="s">
        <v>26</v>
      </c>
      <c r="D822" s="7" t="s">
        <v>27</v>
      </c>
      <c r="F822" s="8">
        <v>44357</v>
      </c>
      <c r="G822" s="8">
        <v>44391</v>
      </c>
      <c r="H822" s="9">
        <v>1</v>
      </c>
      <c r="I822" s="9" t="e">
        <f>VLOOKUP(WorkOrders2[[#This Row],[Techs]],[1]!tblRates[#All],2,FALSE)</f>
        <v>#REF!</v>
      </c>
      <c r="J822" s="10"/>
      <c r="K822" s="10"/>
      <c r="L822" s="11">
        <v>0.25</v>
      </c>
      <c r="M822" s="12">
        <v>34.5</v>
      </c>
      <c r="N822" s="12">
        <f>IF(WorkOrders2[[#This Row],[WtyParts]]="yes", 0,WorkOrders2[[#This Row],[PartsCost]])</f>
        <v>34.5</v>
      </c>
      <c r="O822" t="s">
        <v>36</v>
      </c>
      <c r="P822" s="13">
        <f t="shared" si="96"/>
        <v>34</v>
      </c>
      <c r="Q822" s="14">
        <f t="shared" si="97"/>
        <v>80</v>
      </c>
      <c r="R822" s="15">
        <f t="shared" si="98"/>
        <v>20</v>
      </c>
      <c r="S822" s="15">
        <f t="shared" si="99"/>
        <v>20</v>
      </c>
      <c r="T822" s="15">
        <f t="shared" si="100"/>
        <v>34.5</v>
      </c>
      <c r="U822" s="15">
        <f t="shared" si="101"/>
        <v>54.5</v>
      </c>
      <c r="V822" s="15">
        <f t="shared" si="102"/>
        <v>54.5</v>
      </c>
      <c r="W822" s="14" t="str">
        <f t="shared" si="103"/>
        <v>Thu</v>
      </c>
      <c r="X822" s="14" t="str">
        <f t="shared" si="103"/>
        <v>Wed</v>
      </c>
      <c r="Y822" s="19">
        <f>WorkOrders2[[#This Row],[LbrHrs]]*WorkOrders2[[#This Row],[Techs]]</f>
        <v>0.25</v>
      </c>
      <c r="Z822" s="19">
        <f>WorkOrders2[[#This Row],[PartsCost]]+WorkOrders2[[#This Row],[LbrCost]]</f>
        <v>54.5</v>
      </c>
    </row>
    <row r="823" spans="1:26" x14ac:dyDescent="0.25">
      <c r="A823" s="7" t="s">
        <v>871</v>
      </c>
      <c r="B823" t="s">
        <v>34</v>
      </c>
      <c r="C823" t="s">
        <v>26</v>
      </c>
      <c r="D823" s="7" t="s">
        <v>49</v>
      </c>
      <c r="F823" s="8">
        <v>44357</v>
      </c>
      <c r="G823" s="8">
        <v>44392</v>
      </c>
      <c r="H823" s="9">
        <v>2</v>
      </c>
      <c r="I823" s="9" t="e">
        <f>VLOOKUP(WorkOrders2[[#This Row],[Techs]],[1]!tblRates[#All],2,FALSE)</f>
        <v>#REF!</v>
      </c>
      <c r="J823" s="10"/>
      <c r="K823" s="10"/>
      <c r="L823" s="11">
        <v>3</v>
      </c>
      <c r="M823" s="12">
        <v>44.064</v>
      </c>
      <c r="N823" s="12">
        <f>IF(WorkOrders2[[#This Row],[WtyParts]]="yes", 0,WorkOrders2[[#This Row],[PartsCost]])</f>
        <v>44.064</v>
      </c>
      <c r="O823" t="s">
        <v>47</v>
      </c>
      <c r="P823" s="13">
        <f t="shared" si="96"/>
        <v>35</v>
      </c>
      <c r="Q823" s="14">
        <f t="shared" si="97"/>
        <v>140</v>
      </c>
      <c r="R823" s="15">
        <f t="shared" si="98"/>
        <v>420</v>
      </c>
      <c r="S823" s="15">
        <f t="shared" si="99"/>
        <v>420</v>
      </c>
      <c r="T823" s="15">
        <f t="shared" si="100"/>
        <v>44.064</v>
      </c>
      <c r="U823" s="15">
        <f t="shared" si="101"/>
        <v>464.06400000000002</v>
      </c>
      <c r="V823" s="15">
        <f t="shared" si="102"/>
        <v>464.06400000000002</v>
      </c>
      <c r="W823" s="14" t="str">
        <f t="shared" si="103"/>
        <v>Thu</v>
      </c>
      <c r="X823" s="14" t="str">
        <f t="shared" si="103"/>
        <v>Thu</v>
      </c>
      <c r="Y823" s="19">
        <f>WorkOrders2[[#This Row],[LbrHrs]]*WorkOrders2[[#This Row],[Techs]]</f>
        <v>6</v>
      </c>
      <c r="Z823" s="19">
        <f>WorkOrders2[[#This Row],[PartsCost]]+WorkOrders2[[#This Row],[LbrCost]]</f>
        <v>464.06400000000002</v>
      </c>
    </row>
    <row r="824" spans="1:26" x14ac:dyDescent="0.25">
      <c r="A824" s="7" t="s">
        <v>872</v>
      </c>
      <c r="B824" t="s">
        <v>39</v>
      </c>
      <c r="C824" t="s">
        <v>40</v>
      </c>
      <c r="D824" s="7" t="s">
        <v>49</v>
      </c>
      <c r="F824" s="8">
        <v>44357</v>
      </c>
      <c r="G824" s="8"/>
      <c r="H824" s="9">
        <v>2</v>
      </c>
      <c r="I824" s="9" t="e">
        <f>VLOOKUP(WorkOrders2[[#This Row],[Techs]],[1]!tblRates[#All],2,FALSE)</f>
        <v>#REF!</v>
      </c>
      <c r="J824" s="10"/>
      <c r="K824" s="10"/>
      <c r="L824" s="11"/>
      <c r="M824" s="12">
        <v>67.843599999999995</v>
      </c>
      <c r="N824" s="12">
        <f>IF(WorkOrders2[[#This Row],[WtyParts]]="yes", 0,WorkOrders2[[#This Row],[PartsCost]])</f>
        <v>67.843599999999995</v>
      </c>
      <c r="O824" t="s">
        <v>36</v>
      </c>
      <c r="P824" s="13" t="str">
        <f t="shared" si="96"/>
        <v/>
      </c>
      <c r="Q824" s="14">
        <f t="shared" si="97"/>
        <v>140</v>
      </c>
      <c r="R824" s="15">
        <f t="shared" si="98"/>
        <v>0</v>
      </c>
      <c r="S824" s="15">
        <f t="shared" si="99"/>
        <v>0</v>
      </c>
      <c r="T824" s="15">
        <f t="shared" si="100"/>
        <v>67.843599999999995</v>
      </c>
      <c r="U824" s="15">
        <f t="shared" si="101"/>
        <v>67.843599999999995</v>
      </c>
      <c r="V824" s="15">
        <f t="shared" si="102"/>
        <v>67.843599999999995</v>
      </c>
      <c r="W824" s="14" t="str">
        <f t="shared" si="103"/>
        <v>Thu</v>
      </c>
      <c r="X824" s="14" t="str">
        <f t="shared" si="103"/>
        <v>Sat</v>
      </c>
      <c r="Y824" s="19">
        <f>WorkOrders2[[#This Row],[LbrHrs]]*WorkOrders2[[#This Row],[Techs]]</f>
        <v>0</v>
      </c>
      <c r="Z824" s="19">
        <f>WorkOrders2[[#This Row],[PartsCost]]+WorkOrders2[[#This Row],[LbrCost]]</f>
        <v>67.843599999999995</v>
      </c>
    </row>
    <row r="825" spans="1:26" x14ac:dyDescent="0.25">
      <c r="A825" s="7" t="s">
        <v>873</v>
      </c>
      <c r="B825" t="s">
        <v>34</v>
      </c>
      <c r="C825" t="s">
        <v>26</v>
      </c>
      <c r="D825" s="7" t="s">
        <v>27</v>
      </c>
      <c r="F825" s="8">
        <v>44357</v>
      </c>
      <c r="G825" s="8"/>
      <c r="H825" s="9">
        <v>2</v>
      </c>
      <c r="I825" s="9" t="e">
        <f>VLOOKUP(WorkOrders2[[#This Row],[Techs]],[1]!tblRates[#All],2,FALSE)</f>
        <v>#REF!</v>
      </c>
      <c r="J825" s="10"/>
      <c r="K825" s="10"/>
      <c r="L825" s="11"/>
      <c r="M825" s="12">
        <v>165.8691</v>
      </c>
      <c r="N825" s="12">
        <f>IF(WorkOrders2[[#This Row],[WtyParts]]="yes", 0,WorkOrders2[[#This Row],[PartsCost]])</f>
        <v>165.8691</v>
      </c>
      <c r="O825" t="s">
        <v>47</v>
      </c>
      <c r="P825" s="13" t="str">
        <f t="shared" si="96"/>
        <v/>
      </c>
      <c r="Q825" s="14">
        <f t="shared" si="97"/>
        <v>140</v>
      </c>
      <c r="R825" s="15">
        <f t="shared" si="98"/>
        <v>0</v>
      </c>
      <c r="S825" s="15">
        <f t="shared" si="99"/>
        <v>0</v>
      </c>
      <c r="T825" s="15">
        <f t="shared" si="100"/>
        <v>165.8691</v>
      </c>
      <c r="U825" s="15">
        <f t="shared" si="101"/>
        <v>165.8691</v>
      </c>
      <c r="V825" s="15">
        <f t="shared" si="102"/>
        <v>165.8691</v>
      </c>
      <c r="W825" s="14" t="str">
        <f t="shared" si="103"/>
        <v>Thu</v>
      </c>
      <c r="X825" s="14" t="str">
        <f t="shared" si="103"/>
        <v>Sat</v>
      </c>
      <c r="Y825" s="19">
        <f>WorkOrders2[[#This Row],[LbrHrs]]*WorkOrders2[[#This Row],[Techs]]</f>
        <v>0</v>
      </c>
      <c r="Z825" s="19">
        <f>WorkOrders2[[#This Row],[PartsCost]]+WorkOrders2[[#This Row],[LbrCost]]</f>
        <v>165.8691</v>
      </c>
    </row>
    <row r="826" spans="1:26" x14ac:dyDescent="0.25">
      <c r="A826" s="7" t="s">
        <v>874</v>
      </c>
      <c r="B826" t="s">
        <v>194</v>
      </c>
      <c r="C826" t="s">
        <v>195</v>
      </c>
      <c r="D826" s="7" t="s">
        <v>32</v>
      </c>
      <c r="F826" s="8">
        <v>44357</v>
      </c>
      <c r="G826" s="8"/>
      <c r="H826" s="9">
        <v>2</v>
      </c>
      <c r="I826" s="9" t="e">
        <f>VLOOKUP(WorkOrders2[[#This Row],[Techs]],[1]!tblRates[#All],2,FALSE)</f>
        <v>#REF!</v>
      </c>
      <c r="J826" s="10"/>
      <c r="K826" s="10"/>
      <c r="L826" s="11"/>
      <c r="M826" s="12">
        <v>42.66</v>
      </c>
      <c r="N826" s="12">
        <f>IF(WorkOrders2[[#This Row],[WtyParts]]="yes", 0,WorkOrders2[[#This Row],[PartsCost]])</f>
        <v>42.66</v>
      </c>
      <c r="O826" t="s">
        <v>400</v>
      </c>
      <c r="P826" s="13" t="str">
        <f t="shared" si="96"/>
        <v/>
      </c>
      <c r="Q826" s="14">
        <f t="shared" si="97"/>
        <v>140</v>
      </c>
      <c r="R826" s="15">
        <f t="shared" si="98"/>
        <v>0</v>
      </c>
      <c r="S826" s="15">
        <f t="shared" si="99"/>
        <v>0</v>
      </c>
      <c r="T826" s="15">
        <f t="shared" si="100"/>
        <v>42.66</v>
      </c>
      <c r="U826" s="15">
        <f t="shared" si="101"/>
        <v>42.66</v>
      </c>
      <c r="V826" s="15">
        <f t="shared" si="102"/>
        <v>42.66</v>
      </c>
      <c r="W826" s="14" t="str">
        <f t="shared" si="103"/>
        <v>Thu</v>
      </c>
      <c r="X826" s="14" t="str">
        <f t="shared" si="103"/>
        <v>Sat</v>
      </c>
      <c r="Y826" s="19">
        <f>WorkOrders2[[#This Row],[LbrHrs]]*WorkOrders2[[#This Row],[Techs]]</f>
        <v>0</v>
      </c>
      <c r="Z826" s="19">
        <f>WorkOrders2[[#This Row],[PartsCost]]+WorkOrders2[[#This Row],[LbrCost]]</f>
        <v>42.66</v>
      </c>
    </row>
    <row r="827" spans="1:26" x14ac:dyDescent="0.25">
      <c r="A827" s="7" t="s">
        <v>875</v>
      </c>
      <c r="B827" t="s">
        <v>62</v>
      </c>
      <c r="C827" t="s">
        <v>46</v>
      </c>
      <c r="D827" s="7" t="s">
        <v>32</v>
      </c>
      <c r="F827" s="8">
        <v>44357</v>
      </c>
      <c r="G827" s="8"/>
      <c r="H827" s="9">
        <v>1</v>
      </c>
      <c r="I827" s="9" t="e">
        <f>VLOOKUP(WorkOrders2[[#This Row],[Techs]],[1]!tblRates[#All],2,FALSE)</f>
        <v>#REF!</v>
      </c>
      <c r="J827" s="10"/>
      <c r="K827" s="10"/>
      <c r="L827" s="11"/>
      <c r="M827" s="12">
        <v>101.9011</v>
      </c>
      <c r="N827" s="12">
        <f>IF(WorkOrders2[[#This Row],[WtyParts]]="yes", 0,WorkOrders2[[#This Row],[PartsCost]])</f>
        <v>101.9011</v>
      </c>
      <c r="O827" t="s">
        <v>28</v>
      </c>
      <c r="P827" s="13" t="str">
        <f t="shared" si="96"/>
        <v/>
      </c>
      <c r="Q827" s="14">
        <f t="shared" si="97"/>
        <v>80</v>
      </c>
      <c r="R827" s="15">
        <f t="shared" si="98"/>
        <v>0</v>
      </c>
      <c r="S827" s="15">
        <f t="shared" si="99"/>
        <v>0</v>
      </c>
      <c r="T827" s="15">
        <f t="shared" si="100"/>
        <v>101.9011</v>
      </c>
      <c r="U827" s="15">
        <f t="shared" si="101"/>
        <v>101.9011</v>
      </c>
      <c r="V827" s="15">
        <f t="shared" si="102"/>
        <v>101.9011</v>
      </c>
      <c r="W827" s="14" t="str">
        <f t="shared" si="103"/>
        <v>Thu</v>
      </c>
      <c r="X827" s="14" t="str">
        <f t="shared" si="103"/>
        <v>Sat</v>
      </c>
      <c r="Y827" s="19">
        <f>WorkOrders2[[#This Row],[LbrHrs]]*WorkOrders2[[#This Row],[Techs]]</f>
        <v>0</v>
      </c>
      <c r="Z827" s="19">
        <f>WorkOrders2[[#This Row],[PartsCost]]+WorkOrders2[[#This Row],[LbrCost]]</f>
        <v>101.9011</v>
      </c>
    </row>
    <row r="828" spans="1:26" x14ac:dyDescent="0.25">
      <c r="A828" s="7" t="s">
        <v>876</v>
      </c>
      <c r="B828" t="s">
        <v>74</v>
      </c>
      <c r="C828" t="s">
        <v>46</v>
      </c>
      <c r="D828" s="7" t="s">
        <v>49</v>
      </c>
      <c r="F828" s="8">
        <v>44357</v>
      </c>
      <c r="G828" s="8"/>
      <c r="H828" s="9">
        <v>2</v>
      </c>
      <c r="I828" s="9" t="e">
        <f>VLOOKUP(WorkOrders2[[#This Row],[Techs]],[1]!tblRates[#All],2,FALSE)</f>
        <v>#REF!</v>
      </c>
      <c r="J828" s="10"/>
      <c r="K828" s="10"/>
      <c r="L828" s="11"/>
      <c r="M828" s="12">
        <v>222.5367</v>
      </c>
      <c r="N828" s="12">
        <f>IF(WorkOrders2[[#This Row],[WtyParts]]="yes", 0,WorkOrders2[[#This Row],[PartsCost]])</f>
        <v>222.5367</v>
      </c>
      <c r="O828" t="s">
        <v>47</v>
      </c>
      <c r="P828" s="13" t="str">
        <f t="shared" si="96"/>
        <v/>
      </c>
      <c r="Q828" s="14">
        <f t="shared" si="97"/>
        <v>140</v>
      </c>
      <c r="R828" s="15">
        <f t="shared" si="98"/>
        <v>0</v>
      </c>
      <c r="S828" s="15">
        <f t="shared" si="99"/>
        <v>0</v>
      </c>
      <c r="T828" s="15">
        <f t="shared" si="100"/>
        <v>222.5367</v>
      </c>
      <c r="U828" s="15">
        <f t="shared" si="101"/>
        <v>222.5367</v>
      </c>
      <c r="V828" s="15">
        <f t="shared" si="102"/>
        <v>222.5367</v>
      </c>
      <c r="W828" s="14" t="str">
        <f t="shared" si="103"/>
        <v>Thu</v>
      </c>
      <c r="X828" s="14" t="str">
        <f t="shared" si="103"/>
        <v>Sat</v>
      </c>
      <c r="Y828" s="19">
        <f>WorkOrders2[[#This Row],[LbrHrs]]*WorkOrders2[[#This Row],[Techs]]</f>
        <v>0</v>
      </c>
      <c r="Z828" s="19">
        <f>WorkOrders2[[#This Row],[PartsCost]]+WorkOrders2[[#This Row],[LbrCost]]</f>
        <v>222.5367</v>
      </c>
    </row>
    <row r="829" spans="1:26" x14ac:dyDescent="0.25">
      <c r="A829" s="7" t="s">
        <v>877</v>
      </c>
      <c r="B829" t="s">
        <v>62</v>
      </c>
      <c r="C829" t="s">
        <v>46</v>
      </c>
      <c r="D829" s="7" t="s">
        <v>32</v>
      </c>
      <c r="F829" s="8">
        <v>44358</v>
      </c>
      <c r="G829" s="8">
        <v>44393</v>
      </c>
      <c r="H829" s="9">
        <v>1</v>
      </c>
      <c r="I829" s="9" t="e">
        <f>VLOOKUP(WorkOrders2[[#This Row],[Techs]],[1]!tblRates[#All],2,FALSE)</f>
        <v>#REF!</v>
      </c>
      <c r="J829" s="10" t="s">
        <v>41</v>
      </c>
      <c r="K829" s="10" t="s">
        <v>41</v>
      </c>
      <c r="L829" s="11">
        <v>0.5</v>
      </c>
      <c r="M829" s="12">
        <v>344.76940000000002</v>
      </c>
      <c r="N829" s="12">
        <f>IF(WorkOrders2[[#This Row],[WtyParts]]="yes", 0,WorkOrders2[[#This Row],[PartsCost]])</f>
        <v>0</v>
      </c>
      <c r="O829" t="s">
        <v>381</v>
      </c>
      <c r="P829" s="13">
        <f t="shared" si="96"/>
        <v>35</v>
      </c>
      <c r="Q829" s="14">
        <f t="shared" si="97"/>
        <v>80</v>
      </c>
      <c r="R829" s="15">
        <f t="shared" si="98"/>
        <v>40</v>
      </c>
      <c r="S829" s="15">
        <f t="shared" si="99"/>
        <v>0</v>
      </c>
      <c r="T829" s="15">
        <f t="shared" si="100"/>
        <v>0</v>
      </c>
      <c r="U829" s="15">
        <f t="shared" si="101"/>
        <v>384.76940000000002</v>
      </c>
      <c r="V829" s="15">
        <f t="shared" si="102"/>
        <v>0</v>
      </c>
      <c r="W829" s="14" t="str">
        <f t="shared" si="103"/>
        <v>Fri</v>
      </c>
      <c r="X829" s="14" t="str">
        <f t="shared" si="103"/>
        <v>Fri</v>
      </c>
      <c r="Y829" s="19">
        <f>WorkOrders2[[#This Row],[LbrHrs]]*WorkOrders2[[#This Row],[Techs]]</f>
        <v>0.5</v>
      </c>
      <c r="Z829" s="19">
        <f>WorkOrders2[[#This Row],[PartsCost]]+WorkOrders2[[#This Row],[LbrCost]]</f>
        <v>384.76940000000002</v>
      </c>
    </row>
    <row r="830" spans="1:26" x14ac:dyDescent="0.25">
      <c r="A830" s="7" t="s">
        <v>878</v>
      </c>
      <c r="B830" t="s">
        <v>25</v>
      </c>
      <c r="C830" t="s">
        <v>195</v>
      </c>
      <c r="D830" s="7" t="s">
        <v>35</v>
      </c>
      <c r="F830" s="8">
        <v>44359</v>
      </c>
      <c r="G830" s="8">
        <v>44376</v>
      </c>
      <c r="H830" s="9">
        <v>1</v>
      </c>
      <c r="I830" s="9" t="e">
        <f>VLOOKUP(WorkOrders2[[#This Row],[Techs]],[1]!tblRates[#All],2,FALSE)</f>
        <v>#REF!</v>
      </c>
      <c r="J830" s="10"/>
      <c r="K830" s="10"/>
      <c r="L830" s="11">
        <v>0.25</v>
      </c>
      <c r="M830" s="12">
        <v>22</v>
      </c>
      <c r="N830" s="12">
        <f>IF(WorkOrders2[[#This Row],[WtyParts]]="yes", 0,WorkOrders2[[#This Row],[PartsCost]])</f>
        <v>22</v>
      </c>
      <c r="O830" t="s">
        <v>28</v>
      </c>
      <c r="P830" s="13">
        <f t="shared" si="96"/>
        <v>17</v>
      </c>
      <c r="Q830" s="14">
        <f t="shared" si="97"/>
        <v>80</v>
      </c>
      <c r="R830" s="15">
        <f t="shared" si="98"/>
        <v>20</v>
      </c>
      <c r="S830" s="15">
        <f t="shared" si="99"/>
        <v>20</v>
      </c>
      <c r="T830" s="15">
        <f t="shared" si="100"/>
        <v>22</v>
      </c>
      <c r="U830" s="15">
        <f t="shared" si="101"/>
        <v>42</v>
      </c>
      <c r="V830" s="15">
        <f t="shared" si="102"/>
        <v>42</v>
      </c>
      <c r="W830" s="14" t="str">
        <f t="shared" si="103"/>
        <v>Sat</v>
      </c>
      <c r="X830" s="14" t="str">
        <f t="shared" si="103"/>
        <v>Tue</v>
      </c>
      <c r="Y830" s="19">
        <f>WorkOrders2[[#This Row],[LbrHrs]]*WorkOrders2[[#This Row],[Techs]]</f>
        <v>0.25</v>
      </c>
      <c r="Z830" s="19">
        <f>WorkOrders2[[#This Row],[PartsCost]]+WorkOrders2[[#This Row],[LbrCost]]</f>
        <v>42</v>
      </c>
    </row>
    <row r="831" spans="1:26" x14ac:dyDescent="0.25">
      <c r="A831" s="7" t="s">
        <v>879</v>
      </c>
      <c r="B831" t="s">
        <v>34</v>
      </c>
      <c r="C831" t="s">
        <v>40</v>
      </c>
      <c r="D831" s="7" t="s">
        <v>32</v>
      </c>
      <c r="F831" s="8">
        <v>44361</v>
      </c>
      <c r="G831" s="8">
        <v>44370</v>
      </c>
      <c r="H831" s="9">
        <v>1</v>
      </c>
      <c r="I831" s="9" t="e">
        <f>VLOOKUP(WorkOrders2[[#This Row],[Techs]],[1]!tblRates[#All],2,FALSE)</f>
        <v>#REF!</v>
      </c>
      <c r="J831" s="10"/>
      <c r="K831" s="10"/>
      <c r="L831" s="11">
        <v>0.5</v>
      </c>
      <c r="M831" s="12">
        <v>120</v>
      </c>
      <c r="N831" s="12">
        <f>IF(WorkOrders2[[#This Row],[WtyParts]]="yes", 0,WorkOrders2[[#This Row],[PartsCost]])</f>
        <v>120</v>
      </c>
      <c r="O831" t="s">
        <v>28</v>
      </c>
      <c r="P831" s="13">
        <f t="shared" si="96"/>
        <v>9</v>
      </c>
      <c r="Q831" s="14">
        <f t="shared" si="97"/>
        <v>80</v>
      </c>
      <c r="R831" s="15">
        <f t="shared" si="98"/>
        <v>40</v>
      </c>
      <c r="S831" s="15">
        <f t="shared" si="99"/>
        <v>40</v>
      </c>
      <c r="T831" s="15">
        <f t="shared" si="100"/>
        <v>120</v>
      </c>
      <c r="U831" s="15">
        <f t="shared" si="101"/>
        <v>160</v>
      </c>
      <c r="V831" s="15">
        <f t="shared" si="102"/>
        <v>160</v>
      </c>
      <c r="W831" s="14" t="str">
        <f t="shared" si="103"/>
        <v>Mon</v>
      </c>
      <c r="X831" s="14" t="str">
        <f t="shared" si="103"/>
        <v>Wed</v>
      </c>
      <c r="Y831" s="19">
        <f>WorkOrders2[[#This Row],[LbrHrs]]*WorkOrders2[[#This Row],[Techs]]</f>
        <v>0.5</v>
      </c>
      <c r="Z831" s="19">
        <f>WorkOrders2[[#This Row],[PartsCost]]+WorkOrders2[[#This Row],[LbrCost]]</f>
        <v>160</v>
      </c>
    </row>
    <row r="832" spans="1:26" x14ac:dyDescent="0.25">
      <c r="A832" s="7" t="s">
        <v>880</v>
      </c>
      <c r="B832" t="s">
        <v>34</v>
      </c>
      <c r="C832" t="s">
        <v>26</v>
      </c>
      <c r="D832" s="7" t="s">
        <v>32</v>
      </c>
      <c r="E832" t="s">
        <v>41</v>
      </c>
      <c r="F832" s="8">
        <v>44361</v>
      </c>
      <c r="G832" s="8">
        <v>44371</v>
      </c>
      <c r="H832" s="9">
        <v>1</v>
      </c>
      <c r="I832" s="9" t="e">
        <f>VLOOKUP(WorkOrders2[[#This Row],[Techs]],[1]!tblRates[#All],2,FALSE)</f>
        <v>#REF!</v>
      </c>
      <c r="J832" s="10" t="s">
        <v>41</v>
      </c>
      <c r="K832" s="10" t="s">
        <v>41</v>
      </c>
      <c r="L832" s="11">
        <v>0.5</v>
      </c>
      <c r="M832" s="12">
        <v>204.28399999999999</v>
      </c>
      <c r="N832" s="12">
        <f>IF(WorkOrders2[[#This Row],[WtyParts]]="yes", 0,WorkOrders2[[#This Row],[PartsCost]])</f>
        <v>0</v>
      </c>
      <c r="O832" t="s">
        <v>381</v>
      </c>
      <c r="P832" s="13">
        <f t="shared" si="96"/>
        <v>10</v>
      </c>
      <c r="Q832" s="14">
        <f t="shared" si="97"/>
        <v>80</v>
      </c>
      <c r="R832" s="15">
        <f t="shared" si="98"/>
        <v>40</v>
      </c>
      <c r="S832" s="15">
        <f t="shared" si="99"/>
        <v>0</v>
      </c>
      <c r="T832" s="15">
        <f t="shared" si="100"/>
        <v>0</v>
      </c>
      <c r="U832" s="15">
        <f t="shared" si="101"/>
        <v>244.28399999999999</v>
      </c>
      <c r="V832" s="15">
        <f t="shared" si="102"/>
        <v>0</v>
      </c>
      <c r="W832" s="14" t="str">
        <f t="shared" si="103"/>
        <v>Mon</v>
      </c>
      <c r="X832" s="14" t="str">
        <f t="shared" si="103"/>
        <v>Thu</v>
      </c>
      <c r="Y832" s="19">
        <f>WorkOrders2[[#This Row],[LbrHrs]]*WorkOrders2[[#This Row],[Techs]]</f>
        <v>0.5</v>
      </c>
      <c r="Z832" s="19">
        <f>WorkOrders2[[#This Row],[PartsCost]]+WorkOrders2[[#This Row],[LbrCost]]</f>
        <v>244.28399999999999</v>
      </c>
    </row>
    <row r="833" spans="1:26" x14ac:dyDescent="0.25">
      <c r="A833" s="7" t="s">
        <v>881</v>
      </c>
      <c r="B833" t="s">
        <v>51</v>
      </c>
      <c r="C833" t="s">
        <v>46</v>
      </c>
      <c r="D833" s="7" t="s">
        <v>32</v>
      </c>
      <c r="F833" s="8">
        <v>44361</v>
      </c>
      <c r="G833" s="8">
        <v>44384</v>
      </c>
      <c r="H833" s="9">
        <v>2</v>
      </c>
      <c r="I833" s="9" t="e">
        <f>VLOOKUP(WorkOrders2[[#This Row],[Techs]],[1]!tblRates[#All],2,FALSE)</f>
        <v>#REF!</v>
      </c>
      <c r="J833" s="10"/>
      <c r="K833" s="10" t="s">
        <v>41</v>
      </c>
      <c r="L833" s="11">
        <v>5</v>
      </c>
      <c r="M833" s="12">
        <v>2048.5612000000001</v>
      </c>
      <c r="N833" s="12">
        <f>IF(WorkOrders2[[#This Row],[WtyParts]]="yes", 0,WorkOrders2[[#This Row],[PartsCost]])</f>
        <v>0</v>
      </c>
      <c r="O833" t="s">
        <v>47</v>
      </c>
      <c r="P833" s="13">
        <f t="shared" si="96"/>
        <v>23</v>
      </c>
      <c r="Q833" s="14">
        <f t="shared" si="97"/>
        <v>140</v>
      </c>
      <c r="R833" s="15">
        <f t="shared" si="98"/>
        <v>700</v>
      </c>
      <c r="S833" s="15">
        <f t="shared" si="99"/>
        <v>700</v>
      </c>
      <c r="T833" s="15">
        <f t="shared" si="100"/>
        <v>0</v>
      </c>
      <c r="U833" s="15">
        <f t="shared" si="101"/>
        <v>2748.5612000000001</v>
      </c>
      <c r="V833" s="15">
        <f t="shared" si="102"/>
        <v>700</v>
      </c>
      <c r="W833" s="14" t="str">
        <f t="shared" si="103"/>
        <v>Mon</v>
      </c>
      <c r="X833" s="14" t="str">
        <f t="shared" si="103"/>
        <v>Wed</v>
      </c>
      <c r="Y833" s="19">
        <f>WorkOrders2[[#This Row],[LbrHrs]]*WorkOrders2[[#This Row],[Techs]]</f>
        <v>10</v>
      </c>
      <c r="Z833" s="19">
        <f>WorkOrders2[[#This Row],[PartsCost]]+WorkOrders2[[#This Row],[LbrCost]]</f>
        <v>2748.5612000000001</v>
      </c>
    </row>
    <row r="834" spans="1:26" x14ac:dyDescent="0.25">
      <c r="A834" s="7" t="s">
        <v>882</v>
      </c>
      <c r="B834" t="s">
        <v>62</v>
      </c>
      <c r="C834" t="s">
        <v>26</v>
      </c>
      <c r="D834" s="7" t="s">
        <v>35</v>
      </c>
      <c r="F834" s="8">
        <v>44361</v>
      </c>
      <c r="G834" s="8">
        <v>44399</v>
      </c>
      <c r="H834" s="9">
        <v>1</v>
      </c>
      <c r="I834" s="9" t="e">
        <f>VLOOKUP(WorkOrders2[[#This Row],[Techs]],[1]!tblRates[#All],2,FALSE)</f>
        <v>#REF!</v>
      </c>
      <c r="J834" s="10"/>
      <c r="K834" s="10"/>
      <c r="L834" s="11">
        <v>0.25</v>
      </c>
      <c r="M834" s="12">
        <v>8.5495999999999999</v>
      </c>
      <c r="N834" s="12">
        <f>IF(WorkOrders2[[#This Row],[WtyParts]]="yes", 0,WorkOrders2[[#This Row],[PartsCost]])</f>
        <v>8.5495999999999999</v>
      </c>
      <c r="O834" t="s">
        <v>47</v>
      </c>
      <c r="P834" s="13">
        <f t="shared" ref="P834:P897" si="104">IF(G834="","",G834-F834)</f>
        <v>38</v>
      </c>
      <c r="Q834" s="14">
        <f t="shared" ref="Q834:Q897" si="105">INDEX(TechRate,MATCH(H834,TechNum,0))</f>
        <v>80</v>
      </c>
      <c r="R834" s="15">
        <f t="shared" ref="R834:R897" si="106">Q834*L834</f>
        <v>20</v>
      </c>
      <c r="S834" s="15">
        <f t="shared" ref="S834:S897" si="107">IF(J834="Yes",0,R834)</f>
        <v>20</v>
      </c>
      <c r="T834" s="15">
        <f t="shared" ref="T834:T897" si="108">IF(K834="Yes",0,M834)</f>
        <v>8.5495999999999999</v>
      </c>
      <c r="U834" s="15">
        <f t="shared" ref="U834:U897" si="109">SUM(M834,R834)</f>
        <v>28.549599999999998</v>
      </c>
      <c r="V834" s="15">
        <f t="shared" ref="V834:V897" si="110">SUM(S834,T834)</f>
        <v>28.549599999999998</v>
      </c>
      <c r="W834" s="14" t="str">
        <f t="shared" ref="W834:X897" si="111">TEXT(F834,"ddd")</f>
        <v>Mon</v>
      </c>
      <c r="X834" s="14" t="str">
        <f t="shared" si="111"/>
        <v>Thu</v>
      </c>
      <c r="Y834" s="19">
        <f>WorkOrders2[[#This Row],[LbrHrs]]*WorkOrders2[[#This Row],[Techs]]</f>
        <v>0.25</v>
      </c>
      <c r="Z834" s="19">
        <f>WorkOrders2[[#This Row],[PartsCost]]+WorkOrders2[[#This Row],[LbrCost]]</f>
        <v>28.549599999999998</v>
      </c>
    </row>
    <row r="835" spans="1:26" x14ac:dyDescent="0.25">
      <c r="A835" s="7" t="s">
        <v>883</v>
      </c>
      <c r="B835" t="s">
        <v>34</v>
      </c>
      <c r="C835" t="s">
        <v>40</v>
      </c>
      <c r="D835" s="7" t="s">
        <v>27</v>
      </c>
      <c r="F835" s="8">
        <v>44361</v>
      </c>
      <c r="G835" s="8">
        <v>44399</v>
      </c>
      <c r="H835" s="9">
        <v>1</v>
      </c>
      <c r="I835" s="9" t="e">
        <f>VLOOKUP(WorkOrders2[[#This Row],[Techs]],[1]!tblRates[#All],2,FALSE)</f>
        <v>#REF!</v>
      </c>
      <c r="J835" s="10"/>
      <c r="K835" s="10"/>
      <c r="L835" s="11">
        <v>0.5</v>
      </c>
      <c r="M835" s="12">
        <v>120.54089999999999</v>
      </c>
      <c r="N835" s="12">
        <f>IF(WorkOrders2[[#This Row],[WtyParts]]="yes", 0,WorkOrders2[[#This Row],[PartsCost]])</f>
        <v>120.54089999999999</v>
      </c>
      <c r="O835" t="s">
        <v>47</v>
      </c>
      <c r="P835" s="13">
        <f t="shared" si="104"/>
        <v>38</v>
      </c>
      <c r="Q835" s="14">
        <f t="shared" si="105"/>
        <v>80</v>
      </c>
      <c r="R835" s="15">
        <f t="shared" si="106"/>
        <v>40</v>
      </c>
      <c r="S835" s="15">
        <f t="shared" si="107"/>
        <v>40</v>
      </c>
      <c r="T835" s="15">
        <f t="shared" si="108"/>
        <v>120.54089999999999</v>
      </c>
      <c r="U835" s="15">
        <f t="shared" si="109"/>
        <v>160.54089999999999</v>
      </c>
      <c r="V835" s="15">
        <f t="shared" si="110"/>
        <v>160.54089999999999</v>
      </c>
      <c r="W835" s="14" t="str">
        <f t="shared" si="111"/>
        <v>Mon</v>
      </c>
      <c r="X835" s="14" t="str">
        <f t="shared" si="111"/>
        <v>Thu</v>
      </c>
      <c r="Y835" s="19">
        <f>WorkOrders2[[#This Row],[LbrHrs]]*WorkOrders2[[#This Row],[Techs]]</f>
        <v>0.5</v>
      </c>
      <c r="Z835" s="19">
        <f>WorkOrders2[[#This Row],[PartsCost]]+WorkOrders2[[#This Row],[LbrCost]]</f>
        <v>160.54089999999999</v>
      </c>
    </row>
    <row r="836" spans="1:26" x14ac:dyDescent="0.25">
      <c r="A836" s="7" t="s">
        <v>884</v>
      </c>
      <c r="B836" t="s">
        <v>39</v>
      </c>
      <c r="C836" t="s">
        <v>40</v>
      </c>
      <c r="D836" s="7" t="s">
        <v>32</v>
      </c>
      <c r="F836" s="8">
        <v>44361</v>
      </c>
      <c r="G836" s="8"/>
      <c r="H836" s="9">
        <v>2</v>
      </c>
      <c r="I836" s="9" t="e">
        <f>VLOOKUP(WorkOrders2[[#This Row],[Techs]],[1]!tblRates[#All],2,FALSE)</f>
        <v>#REF!</v>
      </c>
      <c r="J836" s="10"/>
      <c r="K836" s="10"/>
      <c r="L836" s="11"/>
      <c r="M836" s="12">
        <v>52.350099999999998</v>
      </c>
      <c r="N836" s="12">
        <f>IF(WorkOrders2[[#This Row],[WtyParts]]="yes", 0,WorkOrders2[[#This Row],[PartsCost]])</f>
        <v>52.350099999999998</v>
      </c>
      <c r="O836" t="s">
        <v>36</v>
      </c>
      <c r="P836" s="13" t="str">
        <f t="shared" si="104"/>
        <v/>
      </c>
      <c r="Q836" s="14">
        <f t="shared" si="105"/>
        <v>140</v>
      </c>
      <c r="R836" s="15">
        <f t="shared" si="106"/>
        <v>0</v>
      </c>
      <c r="S836" s="15">
        <f t="shared" si="107"/>
        <v>0</v>
      </c>
      <c r="T836" s="15">
        <f t="shared" si="108"/>
        <v>52.350099999999998</v>
      </c>
      <c r="U836" s="15">
        <f t="shared" si="109"/>
        <v>52.350099999999998</v>
      </c>
      <c r="V836" s="15">
        <f t="shared" si="110"/>
        <v>52.350099999999998</v>
      </c>
      <c r="W836" s="14" t="str">
        <f t="shared" si="111"/>
        <v>Mon</v>
      </c>
      <c r="X836" s="14" t="str">
        <f t="shared" si="111"/>
        <v>Sat</v>
      </c>
      <c r="Y836" s="19">
        <f>WorkOrders2[[#This Row],[LbrHrs]]*WorkOrders2[[#This Row],[Techs]]</f>
        <v>0</v>
      </c>
      <c r="Z836" s="19">
        <f>WorkOrders2[[#This Row],[PartsCost]]+WorkOrders2[[#This Row],[LbrCost]]</f>
        <v>52.350099999999998</v>
      </c>
    </row>
    <row r="837" spans="1:26" x14ac:dyDescent="0.25">
      <c r="A837" s="7" t="s">
        <v>885</v>
      </c>
      <c r="B837" t="s">
        <v>34</v>
      </c>
      <c r="C837" t="s">
        <v>26</v>
      </c>
      <c r="D837" s="7" t="s">
        <v>162</v>
      </c>
      <c r="F837" s="8">
        <v>44361</v>
      </c>
      <c r="G837" s="8"/>
      <c r="H837" s="9">
        <v>2</v>
      </c>
      <c r="I837" s="9" t="e">
        <f>VLOOKUP(WorkOrders2[[#This Row],[Techs]],[1]!tblRates[#All],2,FALSE)</f>
        <v>#REF!</v>
      </c>
      <c r="J837" s="10"/>
      <c r="K837" s="10"/>
      <c r="L837" s="11"/>
      <c r="M837" s="12">
        <v>406.70679999999999</v>
      </c>
      <c r="N837" s="12">
        <f>IF(WorkOrders2[[#This Row],[WtyParts]]="yes", 0,WorkOrders2[[#This Row],[PartsCost]])</f>
        <v>406.70679999999999</v>
      </c>
      <c r="O837" t="s">
        <v>47</v>
      </c>
      <c r="P837" s="13" t="str">
        <f t="shared" si="104"/>
        <v/>
      </c>
      <c r="Q837" s="14">
        <f t="shared" si="105"/>
        <v>140</v>
      </c>
      <c r="R837" s="15">
        <f t="shared" si="106"/>
        <v>0</v>
      </c>
      <c r="S837" s="15">
        <f t="shared" si="107"/>
        <v>0</v>
      </c>
      <c r="T837" s="15">
        <f t="shared" si="108"/>
        <v>406.70679999999999</v>
      </c>
      <c r="U837" s="15">
        <f t="shared" si="109"/>
        <v>406.70679999999999</v>
      </c>
      <c r="V837" s="15">
        <f t="shared" si="110"/>
        <v>406.70679999999999</v>
      </c>
      <c r="W837" s="14" t="str">
        <f t="shared" si="111"/>
        <v>Mon</v>
      </c>
      <c r="X837" s="14" t="str">
        <f t="shared" si="111"/>
        <v>Sat</v>
      </c>
      <c r="Y837" s="19">
        <f>WorkOrders2[[#This Row],[LbrHrs]]*WorkOrders2[[#This Row],[Techs]]</f>
        <v>0</v>
      </c>
      <c r="Z837" s="19">
        <f>WorkOrders2[[#This Row],[PartsCost]]+WorkOrders2[[#This Row],[LbrCost]]</f>
        <v>406.70679999999999</v>
      </c>
    </row>
    <row r="838" spans="1:26" x14ac:dyDescent="0.25">
      <c r="A838" s="7" t="s">
        <v>886</v>
      </c>
      <c r="B838" t="s">
        <v>30</v>
      </c>
      <c r="C838" t="s">
        <v>31</v>
      </c>
      <c r="D838" s="7" t="s">
        <v>35</v>
      </c>
      <c r="F838" s="8">
        <v>44362</v>
      </c>
      <c r="G838" s="8">
        <v>44386</v>
      </c>
      <c r="H838" s="9">
        <v>1</v>
      </c>
      <c r="I838" s="9" t="e">
        <f>VLOOKUP(WorkOrders2[[#This Row],[Techs]],[1]!tblRates[#All],2,FALSE)</f>
        <v>#REF!</v>
      </c>
      <c r="J838" s="10"/>
      <c r="K838" s="10"/>
      <c r="L838" s="11">
        <v>0.25</v>
      </c>
      <c r="M838" s="12">
        <v>70.5334</v>
      </c>
      <c r="N838" s="12">
        <f>IF(WorkOrders2[[#This Row],[WtyParts]]="yes", 0,WorkOrders2[[#This Row],[PartsCost]])</f>
        <v>70.5334</v>
      </c>
      <c r="O838" t="s">
        <v>28</v>
      </c>
      <c r="P838" s="13">
        <f t="shared" si="104"/>
        <v>24</v>
      </c>
      <c r="Q838" s="14">
        <f t="shared" si="105"/>
        <v>80</v>
      </c>
      <c r="R838" s="15">
        <f t="shared" si="106"/>
        <v>20</v>
      </c>
      <c r="S838" s="15">
        <f t="shared" si="107"/>
        <v>20</v>
      </c>
      <c r="T838" s="15">
        <f t="shared" si="108"/>
        <v>70.5334</v>
      </c>
      <c r="U838" s="15">
        <f t="shared" si="109"/>
        <v>90.5334</v>
      </c>
      <c r="V838" s="15">
        <f t="shared" si="110"/>
        <v>90.5334</v>
      </c>
      <c r="W838" s="14" t="str">
        <f t="shared" si="111"/>
        <v>Tue</v>
      </c>
      <c r="X838" s="14" t="str">
        <f t="shared" si="111"/>
        <v>Fri</v>
      </c>
      <c r="Y838" s="19">
        <f>WorkOrders2[[#This Row],[LbrHrs]]*WorkOrders2[[#This Row],[Techs]]</f>
        <v>0.25</v>
      </c>
      <c r="Z838" s="19">
        <f>WorkOrders2[[#This Row],[PartsCost]]+WorkOrders2[[#This Row],[LbrCost]]</f>
        <v>90.5334</v>
      </c>
    </row>
    <row r="839" spans="1:26" x14ac:dyDescent="0.25">
      <c r="A839" s="7" t="s">
        <v>887</v>
      </c>
      <c r="B839" t="s">
        <v>136</v>
      </c>
      <c r="C839" t="s">
        <v>195</v>
      </c>
      <c r="D839" s="7" t="s">
        <v>27</v>
      </c>
      <c r="F839" s="8">
        <v>44362</v>
      </c>
      <c r="G839" s="8">
        <v>44389</v>
      </c>
      <c r="H839" s="9">
        <v>2</v>
      </c>
      <c r="I839" s="9" t="e">
        <f>VLOOKUP(WorkOrders2[[#This Row],[Techs]],[1]!tblRates[#All],2,FALSE)</f>
        <v>#REF!</v>
      </c>
      <c r="J839" s="10"/>
      <c r="K839" s="10"/>
      <c r="L839" s="11">
        <v>0.25</v>
      </c>
      <c r="M839" s="12">
        <v>14.4</v>
      </c>
      <c r="N839" s="12">
        <f>IF(WorkOrders2[[#This Row],[WtyParts]]="yes", 0,WorkOrders2[[#This Row],[PartsCost]])</f>
        <v>14.4</v>
      </c>
      <c r="O839" t="s">
        <v>28</v>
      </c>
      <c r="P839" s="13">
        <f t="shared" si="104"/>
        <v>27</v>
      </c>
      <c r="Q839" s="14">
        <f t="shared" si="105"/>
        <v>140</v>
      </c>
      <c r="R839" s="15">
        <f t="shared" si="106"/>
        <v>35</v>
      </c>
      <c r="S839" s="15">
        <f t="shared" si="107"/>
        <v>35</v>
      </c>
      <c r="T839" s="15">
        <f t="shared" si="108"/>
        <v>14.4</v>
      </c>
      <c r="U839" s="15">
        <f t="shared" si="109"/>
        <v>49.4</v>
      </c>
      <c r="V839" s="15">
        <f t="shared" si="110"/>
        <v>49.4</v>
      </c>
      <c r="W839" s="14" t="str">
        <f t="shared" si="111"/>
        <v>Tue</v>
      </c>
      <c r="X839" s="14" t="str">
        <f t="shared" si="111"/>
        <v>Mon</v>
      </c>
      <c r="Y839" s="19">
        <f>WorkOrders2[[#This Row],[LbrHrs]]*WorkOrders2[[#This Row],[Techs]]</f>
        <v>0.5</v>
      </c>
      <c r="Z839" s="19">
        <f>WorkOrders2[[#This Row],[PartsCost]]+WorkOrders2[[#This Row],[LbrCost]]</f>
        <v>49.4</v>
      </c>
    </row>
    <row r="840" spans="1:26" x14ac:dyDescent="0.25">
      <c r="A840" s="7" t="s">
        <v>888</v>
      </c>
      <c r="B840" t="s">
        <v>62</v>
      </c>
      <c r="C840" t="s">
        <v>46</v>
      </c>
      <c r="D840" s="7" t="s">
        <v>27</v>
      </c>
      <c r="F840" s="8">
        <v>44362</v>
      </c>
      <c r="G840" s="8">
        <v>44391</v>
      </c>
      <c r="H840" s="9">
        <v>1</v>
      </c>
      <c r="I840" s="9" t="e">
        <f>VLOOKUP(WorkOrders2[[#This Row],[Techs]],[1]!tblRates[#All],2,FALSE)</f>
        <v>#REF!</v>
      </c>
      <c r="J840" s="10"/>
      <c r="K840" s="10"/>
      <c r="L840" s="11">
        <v>0.25</v>
      </c>
      <c r="M840" s="12">
        <v>144</v>
      </c>
      <c r="N840" s="12">
        <f>IF(WorkOrders2[[#This Row],[WtyParts]]="yes", 0,WorkOrders2[[#This Row],[PartsCost]])</f>
        <v>144</v>
      </c>
      <c r="O840" t="s">
        <v>36</v>
      </c>
      <c r="P840" s="13">
        <f t="shared" si="104"/>
        <v>29</v>
      </c>
      <c r="Q840" s="14">
        <f t="shared" si="105"/>
        <v>80</v>
      </c>
      <c r="R840" s="15">
        <f t="shared" si="106"/>
        <v>20</v>
      </c>
      <c r="S840" s="15">
        <f t="shared" si="107"/>
        <v>20</v>
      </c>
      <c r="T840" s="15">
        <f t="shared" si="108"/>
        <v>144</v>
      </c>
      <c r="U840" s="15">
        <f t="shared" si="109"/>
        <v>164</v>
      </c>
      <c r="V840" s="15">
        <f t="shared" si="110"/>
        <v>164</v>
      </c>
      <c r="W840" s="14" t="str">
        <f t="shared" si="111"/>
        <v>Tue</v>
      </c>
      <c r="X840" s="14" t="str">
        <f t="shared" si="111"/>
        <v>Wed</v>
      </c>
      <c r="Y840" s="19">
        <f>WorkOrders2[[#This Row],[LbrHrs]]*WorkOrders2[[#This Row],[Techs]]</f>
        <v>0.25</v>
      </c>
      <c r="Z840" s="19">
        <f>WorkOrders2[[#This Row],[PartsCost]]+WorkOrders2[[#This Row],[LbrCost]]</f>
        <v>164</v>
      </c>
    </row>
    <row r="841" spans="1:26" x14ac:dyDescent="0.25">
      <c r="A841" s="7" t="s">
        <v>889</v>
      </c>
      <c r="B841" t="s">
        <v>25</v>
      </c>
      <c r="C841" t="s">
        <v>195</v>
      </c>
      <c r="D841" s="7" t="s">
        <v>27</v>
      </c>
      <c r="F841" s="8">
        <v>44362</v>
      </c>
      <c r="G841" s="8">
        <v>44396</v>
      </c>
      <c r="H841" s="9">
        <v>1</v>
      </c>
      <c r="I841" s="9" t="e">
        <f>VLOOKUP(WorkOrders2[[#This Row],[Techs]],[1]!tblRates[#All],2,FALSE)</f>
        <v>#REF!</v>
      </c>
      <c r="J841" s="10"/>
      <c r="K841" s="10"/>
      <c r="L841" s="11">
        <v>0.5</v>
      </c>
      <c r="M841" s="12">
        <v>5.4</v>
      </c>
      <c r="N841" s="12">
        <f>IF(WorkOrders2[[#This Row],[WtyParts]]="yes", 0,WorkOrders2[[#This Row],[PartsCost]])</f>
        <v>5.4</v>
      </c>
      <c r="O841" t="s">
        <v>47</v>
      </c>
      <c r="P841" s="13">
        <f t="shared" si="104"/>
        <v>34</v>
      </c>
      <c r="Q841" s="14">
        <f t="shared" si="105"/>
        <v>80</v>
      </c>
      <c r="R841" s="15">
        <f t="shared" si="106"/>
        <v>40</v>
      </c>
      <c r="S841" s="15">
        <f t="shared" si="107"/>
        <v>40</v>
      </c>
      <c r="T841" s="15">
        <f t="shared" si="108"/>
        <v>5.4</v>
      </c>
      <c r="U841" s="15">
        <f t="shared" si="109"/>
        <v>45.4</v>
      </c>
      <c r="V841" s="15">
        <f t="shared" si="110"/>
        <v>45.4</v>
      </c>
      <c r="W841" s="14" t="str">
        <f t="shared" si="111"/>
        <v>Tue</v>
      </c>
      <c r="X841" s="14" t="str">
        <f t="shared" si="111"/>
        <v>Mon</v>
      </c>
      <c r="Y841" s="19">
        <f>WorkOrders2[[#This Row],[LbrHrs]]*WorkOrders2[[#This Row],[Techs]]</f>
        <v>0.5</v>
      </c>
      <c r="Z841" s="19">
        <f>WorkOrders2[[#This Row],[PartsCost]]+WorkOrders2[[#This Row],[LbrCost]]</f>
        <v>45.4</v>
      </c>
    </row>
    <row r="842" spans="1:26" x14ac:dyDescent="0.25">
      <c r="A842" s="7" t="s">
        <v>890</v>
      </c>
      <c r="B842" t="s">
        <v>51</v>
      </c>
      <c r="C842" t="s">
        <v>31</v>
      </c>
      <c r="D842" s="7" t="s">
        <v>27</v>
      </c>
      <c r="F842" s="8">
        <v>44363</v>
      </c>
      <c r="G842" s="8">
        <v>44371</v>
      </c>
      <c r="H842" s="9">
        <v>1</v>
      </c>
      <c r="I842" s="9" t="e">
        <f>VLOOKUP(WorkOrders2[[#This Row],[Techs]],[1]!tblRates[#All],2,FALSE)</f>
        <v>#REF!</v>
      </c>
      <c r="J842" s="10"/>
      <c r="K842" s="10"/>
      <c r="L842" s="11">
        <v>0.25</v>
      </c>
      <c r="M842" s="12">
        <v>23.1465</v>
      </c>
      <c r="N842" s="12">
        <f>IF(WorkOrders2[[#This Row],[WtyParts]]="yes", 0,WorkOrders2[[#This Row],[PartsCost]])</f>
        <v>23.1465</v>
      </c>
      <c r="O842" t="s">
        <v>36</v>
      </c>
      <c r="P842" s="13">
        <f t="shared" si="104"/>
        <v>8</v>
      </c>
      <c r="Q842" s="14">
        <f t="shared" si="105"/>
        <v>80</v>
      </c>
      <c r="R842" s="15">
        <f t="shared" si="106"/>
        <v>20</v>
      </c>
      <c r="S842" s="15">
        <f t="shared" si="107"/>
        <v>20</v>
      </c>
      <c r="T842" s="15">
        <f t="shared" si="108"/>
        <v>23.1465</v>
      </c>
      <c r="U842" s="15">
        <f t="shared" si="109"/>
        <v>43.146500000000003</v>
      </c>
      <c r="V842" s="15">
        <f t="shared" si="110"/>
        <v>43.146500000000003</v>
      </c>
      <c r="W842" s="14" t="str">
        <f t="shared" si="111"/>
        <v>Wed</v>
      </c>
      <c r="X842" s="14" t="str">
        <f t="shared" si="111"/>
        <v>Thu</v>
      </c>
      <c r="Y842" s="19">
        <f>WorkOrders2[[#This Row],[LbrHrs]]*WorkOrders2[[#This Row],[Techs]]</f>
        <v>0.25</v>
      </c>
      <c r="Z842" s="19">
        <f>WorkOrders2[[#This Row],[PartsCost]]+WorkOrders2[[#This Row],[LbrCost]]</f>
        <v>43.146500000000003</v>
      </c>
    </row>
    <row r="843" spans="1:26" x14ac:dyDescent="0.25">
      <c r="A843" s="7" t="s">
        <v>891</v>
      </c>
      <c r="B843" t="s">
        <v>34</v>
      </c>
      <c r="C843" t="s">
        <v>26</v>
      </c>
      <c r="D843" s="7" t="s">
        <v>32</v>
      </c>
      <c r="F843" s="8">
        <v>44363</v>
      </c>
      <c r="G843" s="8">
        <v>44371</v>
      </c>
      <c r="H843" s="9">
        <v>1</v>
      </c>
      <c r="I843" s="9" t="e">
        <f>VLOOKUP(WorkOrders2[[#This Row],[Techs]],[1]!tblRates[#All],2,FALSE)</f>
        <v>#REF!</v>
      </c>
      <c r="J843" s="10"/>
      <c r="K843" s="10" t="s">
        <v>41</v>
      </c>
      <c r="L843" s="11">
        <v>0.5</v>
      </c>
      <c r="M843" s="12">
        <v>25.0718</v>
      </c>
      <c r="N843" s="12">
        <f>IF(WorkOrders2[[#This Row],[WtyParts]]="yes", 0,WorkOrders2[[#This Row],[PartsCost]])</f>
        <v>0</v>
      </c>
      <c r="O843" t="s">
        <v>47</v>
      </c>
      <c r="P843" s="13">
        <f t="shared" si="104"/>
        <v>8</v>
      </c>
      <c r="Q843" s="14">
        <f t="shared" si="105"/>
        <v>80</v>
      </c>
      <c r="R843" s="15">
        <f t="shared" si="106"/>
        <v>40</v>
      </c>
      <c r="S843" s="15">
        <f t="shared" si="107"/>
        <v>40</v>
      </c>
      <c r="T843" s="15">
        <f t="shared" si="108"/>
        <v>0</v>
      </c>
      <c r="U843" s="15">
        <f t="shared" si="109"/>
        <v>65.071799999999996</v>
      </c>
      <c r="V843" s="15">
        <f t="shared" si="110"/>
        <v>40</v>
      </c>
      <c r="W843" s="14" t="str">
        <f t="shared" si="111"/>
        <v>Wed</v>
      </c>
      <c r="X843" s="14" t="str">
        <f t="shared" si="111"/>
        <v>Thu</v>
      </c>
      <c r="Y843" s="19">
        <f>WorkOrders2[[#This Row],[LbrHrs]]*WorkOrders2[[#This Row],[Techs]]</f>
        <v>0.5</v>
      </c>
      <c r="Z843" s="19">
        <f>WorkOrders2[[#This Row],[PartsCost]]+WorkOrders2[[#This Row],[LbrCost]]</f>
        <v>65.071799999999996</v>
      </c>
    </row>
    <row r="844" spans="1:26" x14ac:dyDescent="0.25">
      <c r="A844" s="7" t="s">
        <v>892</v>
      </c>
      <c r="B844" t="s">
        <v>62</v>
      </c>
      <c r="C844" t="s">
        <v>46</v>
      </c>
      <c r="D844" s="7" t="s">
        <v>27</v>
      </c>
      <c r="F844" s="8">
        <v>44363</v>
      </c>
      <c r="G844" s="8">
        <v>44392</v>
      </c>
      <c r="H844" s="9">
        <v>1</v>
      </c>
      <c r="I844" s="9" t="e">
        <f>VLOOKUP(WorkOrders2[[#This Row],[Techs]],[1]!tblRates[#All],2,FALSE)</f>
        <v>#REF!</v>
      </c>
      <c r="J844" s="10"/>
      <c r="K844" s="10"/>
      <c r="L844" s="11">
        <v>0.5</v>
      </c>
      <c r="M844" s="12">
        <v>175.21770000000001</v>
      </c>
      <c r="N844" s="12">
        <f>IF(WorkOrders2[[#This Row],[WtyParts]]="yes", 0,WorkOrders2[[#This Row],[PartsCost]])</f>
        <v>175.21770000000001</v>
      </c>
      <c r="O844" t="s">
        <v>47</v>
      </c>
      <c r="P844" s="13">
        <f t="shared" si="104"/>
        <v>29</v>
      </c>
      <c r="Q844" s="14">
        <f t="shared" si="105"/>
        <v>80</v>
      </c>
      <c r="R844" s="15">
        <f t="shared" si="106"/>
        <v>40</v>
      </c>
      <c r="S844" s="15">
        <f t="shared" si="107"/>
        <v>40</v>
      </c>
      <c r="T844" s="15">
        <f t="shared" si="108"/>
        <v>175.21770000000001</v>
      </c>
      <c r="U844" s="15">
        <f t="shared" si="109"/>
        <v>215.21770000000001</v>
      </c>
      <c r="V844" s="15">
        <f t="shared" si="110"/>
        <v>215.21770000000001</v>
      </c>
      <c r="W844" s="14" t="str">
        <f t="shared" si="111"/>
        <v>Wed</v>
      </c>
      <c r="X844" s="14" t="str">
        <f t="shared" si="111"/>
        <v>Thu</v>
      </c>
      <c r="Y844" s="19">
        <f>WorkOrders2[[#This Row],[LbrHrs]]*WorkOrders2[[#This Row],[Techs]]</f>
        <v>0.5</v>
      </c>
      <c r="Z844" s="19">
        <f>WorkOrders2[[#This Row],[PartsCost]]+WorkOrders2[[#This Row],[LbrCost]]</f>
        <v>215.21770000000001</v>
      </c>
    </row>
    <row r="845" spans="1:26" x14ac:dyDescent="0.25">
      <c r="A845" s="7" t="s">
        <v>893</v>
      </c>
      <c r="B845" t="s">
        <v>39</v>
      </c>
      <c r="C845" t="s">
        <v>26</v>
      </c>
      <c r="D845" s="7" t="s">
        <v>49</v>
      </c>
      <c r="F845" s="8">
        <v>44363</v>
      </c>
      <c r="G845" s="8">
        <v>44398</v>
      </c>
      <c r="H845" s="9">
        <v>2</v>
      </c>
      <c r="I845" s="9" t="e">
        <f>VLOOKUP(WorkOrders2[[#This Row],[Techs]],[1]!tblRates[#All],2,FALSE)</f>
        <v>#REF!</v>
      </c>
      <c r="J845" s="10"/>
      <c r="K845" s="10"/>
      <c r="L845" s="11">
        <v>3.5</v>
      </c>
      <c r="M845" s="12">
        <v>23</v>
      </c>
      <c r="N845" s="12">
        <f>IF(WorkOrders2[[#This Row],[WtyParts]]="yes", 0,WorkOrders2[[#This Row],[PartsCost]])</f>
        <v>23</v>
      </c>
      <c r="O845" t="s">
        <v>28</v>
      </c>
      <c r="P845" s="13">
        <f t="shared" si="104"/>
        <v>35</v>
      </c>
      <c r="Q845" s="14">
        <f t="shared" si="105"/>
        <v>140</v>
      </c>
      <c r="R845" s="15">
        <f t="shared" si="106"/>
        <v>490</v>
      </c>
      <c r="S845" s="15">
        <f t="shared" si="107"/>
        <v>490</v>
      </c>
      <c r="T845" s="15">
        <f t="shared" si="108"/>
        <v>23</v>
      </c>
      <c r="U845" s="15">
        <f t="shared" si="109"/>
        <v>513</v>
      </c>
      <c r="V845" s="15">
        <f t="shared" si="110"/>
        <v>513</v>
      </c>
      <c r="W845" s="14" t="str">
        <f t="shared" si="111"/>
        <v>Wed</v>
      </c>
      <c r="X845" s="14" t="str">
        <f t="shared" si="111"/>
        <v>Wed</v>
      </c>
      <c r="Y845" s="19">
        <f>WorkOrders2[[#This Row],[LbrHrs]]*WorkOrders2[[#This Row],[Techs]]</f>
        <v>7</v>
      </c>
      <c r="Z845" s="19">
        <f>WorkOrders2[[#This Row],[PartsCost]]+WorkOrders2[[#This Row],[LbrCost]]</f>
        <v>513</v>
      </c>
    </row>
    <row r="846" spans="1:26" x14ac:dyDescent="0.25">
      <c r="A846" s="7" t="s">
        <v>894</v>
      </c>
      <c r="B846" t="s">
        <v>51</v>
      </c>
      <c r="C846" t="s">
        <v>26</v>
      </c>
      <c r="D846" s="7" t="s">
        <v>27</v>
      </c>
      <c r="F846" s="8">
        <v>44363</v>
      </c>
      <c r="G846" s="8"/>
      <c r="H846" s="9">
        <v>2</v>
      </c>
      <c r="I846" s="9" t="e">
        <f>VLOOKUP(WorkOrders2[[#This Row],[Techs]],[1]!tblRates[#All],2,FALSE)</f>
        <v>#REF!</v>
      </c>
      <c r="J846" s="10"/>
      <c r="K846" s="10"/>
      <c r="L846" s="11"/>
      <c r="M846" s="12">
        <v>30</v>
      </c>
      <c r="N846" s="12">
        <f>IF(WorkOrders2[[#This Row],[WtyParts]]="yes", 0,WorkOrders2[[#This Row],[PartsCost]])</f>
        <v>30</v>
      </c>
      <c r="O846" t="s">
        <v>47</v>
      </c>
      <c r="P846" s="13" t="str">
        <f t="shared" si="104"/>
        <v/>
      </c>
      <c r="Q846" s="14">
        <f t="shared" si="105"/>
        <v>140</v>
      </c>
      <c r="R846" s="15">
        <f t="shared" si="106"/>
        <v>0</v>
      </c>
      <c r="S846" s="15">
        <f t="shared" si="107"/>
        <v>0</v>
      </c>
      <c r="T846" s="15">
        <f t="shared" si="108"/>
        <v>30</v>
      </c>
      <c r="U846" s="15">
        <f t="shared" si="109"/>
        <v>30</v>
      </c>
      <c r="V846" s="15">
        <f t="shared" si="110"/>
        <v>30</v>
      </c>
      <c r="W846" s="14" t="str">
        <f t="shared" si="111"/>
        <v>Wed</v>
      </c>
      <c r="X846" s="14" t="str">
        <f t="shared" si="111"/>
        <v>Sat</v>
      </c>
      <c r="Y846" s="19">
        <f>WorkOrders2[[#This Row],[LbrHrs]]*WorkOrders2[[#This Row],[Techs]]</f>
        <v>0</v>
      </c>
      <c r="Z846" s="19">
        <f>WorkOrders2[[#This Row],[PartsCost]]+WorkOrders2[[#This Row],[LbrCost]]</f>
        <v>30</v>
      </c>
    </row>
    <row r="847" spans="1:26" x14ac:dyDescent="0.25">
      <c r="A847" s="7" t="s">
        <v>895</v>
      </c>
      <c r="B847" t="s">
        <v>34</v>
      </c>
      <c r="C847" t="s">
        <v>40</v>
      </c>
      <c r="D847" s="7" t="s">
        <v>35</v>
      </c>
      <c r="F847" s="8">
        <v>44363</v>
      </c>
      <c r="G847" s="8"/>
      <c r="H847" s="9">
        <v>1</v>
      </c>
      <c r="I847" s="9" t="e">
        <f>VLOOKUP(WorkOrders2[[#This Row],[Techs]],[1]!tblRates[#All],2,FALSE)</f>
        <v>#REF!</v>
      </c>
      <c r="J847" s="10"/>
      <c r="K847" s="10"/>
      <c r="L847" s="11"/>
      <c r="M847" s="12">
        <v>161.08420000000001</v>
      </c>
      <c r="N847" s="12">
        <f>IF(WorkOrders2[[#This Row],[WtyParts]]="yes", 0,WorkOrders2[[#This Row],[PartsCost]])</f>
        <v>161.08420000000001</v>
      </c>
      <c r="O847" t="s">
        <v>28</v>
      </c>
      <c r="P847" s="13" t="str">
        <f t="shared" si="104"/>
        <v/>
      </c>
      <c r="Q847" s="14">
        <f t="shared" si="105"/>
        <v>80</v>
      </c>
      <c r="R847" s="15">
        <f t="shared" si="106"/>
        <v>0</v>
      </c>
      <c r="S847" s="15">
        <f t="shared" si="107"/>
        <v>0</v>
      </c>
      <c r="T847" s="15">
        <f t="shared" si="108"/>
        <v>161.08420000000001</v>
      </c>
      <c r="U847" s="15">
        <f t="shared" si="109"/>
        <v>161.08420000000001</v>
      </c>
      <c r="V847" s="15">
        <f t="shared" si="110"/>
        <v>161.08420000000001</v>
      </c>
      <c r="W847" s="14" t="str">
        <f t="shared" si="111"/>
        <v>Wed</v>
      </c>
      <c r="X847" s="14" t="str">
        <f t="shared" si="111"/>
        <v>Sat</v>
      </c>
      <c r="Y847" s="19">
        <f>WorkOrders2[[#This Row],[LbrHrs]]*WorkOrders2[[#This Row],[Techs]]</f>
        <v>0</v>
      </c>
      <c r="Z847" s="19">
        <f>WorkOrders2[[#This Row],[PartsCost]]+WorkOrders2[[#This Row],[LbrCost]]</f>
        <v>161.08420000000001</v>
      </c>
    </row>
    <row r="848" spans="1:26" x14ac:dyDescent="0.25">
      <c r="A848" s="7" t="s">
        <v>896</v>
      </c>
      <c r="B848" t="s">
        <v>34</v>
      </c>
      <c r="C848" t="s">
        <v>26</v>
      </c>
      <c r="D848" s="7" t="s">
        <v>35</v>
      </c>
      <c r="F848" s="8">
        <v>44363</v>
      </c>
      <c r="G848" s="8"/>
      <c r="H848" s="9">
        <v>1</v>
      </c>
      <c r="I848" s="9" t="e">
        <f>VLOOKUP(WorkOrders2[[#This Row],[Techs]],[1]!tblRates[#All],2,FALSE)</f>
        <v>#REF!</v>
      </c>
      <c r="J848" s="10"/>
      <c r="K848" s="10"/>
      <c r="L848" s="11"/>
      <c r="M848" s="12">
        <v>59.807400000000001</v>
      </c>
      <c r="N848" s="12">
        <f>IF(WorkOrders2[[#This Row],[WtyParts]]="yes", 0,WorkOrders2[[#This Row],[PartsCost]])</f>
        <v>59.807400000000001</v>
      </c>
      <c r="O848" t="s">
        <v>47</v>
      </c>
      <c r="P848" s="13" t="str">
        <f t="shared" si="104"/>
        <v/>
      </c>
      <c r="Q848" s="14">
        <f t="shared" si="105"/>
        <v>80</v>
      </c>
      <c r="R848" s="15">
        <f t="shared" si="106"/>
        <v>0</v>
      </c>
      <c r="S848" s="15">
        <f t="shared" si="107"/>
        <v>0</v>
      </c>
      <c r="T848" s="15">
        <f t="shared" si="108"/>
        <v>59.807400000000001</v>
      </c>
      <c r="U848" s="15">
        <f t="shared" si="109"/>
        <v>59.807400000000001</v>
      </c>
      <c r="V848" s="15">
        <f t="shared" si="110"/>
        <v>59.807400000000001</v>
      </c>
      <c r="W848" s="14" t="str">
        <f t="shared" si="111"/>
        <v>Wed</v>
      </c>
      <c r="X848" s="14" t="str">
        <f t="shared" si="111"/>
        <v>Sat</v>
      </c>
      <c r="Y848" s="19">
        <f>WorkOrders2[[#This Row],[LbrHrs]]*WorkOrders2[[#This Row],[Techs]]</f>
        <v>0</v>
      </c>
      <c r="Z848" s="19">
        <f>WorkOrders2[[#This Row],[PartsCost]]+WorkOrders2[[#This Row],[LbrCost]]</f>
        <v>59.807400000000001</v>
      </c>
    </row>
    <row r="849" spans="1:26" x14ac:dyDescent="0.25">
      <c r="A849" s="7" t="s">
        <v>897</v>
      </c>
      <c r="B849" t="s">
        <v>51</v>
      </c>
      <c r="C849" t="s">
        <v>26</v>
      </c>
      <c r="D849" s="7" t="s">
        <v>27</v>
      </c>
      <c r="F849" s="8">
        <v>44363</v>
      </c>
      <c r="G849" s="8"/>
      <c r="H849" s="9">
        <v>1</v>
      </c>
      <c r="I849" s="9" t="e">
        <f>VLOOKUP(WorkOrders2[[#This Row],[Techs]],[1]!tblRates[#All],2,FALSE)</f>
        <v>#REF!</v>
      </c>
      <c r="J849" s="10"/>
      <c r="K849" s="10"/>
      <c r="L849" s="11"/>
      <c r="M849" s="12">
        <v>19.196999999999999</v>
      </c>
      <c r="N849" s="12">
        <f>IF(WorkOrders2[[#This Row],[WtyParts]]="yes", 0,WorkOrders2[[#This Row],[PartsCost]])</f>
        <v>19.196999999999999</v>
      </c>
      <c r="O849" t="s">
        <v>47</v>
      </c>
      <c r="P849" s="13" t="str">
        <f t="shared" si="104"/>
        <v/>
      </c>
      <c r="Q849" s="14">
        <f t="shared" si="105"/>
        <v>80</v>
      </c>
      <c r="R849" s="15">
        <f t="shared" si="106"/>
        <v>0</v>
      </c>
      <c r="S849" s="15">
        <f t="shared" si="107"/>
        <v>0</v>
      </c>
      <c r="T849" s="15">
        <f t="shared" si="108"/>
        <v>19.196999999999999</v>
      </c>
      <c r="U849" s="15">
        <f t="shared" si="109"/>
        <v>19.196999999999999</v>
      </c>
      <c r="V849" s="15">
        <f t="shared" si="110"/>
        <v>19.196999999999999</v>
      </c>
      <c r="W849" s="14" t="str">
        <f t="shared" si="111"/>
        <v>Wed</v>
      </c>
      <c r="X849" s="14" t="str">
        <f t="shared" si="111"/>
        <v>Sat</v>
      </c>
      <c r="Y849" s="19">
        <f>WorkOrders2[[#This Row],[LbrHrs]]*WorkOrders2[[#This Row],[Techs]]</f>
        <v>0</v>
      </c>
      <c r="Z849" s="19">
        <f>WorkOrders2[[#This Row],[PartsCost]]+WorkOrders2[[#This Row],[LbrCost]]</f>
        <v>19.196999999999999</v>
      </c>
    </row>
    <row r="850" spans="1:26" x14ac:dyDescent="0.25">
      <c r="A850" s="7" t="s">
        <v>898</v>
      </c>
      <c r="B850" t="s">
        <v>25</v>
      </c>
      <c r="C850" t="s">
        <v>195</v>
      </c>
      <c r="D850" s="7" t="s">
        <v>35</v>
      </c>
      <c r="E850" t="s">
        <v>41</v>
      </c>
      <c r="F850" s="8">
        <v>44363</v>
      </c>
      <c r="G850" s="8"/>
      <c r="H850" s="9">
        <v>1</v>
      </c>
      <c r="I850" s="9" t="e">
        <f>VLOOKUP(WorkOrders2[[#This Row],[Techs]],[1]!tblRates[#All],2,FALSE)</f>
        <v>#REF!</v>
      </c>
      <c r="J850" s="10"/>
      <c r="K850" s="10"/>
      <c r="L850" s="11"/>
      <c r="M850" s="12">
        <v>50.79</v>
      </c>
      <c r="N850" s="12">
        <f>IF(WorkOrders2[[#This Row],[WtyParts]]="yes", 0,WorkOrders2[[#This Row],[PartsCost]])</f>
        <v>50.79</v>
      </c>
      <c r="O850" t="s">
        <v>28</v>
      </c>
      <c r="P850" s="13" t="str">
        <f t="shared" si="104"/>
        <v/>
      </c>
      <c r="Q850" s="14">
        <f t="shared" si="105"/>
        <v>80</v>
      </c>
      <c r="R850" s="15">
        <f t="shared" si="106"/>
        <v>0</v>
      </c>
      <c r="S850" s="15">
        <f t="shared" si="107"/>
        <v>0</v>
      </c>
      <c r="T850" s="15">
        <f t="shared" si="108"/>
        <v>50.79</v>
      </c>
      <c r="U850" s="15">
        <f t="shared" si="109"/>
        <v>50.79</v>
      </c>
      <c r="V850" s="15">
        <f t="shared" si="110"/>
        <v>50.79</v>
      </c>
      <c r="W850" s="14" t="str">
        <f t="shared" si="111"/>
        <v>Wed</v>
      </c>
      <c r="X850" s="14" t="str">
        <f t="shared" si="111"/>
        <v>Sat</v>
      </c>
      <c r="Y850" s="19">
        <f>WorkOrders2[[#This Row],[LbrHrs]]*WorkOrders2[[#This Row],[Techs]]</f>
        <v>0</v>
      </c>
      <c r="Z850" s="19">
        <f>WorkOrders2[[#This Row],[PartsCost]]+WorkOrders2[[#This Row],[LbrCost]]</f>
        <v>50.79</v>
      </c>
    </row>
    <row r="851" spans="1:26" x14ac:dyDescent="0.25">
      <c r="A851" s="7" t="s">
        <v>899</v>
      </c>
      <c r="B851" t="s">
        <v>25</v>
      </c>
      <c r="C851" t="s">
        <v>195</v>
      </c>
      <c r="D851" s="7" t="s">
        <v>27</v>
      </c>
      <c r="F851" s="8">
        <v>44364</v>
      </c>
      <c r="G851" s="8">
        <v>44377</v>
      </c>
      <c r="H851" s="9">
        <v>2</v>
      </c>
      <c r="I851" s="9" t="e">
        <f>VLOOKUP(WorkOrders2[[#This Row],[Techs]],[1]!tblRates[#All],2,FALSE)</f>
        <v>#REF!</v>
      </c>
      <c r="J851" s="10"/>
      <c r="K851" s="10"/>
      <c r="L851" s="11">
        <v>1.25</v>
      </c>
      <c r="M851" s="12">
        <v>122.80759999999999</v>
      </c>
      <c r="N851" s="12">
        <f>IF(WorkOrders2[[#This Row],[WtyParts]]="yes", 0,WorkOrders2[[#This Row],[PartsCost]])</f>
        <v>122.80759999999999</v>
      </c>
      <c r="O851" t="s">
        <v>47</v>
      </c>
      <c r="P851" s="13">
        <f t="shared" si="104"/>
        <v>13</v>
      </c>
      <c r="Q851" s="14">
        <f t="shared" si="105"/>
        <v>140</v>
      </c>
      <c r="R851" s="15">
        <f t="shared" si="106"/>
        <v>175</v>
      </c>
      <c r="S851" s="15">
        <f t="shared" si="107"/>
        <v>175</v>
      </c>
      <c r="T851" s="15">
        <f t="shared" si="108"/>
        <v>122.80759999999999</v>
      </c>
      <c r="U851" s="15">
        <f t="shared" si="109"/>
        <v>297.80759999999998</v>
      </c>
      <c r="V851" s="15">
        <f t="shared" si="110"/>
        <v>297.80759999999998</v>
      </c>
      <c r="W851" s="14" t="str">
        <f t="shared" si="111"/>
        <v>Thu</v>
      </c>
      <c r="X851" s="14" t="str">
        <f t="shared" si="111"/>
        <v>Wed</v>
      </c>
      <c r="Y851" s="19">
        <f>WorkOrders2[[#This Row],[LbrHrs]]*WorkOrders2[[#This Row],[Techs]]</f>
        <v>2.5</v>
      </c>
      <c r="Z851" s="19">
        <f>WorkOrders2[[#This Row],[PartsCost]]+WorkOrders2[[#This Row],[LbrCost]]</f>
        <v>297.80759999999998</v>
      </c>
    </row>
    <row r="852" spans="1:26" x14ac:dyDescent="0.25">
      <c r="A852" s="7" t="s">
        <v>900</v>
      </c>
      <c r="B852" t="s">
        <v>51</v>
      </c>
      <c r="C852" t="s">
        <v>40</v>
      </c>
      <c r="D852" s="7" t="s">
        <v>27</v>
      </c>
      <c r="F852" s="8">
        <v>44364</v>
      </c>
      <c r="G852" s="8">
        <v>44383</v>
      </c>
      <c r="H852" s="9">
        <v>1</v>
      </c>
      <c r="I852" s="9" t="e">
        <f>VLOOKUP(WorkOrders2[[#This Row],[Techs]],[1]!tblRates[#All],2,FALSE)</f>
        <v>#REF!</v>
      </c>
      <c r="J852" s="10"/>
      <c r="K852" s="10"/>
      <c r="L852" s="11">
        <v>0.25</v>
      </c>
      <c r="M852" s="12">
        <v>54.8215</v>
      </c>
      <c r="N852" s="12">
        <f>IF(WorkOrders2[[#This Row],[WtyParts]]="yes", 0,WorkOrders2[[#This Row],[PartsCost]])</f>
        <v>54.8215</v>
      </c>
      <c r="O852" t="s">
        <v>28</v>
      </c>
      <c r="P852" s="13">
        <f t="shared" si="104"/>
        <v>19</v>
      </c>
      <c r="Q852" s="14">
        <f t="shared" si="105"/>
        <v>80</v>
      </c>
      <c r="R852" s="15">
        <f t="shared" si="106"/>
        <v>20</v>
      </c>
      <c r="S852" s="15">
        <f t="shared" si="107"/>
        <v>20</v>
      </c>
      <c r="T852" s="15">
        <f t="shared" si="108"/>
        <v>54.8215</v>
      </c>
      <c r="U852" s="15">
        <f t="shared" si="109"/>
        <v>74.8215</v>
      </c>
      <c r="V852" s="15">
        <f t="shared" si="110"/>
        <v>74.8215</v>
      </c>
      <c r="W852" s="14" t="str">
        <f t="shared" si="111"/>
        <v>Thu</v>
      </c>
      <c r="X852" s="14" t="str">
        <f t="shared" si="111"/>
        <v>Tue</v>
      </c>
      <c r="Y852" s="19">
        <f>WorkOrders2[[#This Row],[LbrHrs]]*WorkOrders2[[#This Row],[Techs]]</f>
        <v>0.25</v>
      </c>
      <c r="Z852" s="19">
        <f>WorkOrders2[[#This Row],[PartsCost]]+WorkOrders2[[#This Row],[LbrCost]]</f>
        <v>74.8215</v>
      </c>
    </row>
    <row r="853" spans="1:26" x14ac:dyDescent="0.25">
      <c r="A853" s="7" t="s">
        <v>901</v>
      </c>
      <c r="B853" t="s">
        <v>34</v>
      </c>
      <c r="C853" t="s">
        <v>40</v>
      </c>
      <c r="D853" s="7" t="s">
        <v>32</v>
      </c>
      <c r="F853" s="8">
        <v>44364</v>
      </c>
      <c r="G853" s="8">
        <v>44399</v>
      </c>
      <c r="H853" s="9">
        <v>2</v>
      </c>
      <c r="I853" s="9" t="e">
        <f>VLOOKUP(WorkOrders2[[#This Row],[Techs]],[1]!tblRates[#All],2,FALSE)</f>
        <v>#REF!</v>
      </c>
      <c r="J853" s="10"/>
      <c r="K853" s="10"/>
      <c r="L853" s="11">
        <v>2.5</v>
      </c>
      <c r="M853" s="12">
        <v>86.423400000000001</v>
      </c>
      <c r="N853" s="12">
        <f>IF(WorkOrders2[[#This Row],[WtyParts]]="yes", 0,WorkOrders2[[#This Row],[PartsCost]])</f>
        <v>86.423400000000001</v>
      </c>
      <c r="O853" t="s">
        <v>47</v>
      </c>
      <c r="P853" s="13">
        <f t="shared" si="104"/>
        <v>35</v>
      </c>
      <c r="Q853" s="14">
        <f t="shared" si="105"/>
        <v>140</v>
      </c>
      <c r="R853" s="15">
        <f t="shared" si="106"/>
        <v>350</v>
      </c>
      <c r="S853" s="15">
        <f t="shared" si="107"/>
        <v>350</v>
      </c>
      <c r="T853" s="15">
        <f t="shared" si="108"/>
        <v>86.423400000000001</v>
      </c>
      <c r="U853" s="15">
        <f t="shared" si="109"/>
        <v>436.42340000000002</v>
      </c>
      <c r="V853" s="15">
        <f t="shared" si="110"/>
        <v>436.42340000000002</v>
      </c>
      <c r="W853" s="14" t="str">
        <f t="shared" si="111"/>
        <v>Thu</v>
      </c>
      <c r="X853" s="14" t="str">
        <f t="shared" si="111"/>
        <v>Thu</v>
      </c>
      <c r="Y853" s="19">
        <f>WorkOrders2[[#This Row],[LbrHrs]]*WorkOrders2[[#This Row],[Techs]]</f>
        <v>5</v>
      </c>
      <c r="Z853" s="19">
        <f>WorkOrders2[[#This Row],[PartsCost]]+WorkOrders2[[#This Row],[LbrCost]]</f>
        <v>436.42340000000002</v>
      </c>
    </row>
    <row r="854" spans="1:26" x14ac:dyDescent="0.25">
      <c r="A854" s="7" t="s">
        <v>902</v>
      </c>
      <c r="B854" t="s">
        <v>136</v>
      </c>
      <c r="C854" t="s">
        <v>195</v>
      </c>
      <c r="D854" s="7" t="s">
        <v>27</v>
      </c>
      <c r="F854" s="8">
        <v>44364</v>
      </c>
      <c r="G854" s="8"/>
      <c r="H854" s="9">
        <v>2</v>
      </c>
      <c r="I854" s="9" t="e">
        <f>VLOOKUP(WorkOrders2[[#This Row],[Techs]],[1]!tblRates[#All],2,FALSE)</f>
        <v>#REF!</v>
      </c>
      <c r="J854" s="10"/>
      <c r="K854" s="10"/>
      <c r="L854" s="11"/>
      <c r="M854" s="12">
        <v>100.60380000000001</v>
      </c>
      <c r="N854" s="12">
        <f>IF(WorkOrders2[[#This Row],[WtyParts]]="yes", 0,WorkOrders2[[#This Row],[PartsCost]])</f>
        <v>100.60380000000001</v>
      </c>
      <c r="O854" t="s">
        <v>47</v>
      </c>
      <c r="P854" s="13" t="str">
        <f t="shared" si="104"/>
        <v/>
      </c>
      <c r="Q854" s="14">
        <f t="shared" si="105"/>
        <v>140</v>
      </c>
      <c r="R854" s="15">
        <f t="shared" si="106"/>
        <v>0</v>
      </c>
      <c r="S854" s="15">
        <f t="shared" si="107"/>
        <v>0</v>
      </c>
      <c r="T854" s="15">
        <f t="shared" si="108"/>
        <v>100.60380000000001</v>
      </c>
      <c r="U854" s="15">
        <f t="shared" si="109"/>
        <v>100.60380000000001</v>
      </c>
      <c r="V854" s="15">
        <f t="shared" si="110"/>
        <v>100.60380000000001</v>
      </c>
      <c r="W854" s="14" t="str">
        <f t="shared" si="111"/>
        <v>Thu</v>
      </c>
      <c r="X854" s="14" t="str">
        <f t="shared" si="111"/>
        <v>Sat</v>
      </c>
      <c r="Y854" s="19">
        <f>WorkOrders2[[#This Row],[LbrHrs]]*WorkOrders2[[#This Row],[Techs]]</f>
        <v>0</v>
      </c>
      <c r="Z854" s="19">
        <f>WorkOrders2[[#This Row],[PartsCost]]+WorkOrders2[[#This Row],[LbrCost]]</f>
        <v>100.60380000000001</v>
      </c>
    </row>
    <row r="855" spans="1:26" x14ac:dyDescent="0.25">
      <c r="A855" s="7" t="s">
        <v>903</v>
      </c>
      <c r="B855" t="s">
        <v>25</v>
      </c>
      <c r="C855" t="s">
        <v>195</v>
      </c>
      <c r="D855" s="7" t="s">
        <v>35</v>
      </c>
      <c r="F855" s="8">
        <v>44364</v>
      </c>
      <c r="G855" s="8"/>
      <c r="H855" s="9">
        <v>1</v>
      </c>
      <c r="I855" s="9" t="e">
        <f>VLOOKUP(WorkOrders2[[#This Row],[Techs]],[1]!tblRates[#All],2,FALSE)</f>
        <v>#REF!</v>
      </c>
      <c r="J855" s="10"/>
      <c r="K855" s="10"/>
      <c r="L855" s="11"/>
      <c r="M855" s="12">
        <v>17.170000000000002</v>
      </c>
      <c r="N855" s="12">
        <f>IF(WorkOrders2[[#This Row],[WtyParts]]="yes", 0,WorkOrders2[[#This Row],[PartsCost]])</f>
        <v>17.170000000000002</v>
      </c>
      <c r="O855" t="s">
        <v>28</v>
      </c>
      <c r="P855" s="13" t="str">
        <f t="shared" si="104"/>
        <v/>
      </c>
      <c r="Q855" s="14">
        <f t="shared" si="105"/>
        <v>80</v>
      </c>
      <c r="R855" s="15">
        <f t="shared" si="106"/>
        <v>0</v>
      </c>
      <c r="S855" s="15">
        <f t="shared" si="107"/>
        <v>0</v>
      </c>
      <c r="T855" s="15">
        <f t="shared" si="108"/>
        <v>17.170000000000002</v>
      </c>
      <c r="U855" s="15">
        <f t="shared" si="109"/>
        <v>17.170000000000002</v>
      </c>
      <c r="V855" s="15">
        <f t="shared" si="110"/>
        <v>17.170000000000002</v>
      </c>
      <c r="W855" s="14" t="str">
        <f t="shared" si="111"/>
        <v>Thu</v>
      </c>
      <c r="X855" s="14" t="str">
        <f t="shared" si="111"/>
        <v>Sat</v>
      </c>
      <c r="Y855" s="19">
        <f>WorkOrders2[[#This Row],[LbrHrs]]*WorkOrders2[[#This Row],[Techs]]</f>
        <v>0</v>
      </c>
      <c r="Z855" s="19">
        <f>WorkOrders2[[#This Row],[PartsCost]]+WorkOrders2[[#This Row],[LbrCost]]</f>
        <v>17.170000000000002</v>
      </c>
    </row>
    <row r="856" spans="1:26" x14ac:dyDescent="0.25">
      <c r="A856" s="7" t="s">
        <v>904</v>
      </c>
      <c r="B856" t="s">
        <v>51</v>
      </c>
      <c r="C856" t="s">
        <v>46</v>
      </c>
      <c r="D856" s="7" t="s">
        <v>27</v>
      </c>
      <c r="F856" s="8">
        <v>44364</v>
      </c>
      <c r="G856" s="8"/>
      <c r="H856" s="9">
        <v>1</v>
      </c>
      <c r="I856" s="9" t="e">
        <f>VLOOKUP(WorkOrders2[[#This Row],[Techs]],[1]!tblRates[#All],2,FALSE)</f>
        <v>#REF!</v>
      </c>
      <c r="J856" s="10"/>
      <c r="K856" s="10"/>
      <c r="L856" s="11"/>
      <c r="M856" s="12">
        <v>10.307499999999999</v>
      </c>
      <c r="N856" s="12">
        <f>IF(WorkOrders2[[#This Row],[WtyParts]]="yes", 0,WorkOrders2[[#This Row],[PartsCost]])</f>
        <v>10.307499999999999</v>
      </c>
      <c r="O856" t="s">
        <v>36</v>
      </c>
      <c r="P856" s="13" t="str">
        <f t="shared" si="104"/>
        <v/>
      </c>
      <c r="Q856" s="14">
        <f t="shared" si="105"/>
        <v>80</v>
      </c>
      <c r="R856" s="15">
        <f t="shared" si="106"/>
        <v>0</v>
      </c>
      <c r="S856" s="15">
        <f t="shared" si="107"/>
        <v>0</v>
      </c>
      <c r="T856" s="15">
        <f t="shared" si="108"/>
        <v>10.307499999999999</v>
      </c>
      <c r="U856" s="15">
        <f t="shared" si="109"/>
        <v>10.307499999999999</v>
      </c>
      <c r="V856" s="15">
        <f t="shared" si="110"/>
        <v>10.307499999999999</v>
      </c>
      <c r="W856" s="14" t="str">
        <f t="shared" si="111"/>
        <v>Thu</v>
      </c>
      <c r="X856" s="14" t="str">
        <f t="shared" si="111"/>
        <v>Sat</v>
      </c>
      <c r="Y856" s="19">
        <f>WorkOrders2[[#This Row],[LbrHrs]]*WorkOrders2[[#This Row],[Techs]]</f>
        <v>0</v>
      </c>
      <c r="Z856" s="19">
        <f>WorkOrders2[[#This Row],[PartsCost]]+WorkOrders2[[#This Row],[LbrCost]]</f>
        <v>10.307499999999999</v>
      </c>
    </row>
    <row r="857" spans="1:26" x14ac:dyDescent="0.25">
      <c r="A857" s="7" t="s">
        <v>905</v>
      </c>
      <c r="B857" t="s">
        <v>25</v>
      </c>
      <c r="C857" t="s">
        <v>195</v>
      </c>
      <c r="D857" s="7" t="s">
        <v>27</v>
      </c>
      <c r="F857" s="8">
        <v>44364</v>
      </c>
      <c r="G857" s="8"/>
      <c r="H857" s="9">
        <v>2</v>
      </c>
      <c r="I857" s="9" t="e">
        <f>VLOOKUP(WorkOrders2[[#This Row],[Techs]],[1]!tblRates[#All],2,FALSE)</f>
        <v>#REF!</v>
      </c>
      <c r="J857" s="10"/>
      <c r="K857" s="10"/>
      <c r="L857" s="11"/>
      <c r="M857" s="12">
        <v>18.63</v>
      </c>
      <c r="N857" s="12">
        <f>IF(WorkOrders2[[#This Row],[WtyParts]]="yes", 0,WorkOrders2[[#This Row],[PartsCost]])</f>
        <v>18.63</v>
      </c>
      <c r="O857" t="s">
        <v>28</v>
      </c>
      <c r="P857" s="13" t="str">
        <f t="shared" si="104"/>
        <v/>
      </c>
      <c r="Q857" s="14">
        <f t="shared" si="105"/>
        <v>140</v>
      </c>
      <c r="R857" s="15">
        <f t="shared" si="106"/>
        <v>0</v>
      </c>
      <c r="S857" s="15">
        <f t="shared" si="107"/>
        <v>0</v>
      </c>
      <c r="T857" s="15">
        <f t="shared" si="108"/>
        <v>18.63</v>
      </c>
      <c r="U857" s="15">
        <f t="shared" si="109"/>
        <v>18.63</v>
      </c>
      <c r="V857" s="15">
        <f t="shared" si="110"/>
        <v>18.63</v>
      </c>
      <c r="W857" s="14" t="str">
        <f t="shared" si="111"/>
        <v>Thu</v>
      </c>
      <c r="X857" s="14" t="str">
        <f t="shared" si="111"/>
        <v>Sat</v>
      </c>
      <c r="Y857" s="19">
        <f>WorkOrders2[[#This Row],[LbrHrs]]*WorkOrders2[[#This Row],[Techs]]</f>
        <v>0</v>
      </c>
      <c r="Z857" s="19">
        <f>WorkOrders2[[#This Row],[PartsCost]]+WorkOrders2[[#This Row],[LbrCost]]</f>
        <v>18.63</v>
      </c>
    </row>
    <row r="858" spans="1:26" x14ac:dyDescent="0.25">
      <c r="A858" s="7" t="s">
        <v>906</v>
      </c>
      <c r="B858" t="s">
        <v>25</v>
      </c>
      <c r="C858" t="s">
        <v>195</v>
      </c>
      <c r="D858" s="7" t="s">
        <v>27</v>
      </c>
      <c r="F858" s="8">
        <v>44364</v>
      </c>
      <c r="G858" s="8"/>
      <c r="H858" s="9">
        <v>2</v>
      </c>
      <c r="I858" s="9" t="e">
        <f>VLOOKUP(WorkOrders2[[#This Row],[Techs]],[1]!tblRates[#All],2,FALSE)</f>
        <v>#REF!</v>
      </c>
      <c r="J858" s="10"/>
      <c r="K858" s="10"/>
      <c r="L858" s="11"/>
      <c r="M858" s="12">
        <v>32</v>
      </c>
      <c r="N858" s="12">
        <f>IF(WorkOrders2[[#This Row],[WtyParts]]="yes", 0,WorkOrders2[[#This Row],[PartsCost]])</f>
        <v>32</v>
      </c>
      <c r="O858" t="s">
        <v>28</v>
      </c>
      <c r="P858" s="13" t="str">
        <f t="shared" si="104"/>
        <v/>
      </c>
      <c r="Q858" s="14">
        <f t="shared" si="105"/>
        <v>140</v>
      </c>
      <c r="R858" s="15">
        <f t="shared" si="106"/>
        <v>0</v>
      </c>
      <c r="S858" s="15">
        <f t="shared" si="107"/>
        <v>0</v>
      </c>
      <c r="T858" s="15">
        <f t="shared" si="108"/>
        <v>32</v>
      </c>
      <c r="U858" s="15">
        <f t="shared" si="109"/>
        <v>32</v>
      </c>
      <c r="V858" s="15">
        <f t="shared" si="110"/>
        <v>32</v>
      </c>
      <c r="W858" s="14" t="str">
        <f t="shared" si="111"/>
        <v>Thu</v>
      </c>
      <c r="X858" s="14" t="str">
        <f t="shared" si="111"/>
        <v>Sat</v>
      </c>
      <c r="Y858" s="19">
        <f>WorkOrders2[[#This Row],[LbrHrs]]*WorkOrders2[[#This Row],[Techs]]</f>
        <v>0</v>
      </c>
      <c r="Z858" s="19">
        <f>WorkOrders2[[#This Row],[PartsCost]]+WorkOrders2[[#This Row],[LbrCost]]</f>
        <v>32</v>
      </c>
    </row>
    <row r="859" spans="1:26" x14ac:dyDescent="0.25">
      <c r="A859" s="7" t="s">
        <v>907</v>
      </c>
      <c r="B859" t="s">
        <v>25</v>
      </c>
      <c r="C859" t="s">
        <v>195</v>
      </c>
      <c r="D859" s="7" t="s">
        <v>35</v>
      </c>
      <c r="F859" s="8">
        <v>44364</v>
      </c>
      <c r="G859" s="8"/>
      <c r="H859" s="9">
        <v>1</v>
      </c>
      <c r="I859" s="9" t="e">
        <f>VLOOKUP(WorkOrders2[[#This Row],[Techs]],[1]!tblRates[#All],2,FALSE)</f>
        <v>#REF!</v>
      </c>
      <c r="J859" s="10"/>
      <c r="K859" s="10"/>
      <c r="L859" s="11"/>
      <c r="M859" s="12">
        <v>14.13</v>
      </c>
      <c r="N859" s="12">
        <f>IF(WorkOrders2[[#This Row],[WtyParts]]="yes", 0,WorkOrders2[[#This Row],[PartsCost]])</f>
        <v>14.13</v>
      </c>
      <c r="O859" t="s">
        <v>36</v>
      </c>
      <c r="P859" s="13" t="str">
        <f t="shared" si="104"/>
        <v/>
      </c>
      <c r="Q859" s="14">
        <f t="shared" si="105"/>
        <v>80</v>
      </c>
      <c r="R859" s="15">
        <f t="shared" si="106"/>
        <v>0</v>
      </c>
      <c r="S859" s="15">
        <f t="shared" si="107"/>
        <v>0</v>
      </c>
      <c r="T859" s="15">
        <f t="shared" si="108"/>
        <v>14.13</v>
      </c>
      <c r="U859" s="15">
        <f t="shared" si="109"/>
        <v>14.13</v>
      </c>
      <c r="V859" s="15">
        <f t="shared" si="110"/>
        <v>14.13</v>
      </c>
      <c r="W859" s="14" t="str">
        <f t="shared" si="111"/>
        <v>Thu</v>
      </c>
      <c r="X859" s="14" t="str">
        <f t="shared" si="111"/>
        <v>Sat</v>
      </c>
      <c r="Y859" s="19">
        <f>WorkOrders2[[#This Row],[LbrHrs]]*WorkOrders2[[#This Row],[Techs]]</f>
        <v>0</v>
      </c>
      <c r="Z859" s="19">
        <f>WorkOrders2[[#This Row],[PartsCost]]+WorkOrders2[[#This Row],[LbrCost]]</f>
        <v>14.13</v>
      </c>
    </row>
    <row r="860" spans="1:26" x14ac:dyDescent="0.25">
      <c r="A860" s="7" t="s">
        <v>908</v>
      </c>
      <c r="B860" t="s">
        <v>25</v>
      </c>
      <c r="C860" t="s">
        <v>195</v>
      </c>
      <c r="D860" s="7" t="s">
        <v>49</v>
      </c>
      <c r="F860" s="8">
        <v>44364</v>
      </c>
      <c r="G860" s="8"/>
      <c r="H860" s="9">
        <v>1</v>
      </c>
      <c r="I860" s="9" t="e">
        <f>VLOOKUP(WorkOrders2[[#This Row],[Techs]],[1]!tblRates[#All],2,FALSE)</f>
        <v>#REF!</v>
      </c>
      <c r="J860" s="10"/>
      <c r="K860" s="10"/>
      <c r="L860" s="11"/>
      <c r="M860" s="12">
        <v>322</v>
      </c>
      <c r="N860" s="12">
        <f>IF(WorkOrders2[[#This Row],[WtyParts]]="yes", 0,WorkOrders2[[#This Row],[PartsCost]])</f>
        <v>322</v>
      </c>
      <c r="O860" t="s">
        <v>28</v>
      </c>
      <c r="P860" s="13" t="str">
        <f t="shared" si="104"/>
        <v/>
      </c>
      <c r="Q860" s="14">
        <f t="shared" si="105"/>
        <v>80</v>
      </c>
      <c r="R860" s="15">
        <f t="shared" si="106"/>
        <v>0</v>
      </c>
      <c r="S860" s="15">
        <f t="shared" si="107"/>
        <v>0</v>
      </c>
      <c r="T860" s="15">
        <f t="shared" si="108"/>
        <v>322</v>
      </c>
      <c r="U860" s="15">
        <f t="shared" si="109"/>
        <v>322</v>
      </c>
      <c r="V860" s="15">
        <f t="shared" si="110"/>
        <v>322</v>
      </c>
      <c r="W860" s="14" t="str">
        <f t="shared" si="111"/>
        <v>Thu</v>
      </c>
      <c r="X860" s="14" t="str">
        <f t="shared" si="111"/>
        <v>Sat</v>
      </c>
      <c r="Y860" s="19">
        <f>WorkOrders2[[#This Row],[LbrHrs]]*WorkOrders2[[#This Row],[Techs]]</f>
        <v>0</v>
      </c>
      <c r="Z860" s="19">
        <f>WorkOrders2[[#This Row],[PartsCost]]+WorkOrders2[[#This Row],[LbrCost]]</f>
        <v>322</v>
      </c>
    </row>
    <row r="861" spans="1:26" x14ac:dyDescent="0.25">
      <c r="A861" s="7" t="s">
        <v>909</v>
      </c>
      <c r="B861" t="s">
        <v>136</v>
      </c>
      <c r="C861" t="s">
        <v>195</v>
      </c>
      <c r="D861" s="7" t="s">
        <v>27</v>
      </c>
      <c r="F861" s="8">
        <v>44364</v>
      </c>
      <c r="G861" s="8"/>
      <c r="H861" s="9">
        <v>2</v>
      </c>
      <c r="I861" s="9" t="e">
        <f>VLOOKUP(WorkOrders2[[#This Row],[Techs]],[1]!tblRates[#All],2,FALSE)</f>
        <v>#REF!</v>
      </c>
      <c r="J861" s="10"/>
      <c r="K861" s="10"/>
      <c r="L861" s="11"/>
      <c r="M861" s="12">
        <v>50.603299999999997</v>
      </c>
      <c r="N861" s="12">
        <f>IF(WorkOrders2[[#This Row],[WtyParts]]="yes", 0,WorkOrders2[[#This Row],[PartsCost]])</f>
        <v>50.603299999999997</v>
      </c>
      <c r="O861" t="s">
        <v>47</v>
      </c>
      <c r="P861" s="13" t="str">
        <f t="shared" si="104"/>
        <v/>
      </c>
      <c r="Q861" s="14">
        <f t="shared" si="105"/>
        <v>140</v>
      </c>
      <c r="R861" s="15">
        <f t="shared" si="106"/>
        <v>0</v>
      </c>
      <c r="S861" s="15">
        <f t="shared" si="107"/>
        <v>0</v>
      </c>
      <c r="T861" s="15">
        <f t="shared" si="108"/>
        <v>50.603299999999997</v>
      </c>
      <c r="U861" s="15">
        <f t="shared" si="109"/>
        <v>50.603299999999997</v>
      </c>
      <c r="V861" s="15">
        <f t="shared" si="110"/>
        <v>50.603299999999997</v>
      </c>
      <c r="W861" s="14" t="str">
        <f t="shared" si="111"/>
        <v>Thu</v>
      </c>
      <c r="X861" s="14" t="str">
        <f t="shared" si="111"/>
        <v>Sat</v>
      </c>
      <c r="Y861" s="19">
        <f>WorkOrders2[[#This Row],[LbrHrs]]*WorkOrders2[[#This Row],[Techs]]</f>
        <v>0</v>
      </c>
      <c r="Z861" s="19">
        <f>WorkOrders2[[#This Row],[PartsCost]]+WorkOrders2[[#This Row],[LbrCost]]</f>
        <v>50.603299999999997</v>
      </c>
    </row>
    <row r="862" spans="1:26" x14ac:dyDescent="0.25">
      <c r="A862" s="7" t="s">
        <v>910</v>
      </c>
      <c r="B862" t="s">
        <v>74</v>
      </c>
      <c r="C862" t="s">
        <v>46</v>
      </c>
      <c r="D862" s="7" t="s">
        <v>27</v>
      </c>
      <c r="F862" s="8">
        <v>44365</v>
      </c>
      <c r="G862" s="8">
        <v>44389</v>
      </c>
      <c r="H862" s="9">
        <v>2</v>
      </c>
      <c r="I862" s="9" t="e">
        <f>VLOOKUP(WorkOrders2[[#This Row],[Techs]],[1]!tblRates[#All],2,FALSE)</f>
        <v>#REF!</v>
      </c>
      <c r="J862" s="10"/>
      <c r="K862" s="10"/>
      <c r="L862" s="11">
        <v>2</v>
      </c>
      <c r="M862" s="12">
        <v>134.50059999999999</v>
      </c>
      <c r="N862" s="12">
        <f>IF(WorkOrders2[[#This Row],[WtyParts]]="yes", 0,WorkOrders2[[#This Row],[PartsCost]])</f>
        <v>134.50059999999999</v>
      </c>
      <c r="O862" t="s">
        <v>47</v>
      </c>
      <c r="P862" s="13">
        <f t="shared" si="104"/>
        <v>24</v>
      </c>
      <c r="Q862" s="14">
        <f t="shared" si="105"/>
        <v>140</v>
      </c>
      <c r="R862" s="15">
        <f t="shared" si="106"/>
        <v>280</v>
      </c>
      <c r="S862" s="15">
        <f t="shared" si="107"/>
        <v>280</v>
      </c>
      <c r="T862" s="15">
        <f t="shared" si="108"/>
        <v>134.50059999999999</v>
      </c>
      <c r="U862" s="15">
        <f t="shared" si="109"/>
        <v>414.50059999999996</v>
      </c>
      <c r="V862" s="15">
        <f t="shared" si="110"/>
        <v>414.50059999999996</v>
      </c>
      <c r="W862" s="14" t="str">
        <f t="shared" si="111"/>
        <v>Fri</v>
      </c>
      <c r="X862" s="14" t="str">
        <f t="shared" si="111"/>
        <v>Mon</v>
      </c>
      <c r="Y862" s="19">
        <f>WorkOrders2[[#This Row],[LbrHrs]]*WorkOrders2[[#This Row],[Techs]]</f>
        <v>4</v>
      </c>
      <c r="Z862" s="19">
        <f>WorkOrders2[[#This Row],[PartsCost]]+WorkOrders2[[#This Row],[LbrCost]]</f>
        <v>414.50059999999996</v>
      </c>
    </row>
    <row r="863" spans="1:26" x14ac:dyDescent="0.25">
      <c r="A863" s="7" t="s">
        <v>911</v>
      </c>
      <c r="B863" t="s">
        <v>62</v>
      </c>
      <c r="C863" t="s">
        <v>40</v>
      </c>
      <c r="D863" s="7" t="s">
        <v>32</v>
      </c>
      <c r="F863" s="8">
        <v>44366</v>
      </c>
      <c r="G863" s="8">
        <v>44380</v>
      </c>
      <c r="H863" s="9">
        <v>1</v>
      </c>
      <c r="I863" s="9" t="e">
        <f>VLOOKUP(WorkOrders2[[#This Row],[Techs]],[1]!tblRates[#All],2,FALSE)</f>
        <v>#REF!</v>
      </c>
      <c r="J863" s="10"/>
      <c r="K863" s="10"/>
      <c r="L863" s="11">
        <v>0.5</v>
      </c>
      <c r="M863" s="12">
        <v>78.333299999999994</v>
      </c>
      <c r="N863" s="12">
        <f>IF(WorkOrders2[[#This Row],[WtyParts]]="yes", 0,WorkOrders2[[#This Row],[PartsCost]])</f>
        <v>78.333299999999994</v>
      </c>
      <c r="O863" t="s">
        <v>47</v>
      </c>
      <c r="P863" s="13">
        <f t="shared" si="104"/>
        <v>14</v>
      </c>
      <c r="Q863" s="14">
        <f t="shared" si="105"/>
        <v>80</v>
      </c>
      <c r="R863" s="15">
        <f t="shared" si="106"/>
        <v>40</v>
      </c>
      <c r="S863" s="15">
        <f t="shared" si="107"/>
        <v>40</v>
      </c>
      <c r="T863" s="15">
        <f t="shared" si="108"/>
        <v>78.333299999999994</v>
      </c>
      <c r="U863" s="15">
        <f t="shared" si="109"/>
        <v>118.33329999999999</v>
      </c>
      <c r="V863" s="15">
        <f t="shared" si="110"/>
        <v>118.33329999999999</v>
      </c>
      <c r="W863" s="14" t="str">
        <f t="shared" si="111"/>
        <v>Sat</v>
      </c>
      <c r="X863" s="14" t="str">
        <f t="shared" si="111"/>
        <v>Sat</v>
      </c>
      <c r="Y863" s="19">
        <f>WorkOrders2[[#This Row],[LbrHrs]]*WorkOrders2[[#This Row],[Techs]]</f>
        <v>0.5</v>
      </c>
      <c r="Z863" s="19">
        <f>WorkOrders2[[#This Row],[PartsCost]]+WorkOrders2[[#This Row],[LbrCost]]</f>
        <v>118.33329999999999</v>
      </c>
    </row>
    <row r="864" spans="1:26" x14ac:dyDescent="0.25">
      <c r="A864" s="7" t="s">
        <v>912</v>
      </c>
      <c r="B864" t="s">
        <v>39</v>
      </c>
      <c r="C864" t="s">
        <v>26</v>
      </c>
      <c r="D864" s="7" t="s">
        <v>162</v>
      </c>
      <c r="F864" s="8">
        <v>44368</v>
      </c>
      <c r="G864" s="8">
        <v>44377</v>
      </c>
      <c r="H864" s="9">
        <v>1</v>
      </c>
      <c r="I864" s="9" t="e">
        <f>VLOOKUP(WorkOrders2[[#This Row],[Techs]],[1]!tblRates[#All],2,FALSE)</f>
        <v>#REF!</v>
      </c>
      <c r="J864" s="10"/>
      <c r="K864" s="10"/>
      <c r="L864" s="11">
        <v>1.5</v>
      </c>
      <c r="M864" s="12">
        <v>202.8</v>
      </c>
      <c r="N864" s="12">
        <f>IF(WorkOrders2[[#This Row],[WtyParts]]="yes", 0,WorkOrders2[[#This Row],[PartsCost]])</f>
        <v>202.8</v>
      </c>
      <c r="O864" t="s">
        <v>28</v>
      </c>
      <c r="P864" s="13">
        <f t="shared" si="104"/>
        <v>9</v>
      </c>
      <c r="Q864" s="14">
        <f t="shared" si="105"/>
        <v>80</v>
      </c>
      <c r="R864" s="15">
        <f t="shared" si="106"/>
        <v>120</v>
      </c>
      <c r="S864" s="15">
        <f t="shared" si="107"/>
        <v>120</v>
      </c>
      <c r="T864" s="15">
        <f t="shared" si="108"/>
        <v>202.8</v>
      </c>
      <c r="U864" s="15">
        <f t="shared" si="109"/>
        <v>322.8</v>
      </c>
      <c r="V864" s="15">
        <f t="shared" si="110"/>
        <v>322.8</v>
      </c>
      <c r="W864" s="14" t="str">
        <f t="shared" si="111"/>
        <v>Mon</v>
      </c>
      <c r="X864" s="14" t="str">
        <f t="shared" si="111"/>
        <v>Wed</v>
      </c>
      <c r="Y864" s="19">
        <f>WorkOrders2[[#This Row],[LbrHrs]]*WorkOrders2[[#This Row],[Techs]]</f>
        <v>1.5</v>
      </c>
      <c r="Z864" s="19">
        <f>WorkOrders2[[#This Row],[PartsCost]]+WorkOrders2[[#This Row],[LbrCost]]</f>
        <v>322.8</v>
      </c>
    </row>
    <row r="865" spans="1:26" x14ac:dyDescent="0.25">
      <c r="A865" s="7" t="s">
        <v>913</v>
      </c>
      <c r="B865" t="s">
        <v>34</v>
      </c>
      <c r="C865" t="s">
        <v>46</v>
      </c>
      <c r="D865" s="7" t="s">
        <v>32</v>
      </c>
      <c r="F865" s="8">
        <v>44368</v>
      </c>
      <c r="G865" s="8">
        <v>44386</v>
      </c>
      <c r="H865" s="9">
        <v>1</v>
      </c>
      <c r="I865" s="9" t="e">
        <f>VLOOKUP(WorkOrders2[[#This Row],[Techs]],[1]!tblRates[#All],2,FALSE)</f>
        <v>#REF!</v>
      </c>
      <c r="J865" s="10"/>
      <c r="K865" s="10"/>
      <c r="L865" s="11">
        <v>0.5</v>
      </c>
      <c r="M865" s="12">
        <v>67.903400000000005</v>
      </c>
      <c r="N865" s="12">
        <f>IF(WorkOrders2[[#This Row],[WtyParts]]="yes", 0,WorkOrders2[[#This Row],[PartsCost]])</f>
        <v>67.903400000000005</v>
      </c>
      <c r="O865" t="s">
        <v>47</v>
      </c>
      <c r="P865" s="13">
        <f t="shared" si="104"/>
        <v>18</v>
      </c>
      <c r="Q865" s="14">
        <f t="shared" si="105"/>
        <v>80</v>
      </c>
      <c r="R865" s="15">
        <f t="shared" si="106"/>
        <v>40</v>
      </c>
      <c r="S865" s="15">
        <f t="shared" si="107"/>
        <v>40</v>
      </c>
      <c r="T865" s="15">
        <f t="shared" si="108"/>
        <v>67.903400000000005</v>
      </c>
      <c r="U865" s="15">
        <f t="shared" si="109"/>
        <v>107.9034</v>
      </c>
      <c r="V865" s="15">
        <f t="shared" si="110"/>
        <v>107.9034</v>
      </c>
      <c r="W865" s="14" t="str">
        <f t="shared" si="111"/>
        <v>Mon</v>
      </c>
      <c r="X865" s="14" t="str">
        <f t="shared" si="111"/>
        <v>Fri</v>
      </c>
      <c r="Y865" s="19">
        <f>WorkOrders2[[#This Row],[LbrHrs]]*WorkOrders2[[#This Row],[Techs]]</f>
        <v>0.5</v>
      </c>
      <c r="Z865" s="19">
        <f>WorkOrders2[[#This Row],[PartsCost]]+WorkOrders2[[#This Row],[LbrCost]]</f>
        <v>107.9034</v>
      </c>
    </row>
    <row r="866" spans="1:26" x14ac:dyDescent="0.25">
      <c r="A866" s="7" t="s">
        <v>914</v>
      </c>
      <c r="B866" t="s">
        <v>136</v>
      </c>
      <c r="C866" t="s">
        <v>195</v>
      </c>
      <c r="D866" s="7" t="s">
        <v>27</v>
      </c>
      <c r="F866" s="8">
        <v>44368</v>
      </c>
      <c r="G866" s="8">
        <v>44389</v>
      </c>
      <c r="H866" s="9">
        <v>2</v>
      </c>
      <c r="I866" s="9" t="e">
        <f>VLOOKUP(WorkOrders2[[#This Row],[Techs]],[1]!tblRates[#All],2,FALSE)</f>
        <v>#REF!</v>
      </c>
      <c r="J866" s="10"/>
      <c r="K866" s="10"/>
      <c r="L866" s="11">
        <v>1</v>
      </c>
      <c r="M866" s="12">
        <v>144</v>
      </c>
      <c r="N866" s="12">
        <f>IF(WorkOrders2[[#This Row],[WtyParts]]="yes", 0,WorkOrders2[[#This Row],[PartsCost]])</f>
        <v>144</v>
      </c>
      <c r="O866" t="s">
        <v>47</v>
      </c>
      <c r="P866" s="13">
        <f t="shared" si="104"/>
        <v>21</v>
      </c>
      <c r="Q866" s="14">
        <f t="shared" si="105"/>
        <v>140</v>
      </c>
      <c r="R866" s="15">
        <f t="shared" si="106"/>
        <v>140</v>
      </c>
      <c r="S866" s="15">
        <f t="shared" si="107"/>
        <v>140</v>
      </c>
      <c r="T866" s="15">
        <f t="shared" si="108"/>
        <v>144</v>
      </c>
      <c r="U866" s="15">
        <f t="shared" si="109"/>
        <v>284</v>
      </c>
      <c r="V866" s="15">
        <f t="shared" si="110"/>
        <v>284</v>
      </c>
      <c r="W866" s="14" t="str">
        <f t="shared" si="111"/>
        <v>Mon</v>
      </c>
      <c r="X866" s="14" t="str">
        <f t="shared" si="111"/>
        <v>Mon</v>
      </c>
      <c r="Y866" s="19">
        <f>WorkOrders2[[#This Row],[LbrHrs]]*WorkOrders2[[#This Row],[Techs]]</f>
        <v>2</v>
      </c>
      <c r="Z866" s="19">
        <f>WorkOrders2[[#This Row],[PartsCost]]+WorkOrders2[[#This Row],[LbrCost]]</f>
        <v>284</v>
      </c>
    </row>
    <row r="867" spans="1:26" x14ac:dyDescent="0.25">
      <c r="A867" s="7" t="s">
        <v>915</v>
      </c>
      <c r="B867" t="s">
        <v>30</v>
      </c>
      <c r="C867" t="s">
        <v>46</v>
      </c>
      <c r="D867" s="7" t="s">
        <v>35</v>
      </c>
      <c r="F867" s="8">
        <v>44368</v>
      </c>
      <c r="G867" s="8">
        <v>44390</v>
      </c>
      <c r="H867" s="9">
        <v>2</v>
      </c>
      <c r="I867" s="9" t="e">
        <f>VLOOKUP(WorkOrders2[[#This Row],[Techs]],[1]!tblRates[#All],2,FALSE)</f>
        <v>#REF!</v>
      </c>
      <c r="J867" s="10"/>
      <c r="K867" s="10"/>
      <c r="L867" s="11">
        <v>0.25</v>
      </c>
      <c r="M867" s="12">
        <v>178.36179999999999</v>
      </c>
      <c r="N867" s="12">
        <f>IF(WorkOrders2[[#This Row],[WtyParts]]="yes", 0,WorkOrders2[[#This Row],[PartsCost]])</f>
        <v>178.36179999999999</v>
      </c>
      <c r="O867" t="s">
        <v>28</v>
      </c>
      <c r="P867" s="13">
        <f t="shared" si="104"/>
        <v>22</v>
      </c>
      <c r="Q867" s="14">
        <f t="shared" si="105"/>
        <v>140</v>
      </c>
      <c r="R867" s="15">
        <f t="shared" si="106"/>
        <v>35</v>
      </c>
      <c r="S867" s="15">
        <f t="shared" si="107"/>
        <v>35</v>
      </c>
      <c r="T867" s="15">
        <f t="shared" si="108"/>
        <v>178.36179999999999</v>
      </c>
      <c r="U867" s="15">
        <f t="shared" si="109"/>
        <v>213.36179999999999</v>
      </c>
      <c r="V867" s="15">
        <f t="shared" si="110"/>
        <v>213.36179999999999</v>
      </c>
      <c r="W867" s="14" t="str">
        <f t="shared" si="111"/>
        <v>Mon</v>
      </c>
      <c r="X867" s="14" t="str">
        <f t="shared" si="111"/>
        <v>Tue</v>
      </c>
      <c r="Y867" s="19">
        <f>WorkOrders2[[#This Row],[LbrHrs]]*WorkOrders2[[#This Row],[Techs]]</f>
        <v>0.5</v>
      </c>
      <c r="Z867" s="19">
        <f>WorkOrders2[[#This Row],[PartsCost]]+WorkOrders2[[#This Row],[LbrCost]]</f>
        <v>213.36179999999999</v>
      </c>
    </row>
    <row r="868" spans="1:26" x14ac:dyDescent="0.25">
      <c r="A868" s="7" t="s">
        <v>916</v>
      </c>
      <c r="B868" t="s">
        <v>194</v>
      </c>
      <c r="C868" t="s">
        <v>195</v>
      </c>
      <c r="D868" s="7" t="s">
        <v>35</v>
      </c>
      <c r="F868" s="8">
        <v>44368</v>
      </c>
      <c r="G868" s="8">
        <v>44391</v>
      </c>
      <c r="H868" s="9">
        <v>1</v>
      </c>
      <c r="I868" s="9" t="e">
        <f>VLOOKUP(WorkOrders2[[#This Row],[Techs]],[1]!tblRates[#All],2,FALSE)</f>
        <v>#REF!</v>
      </c>
      <c r="J868" s="10"/>
      <c r="K868" s="10"/>
      <c r="L868" s="11">
        <v>0.25</v>
      </c>
      <c r="M868" s="12">
        <v>7.3140000000000001</v>
      </c>
      <c r="N868" s="12">
        <f>IF(WorkOrders2[[#This Row],[WtyParts]]="yes", 0,WorkOrders2[[#This Row],[PartsCost]])</f>
        <v>7.3140000000000001</v>
      </c>
      <c r="O868" t="s">
        <v>36</v>
      </c>
      <c r="P868" s="13">
        <f t="shared" si="104"/>
        <v>23</v>
      </c>
      <c r="Q868" s="14">
        <f t="shared" si="105"/>
        <v>80</v>
      </c>
      <c r="R868" s="15">
        <f t="shared" si="106"/>
        <v>20</v>
      </c>
      <c r="S868" s="15">
        <f t="shared" si="107"/>
        <v>20</v>
      </c>
      <c r="T868" s="15">
        <f t="shared" si="108"/>
        <v>7.3140000000000001</v>
      </c>
      <c r="U868" s="15">
        <f t="shared" si="109"/>
        <v>27.314</v>
      </c>
      <c r="V868" s="15">
        <f t="shared" si="110"/>
        <v>27.314</v>
      </c>
      <c r="W868" s="14" t="str">
        <f t="shared" si="111"/>
        <v>Mon</v>
      </c>
      <c r="X868" s="14" t="str">
        <f t="shared" si="111"/>
        <v>Wed</v>
      </c>
      <c r="Y868" s="19">
        <f>WorkOrders2[[#This Row],[LbrHrs]]*WorkOrders2[[#This Row],[Techs]]</f>
        <v>0.25</v>
      </c>
      <c r="Z868" s="19">
        <f>WorkOrders2[[#This Row],[PartsCost]]+WorkOrders2[[#This Row],[LbrCost]]</f>
        <v>27.314</v>
      </c>
    </row>
    <row r="869" spans="1:26" x14ac:dyDescent="0.25">
      <c r="A869" s="7" t="s">
        <v>917</v>
      </c>
      <c r="B869" t="s">
        <v>194</v>
      </c>
      <c r="C869" t="s">
        <v>195</v>
      </c>
      <c r="D869" s="7" t="s">
        <v>27</v>
      </c>
      <c r="F869" s="8">
        <v>44368</v>
      </c>
      <c r="G869" s="8"/>
      <c r="H869" s="9">
        <v>2</v>
      </c>
      <c r="I869" s="9" t="e">
        <f>VLOOKUP(WorkOrders2[[#This Row],[Techs]],[1]!tblRates[#All],2,FALSE)</f>
        <v>#REF!</v>
      </c>
      <c r="J869" s="10"/>
      <c r="K869" s="10"/>
      <c r="L869" s="11"/>
      <c r="M869" s="12">
        <v>120</v>
      </c>
      <c r="N869" s="12">
        <f>IF(WorkOrders2[[#This Row],[WtyParts]]="yes", 0,WorkOrders2[[#This Row],[PartsCost]])</f>
        <v>120</v>
      </c>
      <c r="O869" t="s">
        <v>28</v>
      </c>
      <c r="P869" s="13" t="str">
        <f t="shared" si="104"/>
        <v/>
      </c>
      <c r="Q869" s="14">
        <f t="shared" si="105"/>
        <v>140</v>
      </c>
      <c r="R869" s="15">
        <f t="shared" si="106"/>
        <v>0</v>
      </c>
      <c r="S869" s="15">
        <f t="shared" si="107"/>
        <v>0</v>
      </c>
      <c r="T869" s="15">
        <f t="shared" si="108"/>
        <v>120</v>
      </c>
      <c r="U869" s="15">
        <f t="shared" si="109"/>
        <v>120</v>
      </c>
      <c r="V869" s="15">
        <f t="shared" si="110"/>
        <v>120</v>
      </c>
      <c r="W869" s="14" t="str">
        <f t="shared" si="111"/>
        <v>Mon</v>
      </c>
      <c r="X869" s="14" t="str">
        <f t="shared" si="111"/>
        <v>Sat</v>
      </c>
      <c r="Y869" s="19">
        <f>WorkOrders2[[#This Row],[LbrHrs]]*WorkOrders2[[#This Row],[Techs]]</f>
        <v>0</v>
      </c>
      <c r="Z869" s="19">
        <f>WorkOrders2[[#This Row],[PartsCost]]+WorkOrders2[[#This Row],[LbrCost]]</f>
        <v>120</v>
      </c>
    </row>
    <row r="870" spans="1:26" x14ac:dyDescent="0.25">
      <c r="A870" s="7" t="s">
        <v>918</v>
      </c>
      <c r="B870" t="s">
        <v>39</v>
      </c>
      <c r="C870" t="s">
        <v>40</v>
      </c>
      <c r="D870" s="7" t="s">
        <v>27</v>
      </c>
      <c r="F870" s="8">
        <v>44368</v>
      </c>
      <c r="G870" s="8"/>
      <c r="H870" s="9">
        <v>1</v>
      </c>
      <c r="I870" s="9" t="e">
        <f>VLOOKUP(WorkOrders2[[#This Row],[Techs]],[1]!tblRates[#All],2,FALSE)</f>
        <v>#REF!</v>
      </c>
      <c r="J870" s="10"/>
      <c r="K870" s="10"/>
      <c r="L870" s="11"/>
      <c r="M870" s="12">
        <v>193.8409</v>
      </c>
      <c r="N870" s="12">
        <f>IF(WorkOrders2[[#This Row],[WtyParts]]="yes", 0,WorkOrders2[[#This Row],[PartsCost]])</f>
        <v>193.8409</v>
      </c>
      <c r="O870" t="s">
        <v>47</v>
      </c>
      <c r="P870" s="13" t="str">
        <f t="shared" si="104"/>
        <v/>
      </c>
      <c r="Q870" s="14">
        <f t="shared" si="105"/>
        <v>80</v>
      </c>
      <c r="R870" s="15">
        <f t="shared" si="106"/>
        <v>0</v>
      </c>
      <c r="S870" s="15">
        <f t="shared" si="107"/>
        <v>0</v>
      </c>
      <c r="T870" s="15">
        <f t="shared" si="108"/>
        <v>193.8409</v>
      </c>
      <c r="U870" s="15">
        <f t="shared" si="109"/>
        <v>193.8409</v>
      </c>
      <c r="V870" s="15">
        <f t="shared" si="110"/>
        <v>193.8409</v>
      </c>
      <c r="W870" s="14" t="str">
        <f t="shared" si="111"/>
        <v>Mon</v>
      </c>
      <c r="X870" s="14" t="str">
        <f t="shared" si="111"/>
        <v>Sat</v>
      </c>
      <c r="Y870" s="19">
        <f>WorkOrders2[[#This Row],[LbrHrs]]*WorkOrders2[[#This Row],[Techs]]</f>
        <v>0</v>
      </c>
      <c r="Z870" s="19">
        <f>WorkOrders2[[#This Row],[PartsCost]]+WorkOrders2[[#This Row],[LbrCost]]</f>
        <v>193.8409</v>
      </c>
    </row>
    <row r="871" spans="1:26" x14ac:dyDescent="0.25">
      <c r="A871" s="7" t="s">
        <v>919</v>
      </c>
      <c r="B871" t="s">
        <v>39</v>
      </c>
      <c r="C871" t="s">
        <v>40</v>
      </c>
      <c r="D871" s="7" t="s">
        <v>27</v>
      </c>
      <c r="F871" s="8">
        <v>44368</v>
      </c>
      <c r="G871" s="8"/>
      <c r="H871" s="9">
        <v>1</v>
      </c>
      <c r="I871" s="9" t="e">
        <f>VLOOKUP(WorkOrders2[[#This Row],[Techs]],[1]!tblRates[#All],2,FALSE)</f>
        <v>#REF!</v>
      </c>
      <c r="J871" s="10"/>
      <c r="K871" s="10"/>
      <c r="L871" s="11"/>
      <c r="M871" s="12">
        <v>901.5</v>
      </c>
      <c r="N871" s="12">
        <f>IF(WorkOrders2[[#This Row],[WtyParts]]="yes", 0,WorkOrders2[[#This Row],[PartsCost]])</f>
        <v>901.5</v>
      </c>
      <c r="O871" t="s">
        <v>36</v>
      </c>
      <c r="P871" s="13" t="str">
        <f t="shared" si="104"/>
        <v/>
      </c>
      <c r="Q871" s="14">
        <f t="shared" si="105"/>
        <v>80</v>
      </c>
      <c r="R871" s="15">
        <f t="shared" si="106"/>
        <v>0</v>
      </c>
      <c r="S871" s="15">
        <f t="shared" si="107"/>
        <v>0</v>
      </c>
      <c r="T871" s="15">
        <f t="shared" si="108"/>
        <v>901.5</v>
      </c>
      <c r="U871" s="15">
        <f t="shared" si="109"/>
        <v>901.5</v>
      </c>
      <c r="V871" s="15">
        <f t="shared" si="110"/>
        <v>901.5</v>
      </c>
      <c r="W871" s="14" t="str">
        <f t="shared" si="111"/>
        <v>Mon</v>
      </c>
      <c r="X871" s="14" t="str">
        <f t="shared" si="111"/>
        <v>Sat</v>
      </c>
      <c r="Y871" s="19">
        <f>WorkOrders2[[#This Row],[LbrHrs]]*WorkOrders2[[#This Row],[Techs]]</f>
        <v>0</v>
      </c>
      <c r="Z871" s="19">
        <f>WorkOrders2[[#This Row],[PartsCost]]+WorkOrders2[[#This Row],[LbrCost]]</f>
        <v>901.5</v>
      </c>
    </row>
    <row r="872" spans="1:26" x14ac:dyDescent="0.25">
      <c r="A872" s="7" t="s">
        <v>920</v>
      </c>
      <c r="B872" t="s">
        <v>34</v>
      </c>
      <c r="C872" t="s">
        <v>40</v>
      </c>
      <c r="D872" s="7" t="s">
        <v>35</v>
      </c>
      <c r="F872" s="8">
        <v>44368</v>
      </c>
      <c r="G872" s="8"/>
      <c r="H872" s="9">
        <v>1</v>
      </c>
      <c r="I872" s="9" t="e">
        <f>VLOOKUP(WorkOrders2[[#This Row],[Techs]],[1]!tblRates[#All],2,FALSE)</f>
        <v>#REF!</v>
      </c>
      <c r="J872" s="10"/>
      <c r="K872" s="10"/>
      <c r="L872" s="11"/>
      <c r="M872" s="12">
        <v>64.342100000000002</v>
      </c>
      <c r="N872" s="12">
        <f>IF(WorkOrders2[[#This Row],[WtyParts]]="yes", 0,WorkOrders2[[#This Row],[PartsCost]])</f>
        <v>64.342100000000002</v>
      </c>
      <c r="O872" t="s">
        <v>28</v>
      </c>
      <c r="P872" s="13" t="str">
        <f t="shared" si="104"/>
        <v/>
      </c>
      <c r="Q872" s="14">
        <f t="shared" si="105"/>
        <v>80</v>
      </c>
      <c r="R872" s="15">
        <f t="shared" si="106"/>
        <v>0</v>
      </c>
      <c r="S872" s="15">
        <f t="shared" si="107"/>
        <v>0</v>
      </c>
      <c r="T872" s="15">
        <f t="shared" si="108"/>
        <v>64.342100000000002</v>
      </c>
      <c r="U872" s="15">
        <f t="shared" si="109"/>
        <v>64.342100000000002</v>
      </c>
      <c r="V872" s="15">
        <f t="shared" si="110"/>
        <v>64.342100000000002</v>
      </c>
      <c r="W872" s="14" t="str">
        <f t="shared" si="111"/>
        <v>Mon</v>
      </c>
      <c r="X872" s="14" t="str">
        <f t="shared" si="111"/>
        <v>Sat</v>
      </c>
      <c r="Y872" s="19">
        <f>WorkOrders2[[#This Row],[LbrHrs]]*WorkOrders2[[#This Row],[Techs]]</f>
        <v>0</v>
      </c>
      <c r="Z872" s="19">
        <f>WorkOrders2[[#This Row],[PartsCost]]+WorkOrders2[[#This Row],[LbrCost]]</f>
        <v>64.342100000000002</v>
      </c>
    </row>
    <row r="873" spans="1:26" x14ac:dyDescent="0.25">
      <c r="A873" s="7" t="s">
        <v>921</v>
      </c>
      <c r="B873" t="s">
        <v>34</v>
      </c>
      <c r="C873" t="s">
        <v>40</v>
      </c>
      <c r="D873" s="7" t="s">
        <v>35</v>
      </c>
      <c r="F873" s="8">
        <v>44368</v>
      </c>
      <c r="G873" s="8"/>
      <c r="H873" s="9">
        <v>1</v>
      </c>
      <c r="I873" s="9" t="e">
        <f>VLOOKUP(WorkOrders2[[#This Row],[Techs]],[1]!tblRates[#All],2,FALSE)</f>
        <v>#REF!</v>
      </c>
      <c r="J873" s="10"/>
      <c r="K873" s="10"/>
      <c r="L873" s="11"/>
      <c r="M873" s="12">
        <v>64.342100000000002</v>
      </c>
      <c r="N873" s="12">
        <f>IF(WorkOrders2[[#This Row],[WtyParts]]="yes", 0,WorkOrders2[[#This Row],[PartsCost]])</f>
        <v>64.342100000000002</v>
      </c>
      <c r="O873" t="s">
        <v>28</v>
      </c>
      <c r="P873" s="13" t="str">
        <f t="shared" si="104"/>
        <v/>
      </c>
      <c r="Q873" s="14">
        <f t="shared" si="105"/>
        <v>80</v>
      </c>
      <c r="R873" s="15">
        <f t="shared" si="106"/>
        <v>0</v>
      </c>
      <c r="S873" s="15">
        <f t="shared" si="107"/>
        <v>0</v>
      </c>
      <c r="T873" s="15">
        <f t="shared" si="108"/>
        <v>64.342100000000002</v>
      </c>
      <c r="U873" s="15">
        <f t="shared" si="109"/>
        <v>64.342100000000002</v>
      </c>
      <c r="V873" s="15">
        <f t="shared" si="110"/>
        <v>64.342100000000002</v>
      </c>
      <c r="W873" s="14" t="str">
        <f t="shared" si="111"/>
        <v>Mon</v>
      </c>
      <c r="X873" s="14" t="str">
        <f t="shared" si="111"/>
        <v>Sat</v>
      </c>
      <c r="Y873" s="19">
        <f>WorkOrders2[[#This Row],[LbrHrs]]*WorkOrders2[[#This Row],[Techs]]</f>
        <v>0</v>
      </c>
      <c r="Z873" s="19">
        <f>WorkOrders2[[#This Row],[PartsCost]]+WorkOrders2[[#This Row],[LbrCost]]</f>
        <v>64.342100000000002</v>
      </c>
    </row>
    <row r="874" spans="1:26" x14ac:dyDescent="0.25">
      <c r="A874" s="7" t="s">
        <v>922</v>
      </c>
      <c r="B874" t="s">
        <v>34</v>
      </c>
      <c r="C874" t="s">
        <v>46</v>
      </c>
      <c r="D874" s="7" t="s">
        <v>27</v>
      </c>
      <c r="F874" s="8">
        <v>44368</v>
      </c>
      <c r="G874" s="8"/>
      <c r="H874" s="9">
        <v>2</v>
      </c>
      <c r="I874" s="9" t="e">
        <f>VLOOKUP(WorkOrders2[[#This Row],[Techs]],[1]!tblRates[#All],2,FALSE)</f>
        <v>#REF!</v>
      </c>
      <c r="J874" s="10"/>
      <c r="K874" s="10"/>
      <c r="L874" s="11"/>
      <c r="M874" s="12">
        <v>282</v>
      </c>
      <c r="N874" s="12">
        <f>IF(WorkOrders2[[#This Row],[WtyParts]]="yes", 0,WorkOrders2[[#This Row],[PartsCost]])</f>
        <v>282</v>
      </c>
      <c r="O874" t="s">
        <v>47</v>
      </c>
      <c r="P874" s="13" t="str">
        <f t="shared" si="104"/>
        <v/>
      </c>
      <c r="Q874" s="14">
        <f t="shared" si="105"/>
        <v>140</v>
      </c>
      <c r="R874" s="15">
        <f t="shared" si="106"/>
        <v>0</v>
      </c>
      <c r="S874" s="15">
        <f t="shared" si="107"/>
        <v>0</v>
      </c>
      <c r="T874" s="15">
        <f t="shared" si="108"/>
        <v>282</v>
      </c>
      <c r="U874" s="15">
        <f t="shared" si="109"/>
        <v>282</v>
      </c>
      <c r="V874" s="15">
        <f t="shared" si="110"/>
        <v>282</v>
      </c>
      <c r="W874" s="14" t="str">
        <f t="shared" si="111"/>
        <v>Mon</v>
      </c>
      <c r="X874" s="14" t="str">
        <f t="shared" si="111"/>
        <v>Sat</v>
      </c>
      <c r="Y874" s="19">
        <f>WorkOrders2[[#This Row],[LbrHrs]]*WorkOrders2[[#This Row],[Techs]]</f>
        <v>0</v>
      </c>
      <c r="Z874" s="19">
        <f>WorkOrders2[[#This Row],[PartsCost]]+WorkOrders2[[#This Row],[LbrCost]]</f>
        <v>282</v>
      </c>
    </row>
    <row r="875" spans="1:26" x14ac:dyDescent="0.25">
      <c r="A875" s="7" t="s">
        <v>923</v>
      </c>
      <c r="B875" t="s">
        <v>51</v>
      </c>
      <c r="C875" t="s">
        <v>26</v>
      </c>
      <c r="D875" s="7" t="s">
        <v>35</v>
      </c>
      <c r="F875" s="8">
        <v>44369</v>
      </c>
      <c r="G875" s="8">
        <v>44393</v>
      </c>
      <c r="H875" s="9">
        <v>1</v>
      </c>
      <c r="I875" s="9" t="e">
        <f>VLOOKUP(WorkOrders2[[#This Row],[Techs]],[1]!tblRates[#All],2,FALSE)</f>
        <v>#REF!</v>
      </c>
      <c r="J875" s="10"/>
      <c r="K875" s="10"/>
      <c r="L875" s="11">
        <v>0.25</v>
      </c>
      <c r="M875" s="12">
        <v>21.33</v>
      </c>
      <c r="N875" s="12">
        <f>IF(WorkOrders2[[#This Row],[WtyParts]]="yes", 0,WorkOrders2[[#This Row],[PartsCost]])</f>
        <v>21.33</v>
      </c>
      <c r="O875" t="s">
        <v>28</v>
      </c>
      <c r="P875" s="13">
        <f t="shared" si="104"/>
        <v>24</v>
      </c>
      <c r="Q875" s="14">
        <f t="shared" si="105"/>
        <v>80</v>
      </c>
      <c r="R875" s="15">
        <f t="shared" si="106"/>
        <v>20</v>
      </c>
      <c r="S875" s="15">
        <f t="shared" si="107"/>
        <v>20</v>
      </c>
      <c r="T875" s="15">
        <f t="shared" si="108"/>
        <v>21.33</v>
      </c>
      <c r="U875" s="15">
        <f t="shared" si="109"/>
        <v>41.33</v>
      </c>
      <c r="V875" s="15">
        <f t="shared" si="110"/>
        <v>41.33</v>
      </c>
      <c r="W875" s="14" t="str">
        <f t="shared" si="111"/>
        <v>Tue</v>
      </c>
      <c r="X875" s="14" t="str">
        <f t="shared" si="111"/>
        <v>Fri</v>
      </c>
      <c r="Y875" s="19">
        <f>WorkOrders2[[#This Row],[LbrHrs]]*WorkOrders2[[#This Row],[Techs]]</f>
        <v>0.25</v>
      </c>
      <c r="Z875" s="19">
        <f>WorkOrders2[[#This Row],[PartsCost]]+WorkOrders2[[#This Row],[LbrCost]]</f>
        <v>41.33</v>
      </c>
    </row>
    <row r="876" spans="1:26" x14ac:dyDescent="0.25">
      <c r="A876" s="7" t="s">
        <v>924</v>
      </c>
      <c r="B876" t="s">
        <v>25</v>
      </c>
      <c r="C876" t="s">
        <v>195</v>
      </c>
      <c r="D876" s="7" t="s">
        <v>27</v>
      </c>
      <c r="F876" s="8">
        <v>44369</v>
      </c>
      <c r="G876" s="8">
        <v>44396</v>
      </c>
      <c r="H876" s="9">
        <v>2</v>
      </c>
      <c r="I876" s="9" t="e">
        <f>VLOOKUP(WorkOrders2[[#This Row],[Techs]],[1]!tblRates[#All],2,FALSE)</f>
        <v>#REF!</v>
      </c>
      <c r="J876" s="10"/>
      <c r="K876" s="10"/>
      <c r="L876" s="11">
        <v>0.25</v>
      </c>
      <c r="M876" s="12">
        <v>55.89</v>
      </c>
      <c r="N876" s="12">
        <f>IF(WorkOrders2[[#This Row],[WtyParts]]="yes", 0,WorkOrders2[[#This Row],[PartsCost]])</f>
        <v>55.89</v>
      </c>
      <c r="O876" t="s">
        <v>28</v>
      </c>
      <c r="P876" s="13">
        <f t="shared" si="104"/>
        <v>27</v>
      </c>
      <c r="Q876" s="14">
        <f t="shared" si="105"/>
        <v>140</v>
      </c>
      <c r="R876" s="15">
        <f t="shared" si="106"/>
        <v>35</v>
      </c>
      <c r="S876" s="15">
        <f t="shared" si="107"/>
        <v>35</v>
      </c>
      <c r="T876" s="15">
        <f t="shared" si="108"/>
        <v>55.89</v>
      </c>
      <c r="U876" s="15">
        <f t="shared" si="109"/>
        <v>90.89</v>
      </c>
      <c r="V876" s="15">
        <f t="shared" si="110"/>
        <v>90.89</v>
      </c>
      <c r="W876" s="14" t="str">
        <f t="shared" si="111"/>
        <v>Tue</v>
      </c>
      <c r="X876" s="14" t="str">
        <f t="shared" si="111"/>
        <v>Mon</v>
      </c>
      <c r="Y876" s="19">
        <f>WorkOrders2[[#This Row],[LbrHrs]]*WorkOrders2[[#This Row],[Techs]]</f>
        <v>0.5</v>
      </c>
      <c r="Z876" s="19">
        <f>WorkOrders2[[#This Row],[PartsCost]]+WorkOrders2[[#This Row],[LbrCost]]</f>
        <v>90.89</v>
      </c>
    </row>
    <row r="877" spans="1:26" x14ac:dyDescent="0.25">
      <c r="A877" s="7" t="s">
        <v>925</v>
      </c>
      <c r="B877" t="s">
        <v>39</v>
      </c>
      <c r="C877" t="s">
        <v>26</v>
      </c>
      <c r="D877" s="7" t="s">
        <v>32</v>
      </c>
      <c r="F877" s="8">
        <v>44369</v>
      </c>
      <c r="G877" s="8">
        <v>44398</v>
      </c>
      <c r="H877" s="9">
        <v>2</v>
      </c>
      <c r="I877" s="9" t="e">
        <f>VLOOKUP(WorkOrders2[[#This Row],[Techs]],[1]!tblRates[#All],2,FALSE)</f>
        <v>#REF!</v>
      </c>
      <c r="J877" s="10"/>
      <c r="K877" s="10"/>
      <c r="L877" s="11">
        <v>0.5</v>
      </c>
      <c r="M877" s="12">
        <v>227.13</v>
      </c>
      <c r="N877" s="12">
        <f>IF(WorkOrders2[[#This Row],[WtyParts]]="yes", 0,WorkOrders2[[#This Row],[PartsCost]])</f>
        <v>227.13</v>
      </c>
      <c r="O877" t="s">
        <v>28</v>
      </c>
      <c r="P877" s="13">
        <f t="shared" si="104"/>
        <v>29</v>
      </c>
      <c r="Q877" s="14">
        <f t="shared" si="105"/>
        <v>140</v>
      </c>
      <c r="R877" s="15">
        <f t="shared" si="106"/>
        <v>70</v>
      </c>
      <c r="S877" s="15">
        <f t="shared" si="107"/>
        <v>70</v>
      </c>
      <c r="T877" s="15">
        <f t="shared" si="108"/>
        <v>227.13</v>
      </c>
      <c r="U877" s="15">
        <f t="shared" si="109"/>
        <v>297.13</v>
      </c>
      <c r="V877" s="15">
        <f t="shared" si="110"/>
        <v>297.13</v>
      </c>
      <c r="W877" s="14" t="str">
        <f t="shared" si="111"/>
        <v>Tue</v>
      </c>
      <c r="X877" s="14" t="str">
        <f t="shared" si="111"/>
        <v>Wed</v>
      </c>
      <c r="Y877" s="19">
        <f>WorkOrders2[[#This Row],[LbrHrs]]*WorkOrders2[[#This Row],[Techs]]</f>
        <v>1</v>
      </c>
      <c r="Z877" s="19">
        <f>WorkOrders2[[#This Row],[PartsCost]]+WorkOrders2[[#This Row],[LbrCost]]</f>
        <v>297.13</v>
      </c>
    </row>
    <row r="878" spans="1:26" x14ac:dyDescent="0.25">
      <c r="A878" s="7" t="s">
        <v>926</v>
      </c>
      <c r="B878" t="s">
        <v>39</v>
      </c>
      <c r="C878" t="s">
        <v>40</v>
      </c>
      <c r="D878" s="7" t="s">
        <v>32</v>
      </c>
      <c r="F878" s="8">
        <v>44369</v>
      </c>
      <c r="G878" s="8"/>
      <c r="H878" s="9">
        <v>2</v>
      </c>
      <c r="I878" s="9" t="e">
        <f>VLOOKUP(WorkOrders2[[#This Row],[Techs]],[1]!tblRates[#All],2,FALSE)</f>
        <v>#REF!</v>
      </c>
      <c r="J878" s="10" t="s">
        <v>41</v>
      </c>
      <c r="K878" s="10" t="s">
        <v>41</v>
      </c>
      <c r="L878" s="11"/>
      <c r="M878" s="12">
        <v>593.44470000000001</v>
      </c>
      <c r="N878" s="12">
        <f>IF(WorkOrders2[[#This Row],[WtyParts]]="yes", 0,WorkOrders2[[#This Row],[PartsCost]])</f>
        <v>0</v>
      </c>
      <c r="O878" t="s">
        <v>381</v>
      </c>
      <c r="P878" s="13" t="str">
        <f t="shared" si="104"/>
        <v/>
      </c>
      <c r="Q878" s="14">
        <f t="shared" si="105"/>
        <v>140</v>
      </c>
      <c r="R878" s="15">
        <f t="shared" si="106"/>
        <v>0</v>
      </c>
      <c r="S878" s="15">
        <f t="shared" si="107"/>
        <v>0</v>
      </c>
      <c r="T878" s="15">
        <f t="shared" si="108"/>
        <v>0</v>
      </c>
      <c r="U878" s="15">
        <f t="shared" si="109"/>
        <v>593.44470000000001</v>
      </c>
      <c r="V878" s="15">
        <f t="shared" si="110"/>
        <v>0</v>
      </c>
      <c r="W878" s="14" t="str">
        <f t="shared" si="111"/>
        <v>Tue</v>
      </c>
      <c r="X878" s="14" t="str">
        <f t="shared" si="111"/>
        <v>Sat</v>
      </c>
      <c r="Y878" s="19">
        <f>WorkOrders2[[#This Row],[LbrHrs]]*WorkOrders2[[#This Row],[Techs]]</f>
        <v>0</v>
      </c>
      <c r="Z878" s="19">
        <f>WorkOrders2[[#This Row],[PartsCost]]+WorkOrders2[[#This Row],[LbrCost]]</f>
        <v>593.44470000000001</v>
      </c>
    </row>
    <row r="879" spans="1:26" x14ac:dyDescent="0.25">
      <c r="A879" s="7" t="s">
        <v>927</v>
      </c>
      <c r="B879" t="s">
        <v>34</v>
      </c>
      <c r="C879" t="s">
        <v>46</v>
      </c>
      <c r="D879" s="7" t="s">
        <v>32</v>
      </c>
      <c r="F879" s="8">
        <v>44369</v>
      </c>
      <c r="G879" s="8"/>
      <c r="H879" s="9">
        <v>1</v>
      </c>
      <c r="I879" s="9" t="e">
        <f>VLOOKUP(WorkOrders2[[#This Row],[Techs]],[1]!tblRates[#All],2,FALSE)</f>
        <v>#REF!</v>
      </c>
      <c r="J879" s="10"/>
      <c r="K879" s="10"/>
      <c r="L879" s="11"/>
      <c r="M879" s="12">
        <v>65.496899999999997</v>
      </c>
      <c r="N879" s="12">
        <f>IF(WorkOrders2[[#This Row],[WtyParts]]="yes", 0,WorkOrders2[[#This Row],[PartsCost]])</f>
        <v>65.496899999999997</v>
      </c>
      <c r="O879" t="s">
        <v>28</v>
      </c>
      <c r="P879" s="13" t="str">
        <f t="shared" si="104"/>
        <v/>
      </c>
      <c r="Q879" s="14">
        <f t="shared" si="105"/>
        <v>80</v>
      </c>
      <c r="R879" s="15">
        <f t="shared" si="106"/>
        <v>0</v>
      </c>
      <c r="S879" s="15">
        <f t="shared" si="107"/>
        <v>0</v>
      </c>
      <c r="T879" s="15">
        <f t="shared" si="108"/>
        <v>65.496899999999997</v>
      </c>
      <c r="U879" s="15">
        <f t="shared" si="109"/>
        <v>65.496899999999997</v>
      </c>
      <c r="V879" s="15">
        <f t="shared" si="110"/>
        <v>65.496899999999997</v>
      </c>
      <c r="W879" s="14" t="str">
        <f t="shared" si="111"/>
        <v>Tue</v>
      </c>
      <c r="X879" s="14" t="str">
        <f t="shared" si="111"/>
        <v>Sat</v>
      </c>
      <c r="Y879" s="19">
        <f>WorkOrders2[[#This Row],[LbrHrs]]*WorkOrders2[[#This Row],[Techs]]</f>
        <v>0</v>
      </c>
      <c r="Z879" s="19">
        <f>WorkOrders2[[#This Row],[PartsCost]]+WorkOrders2[[#This Row],[LbrCost]]</f>
        <v>65.496899999999997</v>
      </c>
    </row>
    <row r="880" spans="1:26" x14ac:dyDescent="0.25">
      <c r="A880" s="7" t="s">
        <v>928</v>
      </c>
      <c r="B880" t="s">
        <v>194</v>
      </c>
      <c r="C880" t="s">
        <v>195</v>
      </c>
      <c r="D880" s="7" t="s">
        <v>32</v>
      </c>
      <c r="F880" s="8">
        <v>44369</v>
      </c>
      <c r="G880" s="8"/>
      <c r="H880" s="9">
        <v>2</v>
      </c>
      <c r="I880" s="9" t="e">
        <f>VLOOKUP(WorkOrders2[[#This Row],[Techs]],[1]!tblRates[#All],2,FALSE)</f>
        <v>#REF!</v>
      </c>
      <c r="J880" s="10"/>
      <c r="K880" s="10"/>
      <c r="L880" s="11"/>
      <c r="M880" s="12">
        <v>1137.74</v>
      </c>
      <c r="N880" s="12">
        <f>IF(WorkOrders2[[#This Row],[WtyParts]]="yes", 0,WorkOrders2[[#This Row],[PartsCost]])</f>
        <v>1137.74</v>
      </c>
      <c r="O880" t="s">
        <v>28</v>
      </c>
      <c r="P880" s="13" t="str">
        <f t="shared" si="104"/>
        <v/>
      </c>
      <c r="Q880" s="14">
        <f t="shared" si="105"/>
        <v>140</v>
      </c>
      <c r="R880" s="15">
        <f t="shared" si="106"/>
        <v>0</v>
      </c>
      <c r="S880" s="15">
        <f t="shared" si="107"/>
        <v>0</v>
      </c>
      <c r="T880" s="15">
        <f t="shared" si="108"/>
        <v>1137.74</v>
      </c>
      <c r="U880" s="15">
        <f t="shared" si="109"/>
        <v>1137.74</v>
      </c>
      <c r="V880" s="15">
        <f t="shared" si="110"/>
        <v>1137.74</v>
      </c>
      <c r="W880" s="14" t="str">
        <f t="shared" si="111"/>
        <v>Tue</v>
      </c>
      <c r="X880" s="14" t="str">
        <f t="shared" si="111"/>
        <v>Sat</v>
      </c>
      <c r="Y880" s="19">
        <f>WorkOrders2[[#This Row],[LbrHrs]]*WorkOrders2[[#This Row],[Techs]]</f>
        <v>0</v>
      </c>
      <c r="Z880" s="19">
        <f>WorkOrders2[[#This Row],[PartsCost]]+WorkOrders2[[#This Row],[LbrCost]]</f>
        <v>1137.74</v>
      </c>
    </row>
    <row r="881" spans="1:26" x14ac:dyDescent="0.25">
      <c r="A881" s="7" t="s">
        <v>929</v>
      </c>
      <c r="B881" t="s">
        <v>34</v>
      </c>
      <c r="C881" t="s">
        <v>40</v>
      </c>
      <c r="D881" s="7" t="s">
        <v>49</v>
      </c>
      <c r="F881" s="8">
        <v>44369</v>
      </c>
      <c r="G881" s="8"/>
      <c r="H881" s="9">
        <v>1</v>
      </c>
      <c r="I881" s="9" t="e">
        <f>VLOOKUP(WorkOrders2[[#This Row],[Techs]],[1]!tblRates[#All],2,FALSE)</f>
        <v>#REF!</v>
      </c>
      <c r="J881" s="10"/>
      <c r="K881" s="10"/>
      <c r="L881" s="11"/>
      <c r="M881" s="12">
        <v>272.99959999999999</v>
      </c>
      <c r="N881" s="12">
        <f>IF(WorkOrders2[[#This Row],[WtyParts]]="yes", 0,WorkOrders2[[#This Row],[PartsCost]])</f>
        <v>272.99959999999999</v>
      </c>
      <c r="O881" t="s">
        <v>47</v>
      </c>
      <c r="P881" s="13" t="str">
        <f t="shared" si="104"/>
        <v/>
      </c>
      <c r="Q881" s="14">
        <f t="shared" si="105"/>
        <v>80</v>
      </c>
      <c r="R881" s="15">
        <f t="shared" si="106"/>
        <v>0</v>
      </c>
      <c r="S881" s="15">
        <f t="shared" si="107"/>
        <v>0</v>
      </c>
      <c r="T881" s="15">
        <f t="shared" si="108"/>
        <v>272.99959999999999</v>
      </c>
      <c r="U881" s="15">
        <f t="shared" si="109"/>
        <v>272.99959999999999</v>
      </c>
      <c r="V881" s="15">
        <f t="shared" si="110"/>
        <v>272.99959999999999</v>
      </c>
      <c r="W881" s="14" t="str">
        <f t="shared" si="111"/>
        <v>Tue</v>
      </c>
      <c r="X881" s="14" t="str">
        <f t="shared" si="111"/>
        <v>Sat</v>
      </c>
      <c r="Y881" s="19">
        <f>WorkOrders2[[#This Row],[LbrHrs]]*WorkOrders2[[#This Row],[Techs]]</f>
        <v>0</v>
      </c>
      <c r="Z881" s="19">
        <f>WorkOrders2[[#This Row],[PartsCost]]+WorkOrders2[[#This Row],[LbrCost]]</f>
        <v>272.99959999999999</v>
      </c>
    </row>
    <row r="882" spans="1:26" x14ac:dyDescent="0.25">
      <c r="A882" s="7" t="s">
        <v>930</v>
      </c>
      <c r="B882" t="s">
        <v>30</v>
      </c>
      <c r="C882" t="s">
        <v>31</v>
      </c>
      <c r="D882" s="7" t="s">
        <v>35</v>
      </c>
      <c r="F882" s="8">
        <v>44370</v>
      </c>
      <c r="G882" s="8">
        <v>44372</v>
      </c>
      <c r="H882" s="9">
        <v>1</v>
      </c>
      <c r="I882" s="9" t="e">
        <f>VLOOKUP(WorkOrders2[[#This Row],[Techs]],[1]!tblRates[#All],2,FALSE)</f>
        <v>#REF!</v>
      </c>
      <c r="J882" s="10"/>
      <c r="K882" s="10"/>
      <c r="L882" s="11">
        <v>0.25</v>
      </c>
      <c r="M882" s="12">
        <v>270.44560000000001</v>
      </c>
      <c r="N882" s="12">
        <f>IF(WorkOrders2[[#This Row],[WtyParts]]="yes", 0,WorkOrders2[[#This Row],[PartsCost]])</f>
        <v>270.44560000000001</v>
      </c>
      <c r="O882" t="s">
        <v>28</v>
      </c>
      <c r="P882" s="13">
        <f t="shared" si="104"/>
        <v>2</v>
      </c>
      <c r="Q882" s="14">
        <f t="shared" si="105"/>
        <v>80</v>
      </c>
      <c r="R882" s="15">
        <f t="shared" si="106"/>
        <v>20</v>
      </c>
      <c r="S882" s="15">
        <f t="shared" si="107"/>
        <v>20</v>
      </c>
      <c r="T882" s="15">
        <f t="shared" si="108"/>
        <v>270.44560000000001</v>
      </c>
      <c r="U882" s="15">
        <f t="shared" si="109"/>
        <v>290.44560000000001</v>
      </c>
      <c r="V882" s="15">
        <f t="shared" si="110"/>
        <v>290.44560000000001</v>
      </c>
      <c r="W882" s="14" t="str">
        <f t="shared" si="111"/>
        <v>Wed</v>
      </c>
      <c r="X882" s="14" t="str">
        <f t="shared" si="111"/>
        <v>Fri</v>
      </c>
      <c r="Y882" s="19">
        <f>WorkOrders2[[#This Row],[LbrHrs]]*WorkOrders2[[#This Row],[Techs]]</f>
        <v>0.25</v>
      </c>
      <c r="Z882" s="19">
        <f>WorkOrders2[[#This Row],[PartsCost]]+WorkOrders2[[#This Row],[LbrCost]]</f>
        <v>290.44560000000001</v>
      </c>
    </row>
    <row r="883" spans="1:26" x14ac:dyDescent="0.25">
      <c r="A883" s="7" t="s">
        <v>931</v>
      </c>
      <c r="B883" t="s">
        <v>34</v>
      </c>
      <c r="C883" t="s">
        <v>26</v>
      </c>
      <c r="D883" s="7" t="s">
        <v>27</v>
      </c>
      <c r="F883" s="8">
        <v>44370</v>
      </c>
      <c r="G883" s="8">
        <v>44380</v>
      </c>
      <c r="H883" s="9">
        <v>1</v>
      </c>
      <c r="I883" s="9" t="e">
        <f>VLOOKUP(WorkOrders2[[#This Row],[Techs]],[1]!tblRates[#All],2,FALSE)</f>
        <v>#REF!</v>
      </c>
      <c r="J883" s="10"/>
      <c r="K883" s="10"/>
      <c r="L883" s="11">
        <v>1</v>
      </c>
      <c r="M883" s="12">
        <v>180</v>
      </c>
      <c r="N883" s="12">
        <f>IF(WorkOrders2[[#This Row],[WtyParts]]="yes", 0,WorkOrders2[[#This Row],[PartsCost]])</f>
        <v>180</v>
      </c>
      <c r="O883" t="s">
        <v>36</v>
      </c>
      <c r="P883" s="13">
        <f t="shared" si="104"/>
        <v>10</v>
      </c>
      <c r="Q883" s="14">
        <f t="shared" si="105"/>
        <v>80</v>
      </c>
      <c r="R883" s="15">
        <f t="shared" si="106"/>
        <v>80</v>
      </c>
      <c r="S883" s="15">
        <f t="shared" si="107"/>
        <v>80</v>
      </c>
      <c r="T883" s="15">
        <f t="shared" si="108"/>
        <v>180</v>
      </c>
      <c r="U883" s="15">
        <f t="shared" si="109"/>
        <v>260</v>
      </c>
      <c r="V883" s="15">
        <f t="shared" si="110"/>
        <v>260</v>
      </c>
      <c r="W883" s="14" t="str">
        <f t="shared" si="111"/>
        <v>Wed</v>
      </c>
      <c r="X883" s="14" t="str">
        <f t="shared" si="111"/>
        <v>Sat</v>
      </c>
      <c r="Y883" s="19">
        <f>WorkOrders2[[#This Row],[LbrHrs]]*WorkOrders2[[#This Row],[Techs]]</f>
        <v>1</v>
      </c>
      <c r="Z883" s="19">
        <f>WorkOrders2[[#This Row],[PartsCost]]+WorkOrders2[[#This Row],[LbrCost]]</f>
        <v>260</v>
      </c>
    </row>
    <row r="884" spans="1:26" x14ac:dyDescent="0.25">
      <c r="A884" s="7" t="s">
        <v>932</v>
      </c>
      <c r="B884" t="s">
        <v>30</v>
      </c>
      <c r="C884" t="s">
        <v>31</v>
      </c>
      <c r="D884" s="7" t="s">
        <v>49</v>
      </c>
      <c r="F884" s="8">
        <v>44370</v>
      </c>
      <c r="G884" s="8">
        <v>44390</v>
      </c>
      <c r="H884" s="9">
        <v>1</v>
      </c>
      <c r="I884" s="9" t="e">
        <f>VLOOKUP(WorkOrders2[[#This Row],[Techs]],[1]!tblRates[#All],2,FALSE)</f>
        <v>#REF!</v>
      </c>
      <c r="J884" s="10"/>
      <c r="K884" s="10"/>
      <c r="L884" s="11">
        <v>1</v>
      </c>
      <c r="M884" s="12">
        <v>188.9469</v>
      </c>
      <c r="N884" s="12">
        <f>IF(WorkOrders2[[#This Row],[WtyParts]]="yes", 0,WorkOrders2[[#This Row],[PartsCost]])</f>
        <v>188.9469</v>
      </c>
      <c r="O884" t="s">
        <v>28</v>
      </c>
      <c r="P884" s="13">
        <f t="shared" si="104"/>
        <v>20</v>
      </c>
      <c r="Q884" s="14">
        <f t="shared" si="105"/>
        <v>80</v>
      </c>
      <c r="R884" s="15">
        <f t="shared" si="106"/>
        <v>80</v>
      </c>
      <c r="S884" s="15">
        <f t="shared" si="107"/>
        <v>80</v>
      </c>
      <c r="T884" s="15">
        <f t="shared" si="108"/>
        <v>188.9469</v>
      </c>
      <c r="U884" s="15">
        <f t="shared" si="109"/>
        <v>268.94690000000003</v>
      </c>
      <c r="V884" s="15">
        <f t="shared" si="110"/>
        <v>268.94690000000003</v>
      </c>
      <c r="W884" s="14" t="str">
        <f t="shared" si="111"/>
        <v>Wed</v>
      </c>
      <c r="X884" s="14" t="str">
        <f t="shared" si="111"/>
        <v>Tue</v>
      </c>
      <c r="Y884" s="19">
        <f>WorkOrders2[[#This Row],[LbrHrs]]*WorkOrders2[[#This Row],[Techs]]</f>
        <v>1</v>
      </c>
      <c r="Z884" s="19">
        <f>WorkOrders2[[#This Row],[PartsCost]]+WorkOrders2[[#This Row],[LbrCost]]</f>
        <v>268.94690000000003</v>
      </c>
    </row>
    <row r="885" spans="1:26" x14ac:dyDescent="0.25">
      <c r="A885" s="7" t="s">
        <v>933</v>
      </c>
      <c r="B885" t="s">
        <v>136</v>
      </c>
      <c r="C885" t="s">
        <v>195</v>
      </c>
      <c r="D885" s="7" t="s">
        <v>35</v>
      </c>
      <c r="F885" s="8">
        <v>44370</v>
      </c>
      <c r="G885" s="8">
        <v>44398</v>
      </c>
      <c r="H885" s="9">
        <v>1</v>
      </c>
      <c r="I885" s="9" t="e">
        <f>VLOOKUP(WorkOrders2[[#This Row],[Techs]],[1]!tblRates[#All],2,FALSE)</f>
        <v>#REF!</v>
      </c>
      <c r="J885" s="10"/>
      <c r="K885" s="10"/>
      <c r="L885" s="11">
        <v>0.25</v>
      </c>
      <c r="M885" s="12">
        <v>37.582099999999997</v>
      </c>
      <c r="N885" s="12">
        <f>IF(WorkOrders2[[#This Row],[WtyParts]]="yes", 0,WorkOrders2[[#This Row],[PartsCost]])</f>
        <v>37.582099999999997</v>
      </c>
      <c r="O885" t="s">
        <v>28</v>
      </c>
      <c r="P885" s="13">
        <f t="shared" si="104"/>
        <v>28</v>
      </c>
      <c r="Q885" s="14">
        <f t="shared" si="105"/>
        <v>80</v>
      </c>
      <c r="R885" s="15">
        <f t="shared" si="106"/>
        <v>20</v>
      </c>
      <c r="S885" s="15">
        <f t="shared" si="107"/>
        <v>20</v>
      </c>
      <c r="T885" s="15">
        <f t="shared" si="108"/>
        <v>37.582099999999997</v>
      </c>
      <c r="U885" s="15">
        <f t="shared" si="109"/>
        <v>57.582099999999997</v>
      </c>
      <c r="V885" s="15">
        <f t="shared" si="110"/>
        <v>57.582099999999997</v>
      </c>
      <c r="W885" s="14" t="str">
        <f t="shared" si="111"/>
        <v>Wed</v>
      </c>
      <c r="X885" s="14" t="str">
        <f t="shared" si="111"/>
        <v>Wed</v>
      </c>
      <c r="Y885" s="19">
        <f>WorkOrders2[[#This Row],[LbrHrs]]*WorkOrders2[[#This Row],[Techs]]</f>
        <v>0.25</v>
      </c>
      <c r="Z885" s="19">
        <f>WorkOrders2[[#This Row],[PartsCost]]+WorkOrders2[[#This Row],[LbrCost]]</f>
        <v>57.582099999999997</v>
      </c>
    </row>
    <row r="886" spans="1:26" x14ac:dyDescent="0.25">
      <c r="A886" s="7" t="s">
        <v>934</v>
      </c>
      <c r="B886" t="s">
        <v>39</v>
      </c>
      <c r="C886" t="s">
        <v>40</v>
      </c>
      <c r="D886" s="7" t="s">
        <v>32</v>
      </c>
      <c r="F886" s="8">
        <v>44370</v>
      </c>
      <c r="G886" s="8">
        <v>44396</v>
      </c>
      <c r="H886" s="9">
        <v>1</v>
      </c>
      <c r="I886" s="9" t="e">
        <f>VLOOKUP(WorkOrders2[[#This Row],[Techs]],[1]!tblRates[#All],2,FALSE)</f>
        <v>#REF!</v>
      </c>
      <c r="J886" s="10"/>
      <c r="K886" s="10"/>
      <c r="L886" s="11">
        <v>0.5</v>
      </c>
      <c r="M886" s="12">
        <v>20</v>
      </c>
      <c r="N886" s="12">
        <f>IF(WorkOrders2[[#This Row],[WtyParts]]="yes", 0,WorkOrders2[[#This Row],[PartsCost]])</f>
        <v>20</v>
      </c>
      <c r="O886" t="s">
        <v>28</v>
      </c>
      <c r="P886" s="13">
        <f t="shared" si="104"/>
        <v>26</v>
      </c>
      <c r="Q886" s="14">
        <f t="shared" si="105"/>
        <v>80</v>
      </c>
      <c r="R886" s="15">
        <f t="shared" si="106"/>
        <v>40</v>
      </c>
      <c r="S886" s="15">
        <f t="shared" si="107"/>
        <v>40</v>
      </c>
      <c r="T886" s="15">
        <f t="shared" si="108"/>
        <v>20</v>
      </c>
      <c r="U886" s="15">
        <f t="shared" si="109"/>
        <v>60</v>
      </c>
      <c r="V886" s="15">
        <f t="shared" si="110"/>
        <v>60</v>
      </c>
      <c r="W886" s="14" t="str">
        <f t="shared" si="111"/>
        <v>Wed</v>
      </c>
      <c r="X886" s="14" t="str">
        <f t="shared" si="111"/>
        <v>Mon</v>
      </c>
      <c r="Y886" s="19">
        <f>WorkOrders2[[#This Row],[LbrHrs]]*WorkOrders2[[#This Row],[Techs]]</f>
        <v>0.5</v>
      </c>
      <c r="Z886" s="19">
        <f>WorkOrders2[[#This Row],[PartsCost]]+WorkOrders2[[#This Row],[LbrCost]]</f>
        <v>60</v>
      </c>
    </row>
    <row r="887" spans="1:26" x14ac:dyDescent="0.25">
      <c r="A887" s="7" t="s">
        <v>935</v>
      </c>
      <c r="B887" t="s">
        <v>30</v>
      </c>
      <c r="C887" t="s">
        <v>46</v>
      </c>
      <c r="D887" s="7" t="s">
        <v>35</v>
      </c>
      <c r="F887" s="8">
        <v>44370</v>
      </c>
      <c r="G887" s="8">
        <v>44396</v>
      </c>
      <c r="H887" s="9">
        <v>1</v>
      </c>
      <c r="I887" s="9" t="e">
        <f>VLOOKUP(WorkOrders2[[#This Row],[Techs]],[1]!tblRates[#All],2,FALSE)</f>
        <v>#REF!</v>
      </c>
      <c r="J887" s="10"/>
      <c r="K887" s="10"/>
      <c r="L887" s="11">
        <v>0.25</v>
      </c>
      <c r="M887" s="12">
        <v>78.278999999999996</v>
      </c>
      <c r="N887" s="12">
        <f>IF(WorkOrders2[[#This Row],[WtyParts]]="yes", 0,WorkOrders2[[#This Row],[PartsCost]])</f>
        <v>78.278999999999996</v>
      </c>
      <c r="O887" t="s">
        <v>47</v>
      </c>
      <c r="P887" s="13">
        <f t="shared" si="104"/>
        <v>26</v>
      </c>
      <c r="Q887" s="14">
        <f t="shared" si="105"/>
        <v>80</v>
      </c>
      <c r="R887" s="15">
        <f t="shared" si="106"/>
        <v>20</v>
      </c>
      <c r="S887" s="15">
        <f t="shared" si="107"/>
        <v>20</v>
      </c>
      <c r="T887" s="15">
        <f t="shared" si="108"/>
        <v>78.278999999999996</v>
      </c>
      <c r="U887" s="15">
        <f t="shared" si="109"/>
        <v>98.278999999999996</v>
      </c>
      <c r="V887" s="15">
        <f t="shared" si="110"/>
        <v>98.278999999999996</v>
      </c>
      <c r="W887" s="14" t="str">
        <f t="shared" si="111"/>
        <v>Wed</v>
      </c>
      <c r="X887" s="14" t="str">
        <f t="shared" si="111"/>
        <v>Mon</v>
      </c>
      <c r="Y887" s="19">
        <f>WorkOrders2[[#This Row],[LbrHrs]]*WorkOrders2[[#This Row],[Techs]]</f>
        <v>0.25</v>
      </c>
      <c r="Z887" s="19">
        <f>WorkOrders2[[#This Row],[PartsCost]]+WorkOrders2[[#This Row],[LbrCost]]</f>
        <v>98.278999999999996</v>
      </c>
    </row>
    <row r="888" spans="1:26" x14ac:dyDescent="0.25">
      <c r="A888" s="7" t="s">
        <v>936</v>
      </c>
      <c r="B888" t="s">
        <v>30</v>
      </c>
      <c r="C888" t="s">
        <v>195</v>
      </c>
      <c r="D888" s="7" t="s">
        <v>35</v>
      </c>
      <c r="F888" s="8">
        <v>44370</v>
      </c>
      <c r="G888" s="8">
        <v>44399</v>
      </c>
      <c r="H888" s="9">
        <v>1</v>
      </c>
      <c r="I888" s="9" t="e">
        <f>VLOOKUP(WorkOrders2[[#This Row],[Techs]],[1]!tblRates[#All],2,FALSE)</f>
        <v>#REF!</v>
      </c>
      <c r="J888" s="10"/>
      <c r="K888" s="10"/>
      <c r="L888" s="11">
        <v>0.25</v>
      </c>
      <c r="M888" s="12">
        <v>37.293500000000002</v>
      </c>
      <c r="N888" s="12">
        <f>IF(WorkOrders2[[#This Row],[WtyParts]]="yes", 0,WorkOrders2[[#This Row],[PartsCost]])</f>
        <v>37.293500000000002</v>
      </c>
      <c r="O888" t="s">
        <v>28</v>
      </c>
      <c r="P888" s="13">
        <f t="shared" si="104"/>
        <v>29</v>
      </c>
      <c r="Q888" s="14">
        <f t="shared" si="105"/>
        <v>80</v>
      </c>
      <c r="R888" s="15">
        <f t="shared" si="106"/>
        <v>20</v>
      </c>
      <c r="S888" s="15">
        <f t="shared" si="107"/>
        <v>20</v>
      </c>
      <c r="T888" s="15">
        <f t="shared" si="108"/>
        <v>37.293500000000002</v>
      </c>
      <c r="U888" s="15">
        <f t="shared" si="109"/>
        <v>57.293500000000002</v>
      </c>
      <c r="V888" s="15">
        <f t="shared" si="110"/>
        <v>57.293500000000002</v>
      </c>
      <c r="W888" s="14" t="str">
        <f t="shared" si="111"/>
        <v>Wed</v>
      </c>
      <c r="X888" s="14" t="str">
        <f t="shared" si="111"/>
        <v>Thu</v>
      </c>
      <c r="Y888" s="19">
        <f>WorkOrders2[[#This Row],[LbrHrs]]*WorkOrders2[[#This Row],[Techs]]</f>
        <v>0.25</v>
      </c>
      <c r="Z888" s="19">
        <f>WorkOrders2[[#This Row],[PartsCost]]+WorkOrders2[[#This Row],[LbrCost]]</f>
        <v>57.293500000000002</v>
      </c>
    </row>
    <row r="889" spans="1:26" x14ac:dyDescent="0.25">
      <c r="A889" s="7" t="s">
        <v>937</v>
      </c>
      <c r="B889" t="s">
        <v>25</v>
      </c>
      <c r="C889" t="s">
        <v>195</v>
      </c>
      <c r="D889" s="7" t="s">
        <v>35</v>
      </c>
      <c r="E889" t="s">
        <v>41</v>
      </c>
      <c r="F889" s="8">
        <v>44370</v>
      </c>
      <c r="G889" s="8"/>
      <c r="H889" s="9">
        <v>1</v>
      </c>
      <c r="I889" s="9" t="e">
        <f>VLOOKUP(WorkOrders2[[#This Row],[Techs]],[1]!tblRates[#All],2,FALSE)</f>
        <v>#REF!</v>
      </c>
      <c r="J889" s="10"/>
      <c r="K889" s="10"/>
      <c r="L889" s="11"/>
      <c r="M889" s="12">
        <v>48.586199999999998</v>
      </c>
      <c r="N889" s="12">
        <f>IF(WorkOrders2[[#This Row],[WtyParts]]="yes", 0,WorkOrders2[[#This Row],[PartsCost]])</f>
        <v>48.586199999999998</v>
      </c>
      <c r="O889" t="s">
        <v>47</v>
      </c>
      <c r="P889" s="13" t="str">
        <f t="shared" si="104"/>
        <v/>
      </c>
      <c r="Q889" s="14">
        <f t="shared" si="105"/>
        <v>80</v>
      </c>
      <c r="R889" s="15">
        <f t="shared" si="106"/>
        <v>0</v>
      </c>
      <c r="S889" s="15">
        <f t="shared" si="107"/>
        <v>0</v>
      </c>
      <c r="T889" s="15">
        <f t="shared" si="108"/>
        <v>48.586199999999998</v>
      </c>
      <c r="U889" s="15">
        <f t="shared" si="109"/>
        <v>48.586199999999998</v>
      </c>
      <c r="V889" s="15">
        <f t="shared" si="110"/>
        <v>48.586199999999998</v>
      </c>
      <c r="W889" s="14" t="str">
        <f t="shared" si="111"/>
        <v>Wed</v>
      </c>
      <c r="X889" s="14" t="str">
        <f t="shared" si="111"/>
        <v>Sat</v>
      </c>
      <c r="Y889" s="19">
        <f>WorkOrders2[[#This Row],[LbrHrs]]*WorkOrders2[[#This Row],[Techs]]</f>
        <v>0</v>
      </c>
      <c r="Z889" s="19">
        <f>WorkOrders2[[#This Row],[PartsCost]]+WorkOrders2[[#This Row],[LbrCost]]</f>
        <v>48.586199999999998</v>
      </c>
    </row>
    <row r="890" spans="1:26" x14ac:dyDescent="0.25">
      <c r="A890" s="7" t="s">
        <v>938</v>
      </c>
      <c r="B890" t="s">
        <v>34</v>
      </c>
      <c r="C890" t="s">
        <v>46</v>
      </c>
      <c r="D890" s="7" t="s">
        <v>27</v>
      </c>
      <c r="F890" s="8">
        <v>44370</v>
      </c>
      <c r="G890" s="8"/>
      <c r="H890" s="9">
        <v>2</v>
      </c>
      <c r="I890" s="9" t="e">
        <f>VLOOKUP(WorkOrders2[[#This Row],[Techs]],[1]!tblRates[#All],2,FALSE)</f>
        <v>#REF!</v>
      </c>
      <c r="J890" s="10"/>
      <c r="K890" s="10"/>
      <c r="L890" s="11"/>
      <c r="M890" s="12">
        <v>164.4</v>
      </c>
      <c r="N890" s="12">
        <f>IF(WorkOrders2[[#This Row],[WtyParts]]="yes", 0,WorkOrders2[[#This Row],[PartsCost]])</f>
        <v>164.4</v>
      </c>
      <c r="O890" t="s">
        <v>47</v>
      </c>
      <c r="P890" s="13" t="str">
        <f t="shared" si="104"/>
        <v/>
      </c>
      <c r="Q890" s="14">
        <f t="shared" si="105"/>
        <v>140</v>
      </c>
      <c r="R890" s="15">
        <f t="shared" si="106"/>
        <v>0</v>
      </c>
      <c r="S890" s="15">
        <f t="shared" si="107"/>
        <v>0</v>
      </c>
      <c r="T890" s="15">
        <f t="shared" si="108"/>
        <v>164.4</v>
      </c>
      <c r="U890" s="15">
        <f t="shared" si="109"/>
        <v>164.4</v>
      </c>
      <c r="V890" s="15">
        <f t="shared" si="110"/>
        <v>164.4</v>
      </c>
      <c r="W890" s="14" t="str">
        <f t="shared" si="111"/>
        <v>Wed</v>
      </c>
      <c r="X890" s="14" t="str">
        <f t="shared" si="111"/>
        <v>Sat</v>
      </c>
      <c r="Y890" s="19">
        <f>WorkOrders2[[#This Row],[LbrHrs]]*WorkOrders2[[#This Row],[Techs]]</f>
        <v>0</v>
      </c>
      <c r="Z890" s="19">
        <f>WorkOrders2[[#This Row],[PartsCost]]+WorkOrders2[[#This Row],[LbrCost]]</f>
        <v>164.4</v>
      </c>
    </row>
    <row r="891" spans="1:26" x14ac:dyDescent="0.25">
      <c r="A891" s="7" t="s">
        <v>939</v>
      </c>
      <c r="B891" t="s">
        <v>25</v>
      </c>
      <c r="C891" t="s">
        <v>195</v>
      </c>
      <c r="D891" s="7" t="s">
        <v>35</v>
      </c>
      <c r="F891" s="8">
        <v>44371</v>
      </c>
      <c r="G891" s="8">
        <v>44392</v>
      </c>
      <c r="H891" s="9">
        <v>2</v>
      </c>
      <c r="I891" s="9" t="e">
        <f>VLOOKUP(WorkOrders2[[#This Row],[Techs]],[1]!tblRates[#All],2,FALSE)</f>
        <v>#REF!</v>
      </c>
      <c r="J891" s="10"/>
      <c r="K891" s="10"/>
      <c r="L891" s="11">
        <v>0.25</v>
      </c>
      <c r="M891" s="12">
        <v>268.05579999999998</v>
      </c>
      <c r="N891" s="12">
        <f>IF(WorkOrders2[[#This Row],[WtyParts]]="yes", 0,WorkOrders2[[#This Row],[PartsCost]])</f>
        <v>268.05579999999998</v>
      </c>
      <c r="O891" t="s">
        <v>28</v>
      </c>
      <c r="P891" s="13">
        <f t="shared" si="104"/>
        <v>21</v>
      </c>
      <c r="Q891" s="14">
        <f t="shared" si="105"/>
        <v>140</v>
      </c>
      <c r="R891" s="15">
        <f t="shared" si="106"/>
        <v>35</v>
      </c>
      <c r="S891" s="15">
        <f t="shared" si="107"/>
        <v>35</v>
      </c>
      <c r="T891" s="15">
        <f t="shared" si="108"/>
        <v>268.05579999999998</v>
      </c>
      <c r="U891" s="15">
        <f t="shared" si="109"/>
        <v>303.05579999999998</v>
      </c>
      <c r="V891" s="15">
        <f t="shared" si="110"/>
        <v>303.05579999999998</v>
      </c>
      <c r="W891" s="14" t="str">
        <f t="shared" si="111"/>
        <v>Thu</v>
      </c>
      <c r="X891" s="14" t="str">
        <f t="shared" si="111"/>
        <v>Thu</v>
      </c>
      <c r="Y891" s="19">
        <f>WorkOrders2[[#This Row],[LbrHrs]]*WorkOrders2[[#This Row],[Techs]]</f>
        <v>0.5</v>
      </c>
      <c r="Z891" s="19">
        <f>WorkOrders2[[#This Row],[PartsCost]]+WorkOrders2[[#This Row],[LbrCost]]</f>
        <v>303.05579999999998</v>
      </c>
    </row>
    <row r="892" spans="1:26" x14ac:dyDescent="0.25">
      <c r="A892" s="7" t="s">
        <v>940</v>
      </c>
      <c r="B892" t="s">
        <v>51</v>
      </c>
      <c r="C892" t="s">
        <v>26</v>
      </c>
      <c r="D892" s="7" t="s">
        <v>35</v>
      </c>
      <c r="F892" s="8">
        <v>44371</v>
      </c>
      <c r="G892" s="8">
        <v>44400</v>
      </c>
      <c r="H892" s="9">
        <v>1</v>
      </c>
      <c r="I892" s="9" t="e">
        <f>VLOOKUP(WorkOrders2[[#This Row],[Techs]],[1]!tblRates[#All],2,FALSE)</f>
        <v>#REF!</v>
      </c>
      <c r="J892" s="10"/>
      <c r="K892" s="10"/>
      <c r="L892" s="11">
        <v>0.25</v>
      </c>
      <c r="M892" s="12">
        <v>19.196999999999999</v>
      </c>
      <c r="N892" s="12">
        <f>IF(WorkOrders2[[#This Row],[WtyParts]]="yes", 0,WorkOrders2[[#This Row],[PartsCost]])</f>
        <v>19.196999999999999</v>
      </c>
      <c r="O892" t="s">
        <v>36</v>
      </c>
      <c r="P892" s="13">
        <f t="shared" si="104"/>
        <v>29</v>
      </c>
      <c r="Q892" s="14">
        <f t="shared" si="105"/>
        <v>80</v>
      </c>
      <c r="R892" s="15">
        <f t="shared" si="106"/>
        <v>20</v>
      </c>
      <c r="S892" s="15">
        <f t="shared" si="107"/>
        <v>20</v>
      </c>
      <c r="T892" s="15">
        <f t="shared" si="108"/>
        <v>19.196999999999999</v>
      </c>
      <c r="U892" s="15">
        <f t="shared" si="109"/>
        <v>39.197000000000003</v>
      </c>
      <c r="V892" s="15">
        <f t="shared" si="110"/>
        <v>39.197000000000003</v>
      </c>
      <c r="W892" s="14" t="str">
        <f t="shared" si="111"/>
        <v>Thu</v>
      </c>
      <c r="X892" s="14" t="str">
        <f t="shared" si="111"/>
        <v>Fri</v>
      </c>
      <c r="Y892" s="19">
        <f>WorkOrders2[[#This Row],[LbrHrs]]*WorkOrders2[[#This Row],[Techs]]</f>
        <v>0.25</v>
      </c>
      <c r="Z892" s="19">
        <f>WorkOrders2[[#This Row],[PartsCost]]+WorkOrders2[[#This Row],[LbrCost]]</f>
        <v>39.197000000000003</v>
      </c>
    </row>
    <row r="893" spans="1:26" x14ac:dyDescent="0.25">
      <c r="A893" s="7" t="s">
        <v>941</v>
      </c>
      <c r="B893" t="s">
        <v>25</v>
      </c>
      <c r="C893" t="s">
        <v>195</v>
      </c>
      <c r="D893" s="7" t="s">
        <v>27</v>
      </c>
      <c r="F893" s="8">
        <v>44371</v>
      </c>
      <c r="G893" s="8">
        <v>44396</v>
      </c>
      <c r="H893" s="9">
        <v>2</v>
      </c>
      <c r="I893" s="9" t="e">
        <f>VLOOKUP(WorkOrders2[[#This Row],[Techs]],[1]!tblRates[#All],2,FALSE)</f>
        <v>#REF!</v>
      </c>
      <c r="J893" s="10"/>
      <c r="K893" s="10"/>
      <c r="L893" s="11">
        <v>0.25</v>
      </c>
      <c r="M893" s="12">
        <v>21.33</v>
      </c>
      <c r="N893" s="12">
        <f>IF(WorkOrders2[[#This Row],[WtyParts]]="yes", 0,WorkOrders2[[#This Row],[PartsCost]])</f>
        <v>21.33</v>
      </c>
      <c r="O893" t="s">
        <v>28</v>
      </c>
      <c r="P893" s="13">
        <f t="shared" si="104"/>
        <v>25</v>
      </c>
      <c r="Q893" s="14">
        <f t="shared" si="105"/>
        <v>140</v>
      </c>
      <c r="R893" s="15">
        <f t="shared" si="106"/>
        <v>35</v>
      </c>
      <c r="S893" s="15">
        <f t="shared" si="107"/>
        <v>35</v>
      </c>
      <c r="T893" s="15">
        <f t="shared" si="108"/>
        <v>21.33</v>
      </c>
      <c r="U893" s="15">
        <f t="shared" si="109"/>
        <v>56.33</v>
      </c>
      <c r="V893" s="15">
        <f t="shared" si="110"/>
        <v>56.33</v>
      </c>
      <c r="W893" s="14" t="str">
        <f t="shared" si="111"/>
        <v>Thu</v>
      </c>
      <c r="X893" s="14" t="str">
        <f t="shared" si="111"/>
        <v>Mon</v>
      </c>
      <c r="Y893" s="19">
        <f>WorkOrders2[[#This Row],[LbrHrs]]*WorkOrders2[[#This Row],[Techs]]</f>
        <v>0.5</v>
      </c>
      <c r="Z893" s="19">
        <f>WorkOrders2[[#This Row],[PartsCost]]+WorkOrders2[[#This Row],[LbrCost]]</f>
        <v>56.33</v>
      </c>
    </row>
    <row r="894" spans="1:26" x14ac:dyDescent="0.25">
      <c r="A894" s="7" t="s">
        <v>942</v>
      </c>
      <c r="B894" t="s">
        <v>25</v>
      </c>
      <c r="C894" t="s">
        <v>46</v>
      </c>
      <c r="D894" s="7" t="s">
        <v>32</v>
      </c>
      <c r="F894" s="8">
        <v>44371</v>
      </c>
      <c r="G894" s="8"/>
      <c r="H894" s="9">
        <v>1</v>
      </c>
      <c r="I894" s="9" t="e">
        <f>VLOOKUP(WorkOrders2[[#This Row],[Techs]],[1]!tblRates[#All],2,FALSE)</f>
        <v>#REF!</v>
      </c>
      <c r="J894" s="10"/>
      <c r="K894" s="10"/>
      <c r="L894" s="11"/>
      <c r="M894" s="12">
        <v>7.5</v>
      </c>
      <c r="N894" s="12">
        <f>IF(WorkOrders2[[#This Row],[WtyParts]]="yes", 0,WorkOrders2[[#This Row],[PartsCost]])</f>
        <v>7.5</v>
      </c>
      <c r="O894" t="s">
        <v>47</v>
      </c>
      <c r="P894" s="13" t="str">
        <f t="shared" si="104"/>
        <v/>
      </c>
      <c r="Q894" s="14">
        <f t="shared" si="105"/>
        <v>80</v>
      </c>
      <c r="R894" s="15">
        <f t="shared" si="106"/>
        <v>0</v>
      </c>
      <c r="S894" s="15">
        <f t="shared" si="107"/>
        <v>0</v>
      </c>
      <c r="T894" s="15">
        <f t="shared" si="108"/>
        <v>7.5</v>
      </c>
      <c r="U894" s="15">
        <f t="shared" si="109"/>
        <v>7.5</v>
      </c>
      <c r="V894" s="15">
        <f t="shared" si="110"/>
        <v>7.5</v>
      </c>
      <c r="W894" s="14" t="str">
        <f t="shared" si="111"/>
        <v>Thu</v>
      </c>
      <c r="X894" s="14" t="str">
        <f t="shared" si="111"/>
        <v>Sat</v>
      </c>
      <c r="Y894" s="19">
        <f>WorkOrders2[[#This Row],[LbrHrs]]*WorkOrders2[[#This Row],[Techs]]</f>
        <v>0</v>
      </c>
      <c r="Z894" s="19">
        <f>WorkOrders2[[#This Row],[PartsCost]]+WorkOrders2[[#This Row],[LbrCost]]</f>
        <v>7.5</v>
      </c>
    </row>
    <row r="895" spans="1:26" x14ac:dyDescent="0.25">
      <c r="A895" s="7" t="s">
        <v>943</v>
      </c>
      <c r="B895" t="s">
        <v>25</v>
      </c>
      <c r="C895" t="s">
        <v>195</v>
      </c>
      <c r="D895" s="7" t="s">
        <v>35</v>
      </c>
      <c r="F895" s="8">
        <v>44371</v>
      </c>
      <c r="G895" s="8"/>
      <c r="H895" s="9">
        <v>1</v>
      </c>
      <c r="I895" s="9" t="e">
        <f>VLOOKUP(WorkOrders2[[#This Row],[Techs]],[1]!tblRates[#All],2,FALSE)</f>
        <v>#REF!</v>
      </c>
      <c r="J895" s="10"/>
      <c r="K895" s="10"/>
      <c r="L895" s="11"/>
      <c r="M895" s="12">
        <v>115.1866</v>
      </c>
      <c r="N895" s="12">
        <f>IF(WorkOrders2[[#This Row],[WtyParts]]="yes", 0,WorkOrders2[[#This Row],[PartsCost]])</f>
        <v>115.1866</v>
      </c>
      <c r="O895" t="s">
        <v>28</v>
      </c>
      <c r="P895" s="13" t="str">
        <f t="shared" si="104"/>
        <v/>
      </c>
      <c r="Q895" s="14">
        <f t="shared" si="105"/>
        <v>80</v>
      </c>
      <c r="R895" s="15">
        <f t="shared" si="106"/>
        <v>0</v>
      </c>
      <c r="S895" s="15">
        <f t="shared" si="107"/>
        <v>0</v>
      </c>
      <c r="T895" s="15">
        <f t="shared" si="108"/>
        <v>115.1866</v>
      </c>
      <c r="U895" s="15">
        <f t="shared" si="109"/>
        <v>115.1866</v>
      </c>
      <c r="V895" s="15">
        <f t="shared" si="110"/>
        <v>115.1866</v>
      </c>
      <c r="W895" s="14" t="str">
        <f t="shared" si="111"/>
        <v>Thu</v>
      </c>
      <c r="X895" s="14" t="str">
        <f t="shared" si="111"/>
        <v>Sat</v>
      </c>
      <c r="Y895" s="19">
        <f>WorkOrders2[[#This Row],[LbrHrs]]*WorkOrders2[[#This Row],[Techs]]</f>
        <v>0</v>
      </c>
      <c r="Z895" s="19">
        <f>WorkOrders2[[#This Row],[PartsCost]]+WorkOrders2[[#This Row],[LbrCost]]</f>
        <v>115.1866</v>
      </c>
    </row>
    <row r="896" spans="1:26" x14ac:dyDescent="0.25">
      <c r="A896" s="7" t="s">
        <v>944</v>
      </c>
      <c r="B896" t="s">
        <v>25</v>
      </c>
      <c r="C896" t="s">
        <v>195</v>
      </c>
      <c r="D896" s="7" t="s">
        <v>35</v>
      </c>
      <c r="F896" s="8">
        <v>44371</v>
      </c>
      <c r="G896" s="8"/>
      <c r="H896" s="9">
        <v>1</v>
      </c>
      <c r="I896" s="9" t="e">
        <f>VLOOKUP(WorkOrders2[[#This Row],[Techs]],[1]!tblRates[#All],2,FALSE)</f>
        <v>#REF!</v>
      </c>
      <c r="J896" s="10"/>
      <c r="K896" s="10"/>
      <c r="L896" s="11"/>
      <c r="M896" s="12">
        <v>120</v>
      </c>
      <c r="N896" s="12">
        <f>IF(WorkOrders2[[#This Row],[WtyParts]]="yes", 0,WorkOrders2[[#This Row],[PartsCost]])</f>
        <v>120</v>
      </c>
      <c r="O896" t="s">
        <v>28</v>
      </c>
      <c r="P896" s="13" t="str">
        <f t="shared" si="104"/>
        <v/>
      </c>
      <c r="Q896" s="14">
        <f t="shared" si="105"/>
        <v>80</v>
      </c>
      <c r="R896" s="15">
        <f t="shared" si="106"/>
        <v>0</v>
      </c>
      <c r="S896" s="15">
        <f t="shared" si="107"/>
        <v>0</v>
      </c>
      <c r="T896" s="15">
        <f t="shared" si="108"/>
        <v>120</v>
      </c>
      <c r="U896" s="15">
        <f t="shared" si="109"/>
        <v>120</v>
      </c>
      <c r="V896" s="15">
        <f t="shared" si="110"/>
        <v>120</v>
      </c>
      <c r="W896" s="14" t="str">
        <f t="shared" si="111"/>
        <v>Thu</v>
      </c>
      <c r="X896" s="14" t="str">
        <f t="shared" si="111"/>
        <v>Sat</v>
      </c>
      <c r="Y896" s="19">
        <f>WorkOrders2[[#This Row],[LbrHrs]]*WorkOrders2[[#This Row],[Techs]]</f>
        <v>0</v>
      </c>
      <c r="Z896" s="19">
        <f>WorkOrders2[[#This Row],[PartsCost]]+WorkOrders2[[#This Row],[LbrCost]]</f>
        <v>120</v>
      </c>
    </row>
    <row r="897" spans="1:26" x14ac:dyDescent="0.25">
      <c r="A897" s="7" t="s">
        <v>945</v>
      </c>
      <c r="B897" t="s">
        <v>194</v>
      </c>
      <c r="C897" t="s">
        <v>195</v>
      </c>
      <c r="D897" s="7" t="s">
        <v>35</v>
      </c>
      <c r="F897" s="8">
        <v>44371</v>
      </c>
      <c r="G897" s="8"/>
      <c r="H897" s="9">
        <v>1</v>
      </c>
      <c r="I897" s="9" t="e">
        <f>VLOOKUP(WorkOrders2[[#This Row],[Techs]],[1]!tblRates[#All],2,FALSE)</f>
        <v>#REF!</v>
      </c>
      <c r="J897" s="10"/>
      <c r="K897" s="10"/>
      <c r="L897" s="11"/>
      <c r="M897" s="12">
        <v>21</v>
      </c>
      <c r="N897" s="12">
        <f>IF(WorkOrders2[[#This Row],[WtyParts]]="yes", 0,WorkOrders2[[#This Row],[PartsCost]])</f>
        <v>21</v>
      </c>
      <c r="O897" t="s">
        <v>28</v>
      </c>
      <c r="P897" s="13" t="str">
        <f t="shared" si="104"/>
        <v/>
      </c>
      <c r="Q897" s="14">
        <f t="shared" si="105"/>
        <v>80</v>
      </c>
      <c r="R897" s="15">
        <f t="shared" si="106"/>
        <v>0</v>
      </c>
      <c r="S897" s="15">
        <f t="shared" si="107"/>
        <v>0</v>
      </c>
      <c r="T897" s="15">
        <f t="shared" si="108"/>
        <v>21</v>
      </c>
      <c r="U897" s="15">
        <f t="shared" si="109"/>
        <v>21</v>
      </c>
      <c r="V897" s="15">
        <f t="shared" si="110"/>
        <v>21</v>
      </c>
      <c r="W897" s="14" t="str">
        <f t="shared" si="111"/>
        <v>Thu</v>
      </c>
      <c r="X897" s="14" t="str">
        <f t="shared" si="111"/>
        <v>Sat</v>
      </c>
      <c r="Y897" s="19">
        <f>WorkOrders2[[#This Row],[LbrHrs]]*WorkOrders2[[#This Row],[Techs]]</f>
        <v>0</v>
      </c>
      <c r="Z897" s="19">
        <f>WorkOrders2[[#This Row],[PartsCost]]+WorkOrders2[[#This Row],[LbrCost]]</f>
        <v>21</v>
      </c>
    </row>
    <row r="898" spans="1:26" x14ac:dyDescent="0.25">
      <c r="A898" s="7" t="s">
        <v>946</v>
      </c>
      <c r="B898" t="s">
        <v>194</v>
      </c>
      <c r="C898" t="s">
        <v>195</v>
      </c>
      <c r="D898" s="7" t="s">
        <v>27</v>
      </c>
      <c r="F898" s="8">
        <v>44371</v>
      </c>
      <c r="G898" s="8"/>
      <c r="H898" s="9">
        <v>1</v>
      </c>
      <c r="I898" s="9" t="e">
        <f>VLOOKUP(WorkOrders2[[#This Row],[Techs]],[1]!tblRates[#All],2,FALSE)</f>
        <v>#REF!</v>
      </c>
      <c r="J898" s="10"/>
      <c r="K898" s="10"/>
      <c r="L898" s="11"/>
      <c r="M898" s="12">
        <v>58.89</v>
      </c>
      <c r="N898" s="12">
        <f>IF(WorkOrders2[[#This Row],[WtyParts]]="yes", 0,WorkOrders2[[#This Row],[PartsCost]])</f>
        <v>58.89</v>
      </c>
      <c r="O898" t="s">
        <v>47</v>
      </c>
      <c r="P898" s="13" t="str">
        <f t="shared" ref="P898:P961" si="112">IF(G898="","",G898-F898)</f>
        <v/>
      </c>
      <c r="Q898" s="14">
        <f t="shared" ref="Q898:Q961" si="113">INDEX(TechRate,MATCH(H898,TechNum,0))</f>
        <v>80</v>
      </c>
      <c r="R898" s="15">
        <f t="shared" ref="R898:R961" si="114">Q898*L898</f>
        <v>0</v>
      </c>
      <c r="S898" s="15">
        <f t="shared" ref="S898:S961" si="115">IF(J898="Yes",0,R898)</f>
        <v>0</v>
      </c>
      <c r="T898" s="15">
        <f t="shared" ref="T898:T961" si="116">IF(K898="Yes",0,M898)</f>
        <v>58.89</v>
      </c>
      <c r="U898" s="15">
        <f t="shared" ref="U898:U961" si="117">SUM(M898,R898)</f>
        <v>58.89</v>
      </c>
      <c r="V898" s="15">
        <f t="shared" ref="V898:V961" si="118">SUM(S898,T898)</f>
        <v>58.89</v>
      </c>
      <c r="W898" s="14" t="str">
        <f t="shared" ref="W898:X961" si="119">TEXT(F898,"ddd")</f>
        <v>Thu</v>
      </c>
      <c r="X898" s="14" t="str">
        <f t="shared" si="119"/>
        <v>Sat</v>
      </c>
      <c r="Y898" s="19">
        <f>WorkOrders2[[#This Row],[LbrHrs]]*WorkOrders2[[#This Row],[Techs]]</f>
        <v>0</v>
      </c>
      <c r="Z898" s="19">
        <f>WorkOrders2[[#This Row],[PartsCost]]+WorkOrders2[[#This Row],[LbrCost]]</f>
        <v>58.89</v>
      </c>
    </row>
    <row r="899" spans="1:26" x14ac:dyDescent="0.25">
      <c r="A899" s="7" t="s">
        <v>947</v>
      </c>
      <c r="B899" t="s">
        <v>34</v>
      </c>
      <c r="C899" t="s">
        <v>46</v>
      </c>
      <c r="D899" s="7" t="s">
        <v>35</v>
      </c>
      <c r="F899" s="8">
        <v>44371</v>
      </c>
      <c r="G899" s="8"/>
      <c r="H899" s="9">
        <v>1</v>
      </c>
      <c r="I899" s="9" t="e">
        <f>VLOOKUP(WorkOrders2[[#This Row],[Techs]],[1]!tblRates[#All],2,FALSE)</f>
        <v>#REF!</v>
      </c>
      <c r="J899" s="10"/>
      <c r="K899" s="10"/>
      <c r="L899" s="11"/>
      <c r="M899" s="12">
        <v>32.6706</v>
      </c>
      <c r="N899" s="12">
        <f>IF(WorkOrders2[[#This Row],[WtyParts]]="yes", 0,WorkOrders2[[#This Row],[PartsCost]])</f>
        <v>32.6706</v>
      </c>
      <c r="O899" t="s">
        <v>47</v>
      </c>
      <c r="P899" s="13" t="str">
        <f t="shared" si="112"/>
        <v/>
      </c>
      <c r="Q899" s="14">
        <f t="shared" si="113"/>
        <v>80</v>
      </c>
      <c r="R899" s="15">
        <f t="shared" si="114"/>
        <v>0</v>
      </c>
      <c r="S899" s="15">
        <f t="shared" si="115"/>
        <v>0</v>
      </c>
      <c r="T899" s="15">
        <f t="shared" si="116"/>
        <v>32.6706</v>
      </c>
      <c r="U899" s="15">
        <f t="shared" si="117"/>
        <v>32.6706</v>
      </c>
      <c r="V899" s="15">
        <f t="shared" si="118"/>
        <v>32.6706</v>
      </c>
      <c r="W899" s="14" t="str">
        <f t="shared" si="119"/>
        <v>Thu</v>
      </c>
      <c r="X899" s="14" t="str">
        <f t="shared" si="119"/>
        <v>Sat</v>
      </c>
      <c r="Y899" s="19">
        <f>WorkOrders2[[#This Row],[LbrHrs]]*WorkOrders2[[#This Row],[Techs]]</f>
        <v>0</v>
      </c>
      <c r="Z899" s="19">
        <f>WorkOrders2[[#This Row],[PartsCost]]+WorkOrders2[[#This Row],[LbrCost]]</f>
        <v>32.6706</v>
      </c>
    </row>
    <row r="900" spans="1:26" x14ac:dyDescent="0.25">
      <c r="A900" s="7" t="s">
        <v>948</v>
      </c>
      <c r="B900" t="s">
        <v>62</v>
      </c>
      <c r="C900" t="s">
        <v>46</v>
      </c>
      <c r="D900" s="7" t="s">
        <v>49</v>
      </c>
      <c r="F900" s="8">
        <v>44371</v>
      </c>
      <c r="G900" s="8"/>
      <c r="H900" s="9">
        <v>2</v>
      </c>
      <c r="I900" s="9" t="e">
        <f>VLOOKUP(WorkOrders2[[#This Row],[Techs]],[1]!tblRates[#All],2,FALSE)</f>
        <v>#REF!</v>
      </c>
      <c r="J900" s="10"/>
      <c r="K900" s="10"/>
      <c r="L900" s="11"/>
      <c r="M900" s="12">
        <v>205.28129999999999</v>
      </c>
      <c r="N900" s="12">
        <f>IF(WorkOrders2[[#This Row],[WtyParts]]="yes", 0,WorkOrders2[[#This Row],[PartsCost]])</f>
        <v>205.28129999999999</v>
      </c>
      <c r="O900" t="s">
        <v>47</v>
      </c>
      <c r="P900" s="13" t="str">
        <f t="shared" si="112"/>
        <v/>
      </c>
      <c r="Q900" s="14">
        <f t="shared" si="113"/>
        <v>140</v>
      </c>
      <c r="R900" s="15">
        <f t="shared" si="114"/>
        <v>0</v>
      </c>
      <c r="S900" s="15">
        <f t="shared" si="115"/>
        <v>0</v>
      </c>
      <c r="T900" s="15">
        <f t="shared" si="116"/>
        <v>205.28129999999999</v>
      </c>
      <c r="U900" s="15">
        <f t="shared" si="117"/>
        <v>205.28129999999999</v>
      </c>
      <c r="V900" s="15">
        <f t="shared" si="118"/>
        <v>205.28129999999999</v>
      </c>
      <c r="W900" s="14" t="str">
        <f t="shared" si="119"/>
        <v>Thu</v>
      </c>
      <c r="X900" s="14" t="str">
        <f t="shared" si="119"/>
        <v>Sat</v>
      </c>
      <c r="Y900" s="19">
        <f>WorkOrders2[[#This Row],[LbrHrs]]*WorkOrders2[[#This Row],[Techs]]</f>
        <v>0</v>
      </c>
      <c r="Z900" s="19">
        <f>WorkOrders2[[#This Row],[PartsCost]]+WorkOrders2[[#This Row],[LbrCost]]</f>
        <v>205.28129999999999</v>
      </c>
    </row>
    <row r="901" spans="1:26" x14ac:dyDescent="0.25">
      <c r="A901" s="7" t="s">
        <v>949</v>
      </c>
      <c r="B901" t="s">
        <v>34</v>
      </c>
      <c r="C901" t="s">
        <v>26</v>
      </c>
      <c r="D901" s="7" t="s">
        <v>32</v>
      </c>
      <c r="F901" s="8">
        <v>44371</v>
      </c>
      <c r="G901" s="8"/>
      <c r="H901" s="9">
        <v>2</v>
      </c>
      <c r="I901" s="9" t="e">
        <f>VLOOKUP(WorkOrders2[[#This Row],[Techs]],[1]!tblRates[#All],2,FALSE)</f>
        <v>#REF!</v>
      </c>
      <c r="J901" s="10"/>
      <c r="K901" s="10"/>
      <c r="L901" s="11"/>
      <c r="M901" s="12">
        <v>223.64769999999999</v>
      </c>
      <c r="N901" s="12">
        <f>IF(WorkOrders2[[#This Row],[WtyParts]]="yes", 0,WorkOrders2[[#This Row],[PartsCost]])</f>
        <v>223.64769999999999</v>
      </c>
      <c r="O901" t="s">
        <v>28</v>
      </c>
      <c r="P901" s="13" t="str">
        <f t="shared" si="112"/>
        <v/>
      </c>
      <c r="Q901" s="14">
        <f t="shared" si="113"/>
        <v>140</v>
      </c>
      <c r="R901" s="15">
        <f t="shared" si="114"/>
        <v>0</v>
      </c>
      <c r="S901" s="15">
        <f t="shared" si="115"/>
        <v>0</v>
      </c>
      <c r="T901" s="15">
        <f t="shared" si="116"/>
        <v>223.64769999999999</v>
      </c>
      <c r="U901" s="15">
        <f t="shared" si="117"/>
        <v>223.64769999999999</v>
      </c>
      <c r="V901" s="15">
        <f t="shared" si="118"/>
        <v>223.64769999999999</v>
      </c>
      <c r="W901" s="14" t="str">
        <f t="shared" si="119"/>
        <v>Thu</v>
      </c>
      <c r="X901" s="14" t="str">
        <f t="shared" si="119"/>
        <v>Sat</v>
      </c>
      <c r="Y901" s="19">
        <f>WorkOrders2[[#This Row],[LbrHrs]]*WorkOrders2[[#This Row],[Techs]]</f>
        <v>0</v>
      </c>
      <c r="Z901" s="19">
        <f>WorkOrders2[[#This Row],[PartsCost]]+WorkOrders2[[#This Row],[LbrCost]]</f>
        <v>223.64769999999999</v>
      </c>
    </row>
    <row r="902" spans="1:26" x14ac:dyDescent="0.25">
      <c r="A902" s="7" t="s">
        <v>950</v>
      </c>
      <c r="B902" t="s">
        <v>39</v>
      </c>
      <c r="C902" t="s">
        <v>26</v>
      </c>
      <c r="D902" s="7" t="s">
        <v>49</v>
      </c>
      <c r="F902" s="8">
        <v>44372</v>
      </c>
      <c r="G902" s="8">
        <v>44393</v>
      </c>
      <c r="H902" s="9">
        <v>1</v>
      </c>
      <c r="I902" s="9" t="e">
        <f>VLOOKUP(WorkOrders2[[#This Row],[Techs]],[1]!tblRates[#All],2,FALSE)</f>
        <v>#REF!</v>
      </c>
      <c r="J902" s="10"/>
      <c r="K902" s="10"/>
      <c r="L902" s="11">
        <v>6.25</v>
      </c>
      <c r="M902" s="12">
        <v>20</v>
      </c>
      <c r="N902" s="12">
        <f>IF(WorkOrders2[[#This Row],[WtyParts]]="yes", 0,WorkOrders2[[#This Row],[PartsCost]])</f>
        <v>20</v>
      </c>
      <c r="O902" t="s">
        <v>47</v>
      </c>
      <c r="P902" s="13">
        <f t="shared" si="112"/>
        <v>21</v>
      </c>
      <c r="Q902" s="14">
        <f t="shared" si="113"/>
        <v>80</v>
      </c>
      <c r="R902" s="15">
        <f t="shared" si="114"/>
        <v>500</v>
      </c>
      <c r="S902" s="15">
        <f t="shared" si="115"/>
        <v>500</v>
      </c>
      <c r="T902" s="15">
        <f t="shared" si="116"/>
        <v>20</v>
      </c>
      <c r="U902" s="15">
        <f t="shared" si="117"/>
        <v>520</v>
      </c>
      <c r="V902" s="15">
        <f t="shared" si="118"/>
        <v>520</v>
      </c>
      <c r="W902" s="14" t="str">
        <f t="shared" si="119"/>
        <v>Fri</v>
      </c>
      <c r="X902" s="14" t="str">
        <f t="shared" si="119"/>
        <v>Fri</v>
      </c>
      <c r="Y902" s="19">
        <f>WorkOrders2[[#This Row],[LbrHrs]]*WorkOrders2[[#This Row],[Techs]]</f>
        <v>6.25</v>
      </c>
      <c r="Z902" s="19">
        <f>WorkOrders2[[#This Row],[PartsCost]]+WorkOrders2[[#This Row],[LbrCost]]</f>
        <v>520</v>
      </c>
    </row>
    <row r="903" spans="1:26" x14ac:dyDescent="0.25">
      <c r="A903" s="7" t="s">
        <v>951</v>
      </c>
      <c r="B903" t="s">
        <v>39</v>
      </c>
      <c r="C903" t="s">
        <v>26</v>
      </c>
      <c r="D903" s="7" t="s">
        <v>49</v>
      </c>
      <c r="F903" s="8">
        <v>44372</v>
      </c>
      <c r="G903" s="8"/>
      <c r="H903" s="9">
        <v>1</v>
      </c>
      <c r="I903" s="9" t="e">
        <f>VLOOKUP(WorkOrders2[[#This Row],[Techs]],[1]!tblRates[#All],2,FALSE)</f>
        <v>#REF!</v>
      </c>
      <c r="J903" s="10"/>
      <c r="K903" s="10"/>
      <c r="L903" s="11"/>
      <c r="M903" s="12">
        <v>415.28449999999998</v>
      </c>
      <c r="N903" s="12">
        <f>IF(WorkOrders2[[#This Row],[WtyParts]]="yes", 0,WorkOrders2[[#This Row],[PartsCost]])</f>
        <v>415.28449999999998</v>
      </c>
      <c r="O903" t="s">
        <v>36</v>
      </c>
      <c r="P903" s="13" t="str">
        <f t="shared" si="112"/>
        <v/>
      </c>
      <c r="Q903" s="14">
        <f t="shared" si="113"/>
        <v>80</v>
      </c>
      <c r="R903" s="15">
        <f t="shared" si="114"/>
        <v>0</v>
      </c>
      <c r="S903" s="15">
        <f t="shared" si="115"/>
        <v>0</v>
      </c>
      <c r="T903" s="15">
        <f t="shared" si="116"/>
        <v>415.28449999999998</v>
      </c>
      <c r="U903" s="15">
        <f t="shared" si="117"/>
        <v>415.28449999999998</v>
      </c>
      <c r="V903" s="15">
        <f t="shared" si="118"/>
        <v>415.28449999999998</v>
      </c>
      <c r="W903" s="14" t="str">
        <f t="shared" si="119"/>
        <v>Fri</v>
      </c>
      <c r="X903" s="14" t="str">
        <f t="shared" si="119"/>
        <v>Sat</v>
      </c>
      <c r="Y903" s="19">
        <f>WorkOrders2[[#This Row],[LbrHrs]]*WorkOrders2[[#This Row],[Techs]]</f>
        <v>0</v>
      </c>
      <c r="Z903" s="19">
        <f>WorkOrders2[[#This Row],[PartsCost]]+WorkOrders2[[#This Row],[LbrCost]]</f>
        <v>415.28449999999998</v>
      </c>
    </row>
    <row r="904" spans="1:26" x14ac:dyDescent="0.25">
      <c r="A904" s="7" t="s">
        <v>952</v>
      </c>
      <c r="B904" t="s">
        <v>62</v>
      </c>
      <c r="C904" t="s">
        <v>26</v>
      </c>
      <c r="D904" s="7" t="s">
        <v>27</v>
      </c>
      <c r="F904" s="8">
        <v>44373</v>
      </c>
      <c r="G904" s="8">
        <v>44401</v>
      </c>
      <c r="H904" s="9">
        <v>2</v>
      </c>
      <c r="I904" s="9" t="e">
        <f>VLOOKUP(WorkOrders2[[#This Row],[Techs]],[1]!tblRates[#All],2,FALSE)</f>
        <v>#REF!</v>
      </c>
      <c r="J904" s="10"/>
      <c r="K904" s="10"/>
      <c r="L904" s="11">
        <v>0.25</v>
      </c>
      <c r="M904" s="12">
        <v>237.208</v>
      </c>
      <c r="N904" s="12">
        <f>IF(WorkOrders2[[#This Row],[WtyParts]]="yes", 0,WorkOrders2[[#This Row],[PartsCost]])</f>
        <v>237.208</v>
      </c>
      <c r="O904" t="s">
        <v>47</v>
      </c>
      <c r="P904" s="13">
        <f t="shared" si="112"/>
        <v>28</v>
      </c>
      <c r="Q904" s="14">
        <f t="shared" si="113"/>
        <v>140</v>
      </c>
      <c r="R904" s="15">
        <f t="shared" si="114"/>
        <v>35</v>
      </c>
      <c r="S904" s="15">
        <f t="shared" si="115"/>
        <v>35</v>
      </c>
      <c r="T904" s="15">
        <f t="shared" si="116"/>
        <v>237.208</v>
      </c>
      <c r="U904" s="15">
        <f t="shared" si="117"/>
        <v>272.20799999999997</v>
      </c>
      <c r="V904" s="15">
        <f t="shared" si="118"/>
        <v>272.20799999999997</v>
      </c>
      <c r="W904" s="14" t="str">
        <f t="shared" si="119"/>
        <v>Sat</v>
      </c>
      <c r="X904" s="14" t="str">
        <f t="shared" si="119"/>
        <v>Sat</v>
      </c>
      <c r="Y904" s="19">
        <f>WorkOrders2[[#This Row],[LbrHrs]]*WorkOrders2[[#This Row],[Techs]]</f>
        <v>0.5</v>
      </c>
      <c r="Z904" s="19">
        <f>WorkOrders2[[#This Row],[PartsCost]]+WorkOrders2[[#This Row],[LbrCost]]</f>
        <v>272.20799999999997</v>
      </c>
    </row>
    <row r="905" spans="1:26" x14ac:dyDescent="0.25">
      <c r="A905" s="7" t="s">
        <v>953</v>
      </c>
      <c r="B905" t="s">
        <v>25</v>
      </c>
      <c r="C905" t="s">
        <v>195</v>
      </c>
      <c r="D905" s="7" t="s">
        <v>32</v>
      </c>
      <c r="F905" s="8">
        <v>44375</v>
      </c>
      <c r="G905" s="8">
        <v>44396</v>
      </c>
      <c r="H905" s="9">
        <v>2</v>
      </c>
      <c r="I905" s="9" t="e">
        <f>VLOOKUP(WorkOrders2[[#This Row],[Techs]],[1]!tblRates[#All],2,FALSE)</f>
        <v>#REF!</v>
      </c>
      <c r="J905" s="10"/>
      <c r="K905" s="10"/>
      <c r="L905" s="11">
        <v>2.5</v>
      </c>
      <c r="M905" s="12">
        <v>106.65</v>
      </c>
      <c r="N905" s="12">
        <f>IF(WorkOrders2[[#This Row],[WtyParts]]="yes", 0,WorkOrders2[[#This Row],[PartsCost]])</f>
        <v>106.65</v>
      </c>
      <c r="O905" t="s">
        <v>28</v>
      </c>
      <c r="P905" s="13">
        <f t="shared" si="112"/>
        <v>21</v>
      </c>
      <c r="Q905" s="14">
        <f t="shared" si="113"/>
        <v>140</v>
      </c>
      <c r="R905" s="15">
        <f t="shared" si="114"/>
        <v>350</v>
      </c>
      <c r="S905" s="15">
        <f t="shared" si="115"/>
        <v>350</v>
      </c>
      <c r="T905" s="15">
        <f t="shared" si="116"/>
        <v>106.65</v>
      </c>
      <c r="U905" s="15">
        <f t="shared" si="117"/>
        <v>456.65</v>
      </c>
      <c r="V905" s="15">
        <f t="shared" si="118"/>
        <v>456.65</v>
      </c>
      <c r="W905" s="14" t="str">
        <f t="shared" si="119"/>
        <v>Mon</v>
      </c>
      <c r="X905" s="14" t="str">
        <f t="shared" si="119"/>
        <v>Mon</v>
      </c>
      <c r="Y905" s="19">
        <f>WorkOrders2[[#This Row],[LbrHrs]]*WorkOrders2[[#This Row],[Techs]]</f>
        <v>5</v>
      </c>
      <c r="Z905" s="19">
        <f>WorkOrders2[[#This Row],[PartsCost]]+WorkOrders2[[#This Row],[LbrCost]]</f>
        <v>456.65</v>
      </c>
    </row>
    <row r="906" spans="1:26" x14ac:dyDescent="0.25">
      <c r="A906" s="7" t="s">
        <v>954</v>
      </c>
      <c r="B906" t="s">
        <v>34</v>
      </c>
      <c r="C906" t="s">
        <v>40</v>
      </c>
      <c r="D906" s="7" t="s">
        <v>32</v>
      </c>
      <c r="E906" t="s">
        <v>41</v>
      </c>
      <c r="F906" s="8">
        <v>44375</v>
      </c>
      <c r="G906" s="8"/>
      <c r="H906" s="9">
        <v>2</v>
      </c>
      <c r="I906" s="9" t="e">
        <f>VLOOKUP(WorkOrders2[[#This Row],[Techs]],[1]!tblRates[#All],2,FALSE)</f>
        <v>#REF!</v>
      </c>
      <c r="J906" s="10"/>
      <c r="K906" s="10"/>
      <c r="L906" s="11"/>
      <c r="M906" s="12">
        <v>60</v>
      </c>
      <c r="N906" s="12">
        <f>IF(WorkOrders2[[#This Row],[WtyParts]]="yes", 0,WorkOrders2[[#This Row],[PartsCost]])</f>
        <v>60</v>
      </c>
      <c r="O906" t="s">
        <v>47</v>
      </c>
      <c r="P906" s="13" t="str">
        <f t="shared" si="112"/>
        <v/>
      </c>
      <c r="Q906" s="14">
        <f t="shared" si="113"/>
        <v>140</v>
      </c>
      <c r="R906" s="15">
        <f t="shared" si="114"/>
        <v>0</v>
      </c>
      <c r="S906" s="15">
        <f t="shared" si="115"/>
        <v>0</v>
      </c>
      <c r="T906" s="15">
        <f t="shared" si="116"/>
        <v>60</v>
      </c>
      <c r="U906" s="15">
        <f t="shared" si="117"/>
        <v>60</v>
      </c>
      <c r="V906" s="15">
        <f t="shared" si="118"/>
        <v>60</v>
      </c>
      <c r="W906" s="14" t="str">
        <f t="shared" si="119"/>
        <v>Mon</v>
      </c>
      <c r="X906" s="14" t="str">
        <f t="shared" si="119"/>
        <v>Sat</v>
      </c>
      <c r="Y906" s="19">
        <f>WorkOrders2[[#This Row],[LbrHrs]]*WorkOrders2[[#This Row],[Techs]]</f>
        <v>0</v>
      </c>
      <c r="Z906" s="19">
        <f>WorkOrders2[[#This Row],[PartsCost]]+WorkOrders2[[#This Row],[LbrCost]]</f>
        <v>60</v>
      </c>
    </row>
    <row r="907" spans="1:26" x14ac:dyDescent="0.25">
      <c r="A907" s="7" t="s">
        <v>955</v>
      </c>
      <c r="B907" t="s">
        <v>25</v>
      </c>
      <c r="C907" t="s">
        <v>195</v>
      </c>
      <c r="D907" s="7" t="s">
        <v>35</v>
      </c>
      <c r="F907" s="8">
        <v>44376</v>
      </c>
      <c r="G907" s="8">
        <v>44386</v>
      </c>
      <c r="H907" s="9">
        <v>1</v>
      </c>
      <c r="I907" s="9" t="e">
        <f>VLOOKUP(WorkOrders2[[#This Row],[Techs]],[1]!tblRates[#All],2,FALSE)</f>
        <v>#REF!</v>
      </c>
      <c r="J907" s="10"/>
      <c r="K907" s="10"/>
      <c r="L907" s="11">
        <v>0.25</v>
      </c>
      <c r="M907" s="12">
        <v>20.07</v>
      </c>
      <c r="N907" s="12">
        <f>IF(WorkOrders2[[#This Row],[WtyParts]]="yes", 0,WorkOrders2[[#This Row],[PartsCost]])</f>
        <v>20.07</v>
      </c>
      <c r="O907" t="s">
        <v>28</v>
      </c>
      <c r="P907" s="13">
        <f t="shared" si="112"/>
        <v>10</v>
      </c>
      <c r="Q907" s="14">
        <f t="shared" si="113"/>
        <v>80</v>
      </c>
      <c r="R907" s="15">
        <f t="shared" si="114"/>
        <v>20</v>
      </c>
      <c r="S907" s="15">
        <f t="shared" si="115"/>
        <v>20</v>
      </c>
      <c r="T907" s="15">
        <f t="shared" si="116"/>
        <v>20.07</v>
      </c>
      <c r="U907" s="15">
        <f t="shared" si="117"/>
        <v>40.07</v>
      </c>
      <c r="V907" s="15">
        <f t="shared" si="118"/>
        <v>40.07</v>
      </c>
      <c r="W907" s="14" t="str">
        <f t="shared" si="119"/>
        <v>Tue</v>
      </c>
      <c r="X907" s="14" t="str">
        <f t="shared" si="119"/>
        <v>Fri</v>
      </c>
      <c r="Y907" s="19">
        <f>WorkOrders2[[#This Row],[LbrHrs]]*WorkOrders2[[#This Row],[Techs]]</f>
        <v>0.25</v>
      </c>
      <c r="Z907" s="19">
        <f>WorkOrders2[[#This Row],[PartsCost]]+WorkOrders2[[#This Row],[LbrCost]]</f>
        <v>40.07</v>
      </c>
    </row>
    <row r="908" spans="1:26" x14ac:dyDescent="0.25">
      <c r="A908" s="7" t="s">
        <v>956</v>
      </c>
      <c r="B908" t="s">
        <v>30</v>
      </c>
      <c r="C908" t="s">
        <v>46</v>
      </c>
      <c r="D908" s="7" t="s">
        <v>32</v>
      </c>
      <c r="F908" s="8">
        <v>44376</v>
      </c>
      <c r="G908" s="8">
        <v>44392</v>
      </c>
      <c r="H908" s="9">
        <v>2</v>
      </c>
      <c r="I908" s="9" t="e">
        <f>VLOOKUP(WorkOrders2[[#This Row],[Techs]],[1]!tblRates[#All],2,FALSE)</f>
        <v>#REF!</v>
      </c>
      <c r="J908" s="10"/>
      <c r="K908" s="10"/>
      <c r="L908" s="11">
        <v>0.5</v>
      </c>
      <c r="M908" s="12">
        <v>215.99090000000001</v>
      </c>
      <c r="N908" s="12">
        <f>IF(WorkOrders2[[#This Row],[WtyParts]]="yes", 0,WorkOrders2[[#This Row],[PartsCost]])</f>
        <v>215.99090000000001</v>
      </c>
      <c r="O908" t="s">
        <v>28</v>
      </c>
      <c r="P908" s="13">
        <f t="shared" si="112"/>
        <v>16</v>
      </c>
      <c r="Q908" s="14">
        <f t="shared" si="113"/>
        <v>140</v>
      </c>
      <c r="R908" s="15">
        <f t="shared" si="114"/>
        <v>70</v>
      </c>
      <c r="S908" s="15">
        <f t="shared" si="115"/>
        <v>70</v>
      </c>
      <c r="T908" s="15">
        <f t="shared" si="116"/>
        <v>215.99090000000001</v>
      </c>
      <c r="U908" s="15">
        <f t="shared" si="117"/>
        <v>285.99090000000001</v>
      </c>
      <c r="V908" s="15">
        <f t="shared" si="118"/>
        <v>285.99090000000001</v>
      </c>
      <c r="W908" s="14" t="str">
        <f t="shared" si="119"/>
        <v>Tue</v>
      </c>
      <c r="X908" s="14" t="str">
        <f t="shared" si="119"/>
        <v>Thu</v>
      </c>
      <c r="Y908" s="19">
        <f>WorkOrders2[[#This Row],[LbrHrs]]*WorkOrders2[[#This Row],[Techs]]</f>
        <v>1</v>
      </c>
      <c r="Z908" s="19">
        <f>WorkOrders2[[#This Row],[PartsCost]]+WorkOrders2[[#This Row],[LbrCost]]</f>
        <v>285.99090000000001</v>
      </c>
    </row>
    <row r="909" spans="1:26" x14ac:dyDescent="0.25">
      <c r="A909" s="7" t="s">
        <v>957</v>
      </c>
      <c r="B909" t="s">
        <v>51</v>
      </c>
      <c r="C909" t="s">
        <v>26</v>
      </c>
      <c r="D909" s="7" t="s">
        <v>35</v>
      </c>
      <c r="F909" s="8">
        <v>44376</v>
      </c>
      <c r="G909" s="8">
        <v>44391</v>
      </c>
      <c r="H909" s="9">
        <v>1</v>
      </c>
      <c r="I909" s="9" t="e">
        <f>VLOOKUP(WorkOrders2[[#This Row],[Techs]],[1]!tblRates[#All],2,FALSE)</f>
        <v>#REF!</v>
      </c>
      <c r="J909" s="10"/>
      <c r="K909" s="10"/>
      <c r="L909" s="11">
        <v>0.25</v>
      </c>
      <c r="M909" s="12">
        <v>18</v>
      </c>
      <c r="N909" s="12">
        <f>IF(WorkOrders2[[#This Row],[WtyParts]]="yes", 0,WorkOrders2[[#This Row],[PartsCost]])</f>
        <v>18</v>
      </c>
      <c r="O909" t="s">
        <v>47</v>
      </c>
      <c r="P909" s="13">
        <f t="shared" si="112"/>
        <v>15</v>
      </c>
      <c r="Q909" s="14">
        <f t="shared" si="113"/>
        <v>80</v>
      </c>
      <c r="R909" s="15">
        <f t="shared" si="114"/>
        <v>20</v>
      </c>
      <c r="S909" s="15">
        <f t="shared" si="115"/>
        <v>20</v>
      </c>
      <c r="T909" s="15">
        <f t="shared" si="116"/>
        <v>18</v>
      </c>
      <c r="U909" s="15">
        <f t="shared" si="117"/>
        <v>38</v>
      </c>
      <c r="V909" s="15">
        <f t="shared" si="118"/>
        <v>38</v>
      </c>
      <c r="W909" s="14" t="str">
        <f t="shared" si="119"/>
        <v>Tue</v>
      </c>
      <c r="X909" s="14" t="str">
        <f t="shared" si="119"/>
        <v>Wed</v>
      </c>
      <c r="Y909" s="19">
        <f>WorkOrders2[[#This Row],[LbrHrs]]*WorkOrders2[[#This Row],[Techs]]</f>
        <v>0.25</v>
      </c>
      <c r="Z909" s="19">
        <f>WorkOrders2[[#This Row],[PartsCost]]+WorkOrders2[[#This Row],[LbrCost]]</f>
        <v>38</v>
      </c>
    </row>
    <row r="910" spans="1:26" x14ac:dyDescent="0.25">
      <c r="A910" s="7" t="s">
        <v>958</v>
      </c>
      <c r="B910" t="s">
        <v>25</v>
      </c>
      <c r="C910" t="s">
        <v>195</v>
      </c>
      <c r="D910" s="7" t="s">
        <v>35</v>
      </c>
      <c r="F910" s="8">
        <v>44376</v>
      </c>
      <c r="G910" s="8"/>
      <c r="H910" s="9">
        <v>1</v>
      </c>
      <c r="I910" s="9" t="e">
        <f>VLOOKUP(WorkOrders2[[#This Row],[Techs]],[1]!tblRates[#All],2,FALSE)</f>
        <v>#REF!</v>
      </c>
      <c r="J910" s="10"/>
      <c r="K910" s="10"/>
      <c r="L910" s="11"/>
      <c r="M910" s="12">
        <v>43.011800000000001</v>
      </c>
      <c r="N910" s="12">
        <f>IF(WorkOrders2[[#This Row],[WtyParts]]="yes", 0,WorkOrders2[[#This Row],[PartsCost]])</f>
        <v>43.011800000000001</v>
      </c>
      <c r="O910" t="s">
        <v>47</v>
      </c>
      <c r="P910" s="13" t="str">
        <f t="shared" si="112"/>
        <v/>
      </c>
      <c r="Q910" s="14">
        <f t="shared" si="113"/>
        <v>80</v>
      </c>
      <c r="R910" s="15">
        <f t="shared" si="114"/>
        <v>0</v>
      </c>
      <c r="S910" s="15">
        <f t="shared" si="115"/>
        <v>0</v>
      </c>
      <c r="T910" s="15">
        <f t="shared" si="116"/>
        <v>43.011800000000001</v>
      </c>
      <c r="U910" s="15">
        <f t="shared" si="117"/>
        <v>43.011800000000001</v>
      </c>
      <c r="V910" s="15">
        <f t="shared" si="118"/>
        <v>43.011800000000001</v>
      </c>
      <c r="W910" s="14" t="str">
        <f t="shared" si="119"/>
        <v>Tue</v>
      </c>
      <c r="X910" s="14" t="str">
        <f t="shared" si="119"/>
        <v>Sat</v>
      </c>
      <c r="Y910" s="19">
        <f>WorkOrders2[[#This Row],[LbrHrs]]*WorkOrders2[[#This Row],[Techs]]</f>
        <v>0</v>
      </c>
      <c r="Z910" s="19">
        <f>WorkOrders2[[#This Row],[PartsCost]]+WorkOrders2[[#This Row],[LbrCost]]</f>
        <v>43.011800000000001</v>
      </c>
    </row>
    <row r="911" spans="1:26" x14ac:dyDescent="0.25">
      <c r="A911" s="7" t="s">
        <v>959</v>
      </c>
      <c r="B911" t="s">
        <v>25</v>
      </c>
      <c r="C911" t="s">
        <v>195</v>
      </c>
      <c r="D911" s="7" t="s">
        <v>27</v>
      </c>
      <c r="F911" s="8">
        <v>44376</v>
      </c>
      <c r="G911" s="8"/>
      <c r="H911" s="9">
        <v>1</v>
      </c>
      <c r="I911" s="9" t="e">
        <f>VLOOKUP(WorkOrders2[[#This Row],[Techs]],[1]!tblRates[#All],2,FALSE)</f>
        <v>#REF!</v>
      </c>
      <c r="J911" s="10"/>
      <c r="K911" s="10"/>
      <c r="L911" s="11"/>
      <c r="M911" s="12">
        <v>58.5</v>
      </c>
      <c r="N911" s="12">
        <f>IF(WorkOrders2[[#This Row],[WtyParts]]="yes", 0,WorkOrders2[[#This Row],[PartsCost]])</f>
        <v>58.5</v>
      </c>
      <c r="O911" t="s">
        <v>28</v>
      </c>
      <c r="P911" s="13" t="str">
        <f t="shared" si="112"/>
        <v/>
      </c>
      <c r="Q911" s="14">
        <f t="shared" si="113"/>
        <v>80</v>
      </c>
      <c r="R911" s="15">
        <f t="shared" si="114"/>
        <v>0</v>
      </c>
      <c r="S911" s="15">
        <f t="shared" si="115"/>
        <v>0</v>
      </c>
      <c r="T911" s="15">
        <f t="shared" si="116"/>
        <v>58.5</v>
      </c>
      <c r="U911" s="15">
        <f t="shared" si="117"/>
        <v>58.5</v>
      </c>
      <c r="V911" s="15">
        <f t="shared" si="118"/>
        <v>58.5</v>
      </c>
      <c r="W911" s="14" t="str">
        <f t="shared" si="119"/>
        <v>Tue</v>
      </c>
      <c r="X911" s="14" t="str">
        <f t="shared" si="119"/>
        <v>Sat</v>
      </c>
      <c r="Y911" s="19">
        <f>WorkOrders2[[#This Row],[LbrHrs]]*WorkOrders2[[#This Row],[Techs]]</f>
        <v>0</v>
      </c>
      <c r="Z911" s="19">
        <f>WorkOrders2[[#This Row],[PartsCost]]+WorkOrders2[[#This Row],[LbrCost]]</f>
        <v>58.5</v>
      </c>
    </row>
    <row r="912" spans="1:26" x14ac:dyDescent="0.25">
      <c r="A912" s="7" t="s">
        <v>960</v>
      </c>
      <c r="B912" t="s">
        <v>62</v>
      </c>
      <c r="C912" t="s">
        <v>26</v>
      </c>
      <c r="D912" s="7" t="s">
        <v>32</v>
      </c>
      <c r="F912" s="8">
        <v>44376</v>
      </c>
      <c r="G912" s="8"/>
      <c r="H912" s="9">
        <v>1</v>
      </c>
      <c r="I912" s="9" t="e">
        <f>VLOOKUP(WorkOrders2[[#This Row],[Techs]],[1]!tblRates[#All],2,FALSE)</f>
        <v>#REF!</v>
      </c>
      <c r="J912" s="10"/>
      <c r="K912" s="10"/>
      <c r="L912" s="11"/>
      <c r="M912" s="12">
        <v>146.7174</v>
      </c>
      <c r="N912" s="12">
        <f>IF(WorkOrders2[[#This Row],[WtyParts]]="yes", 0,WorkOrders2[[#This Row],[PartsCost]])</f>
        <v>146.7174</v>
      </c>
      <c r="O912" t="s">
        <v>47</v>
      </c>
      <c r="P912" s="13" t="str">
        <f t="shared" si="112"/>
        <v/>
      </c>
      <c r="Q912" s="14">
        <f t="shared" si="113"/>
        <v>80</v>
      </c>
      <c r="R912" s="15">
        <f t="shared" si="114"/>
        <v>0</v>
      </c>
      <c r="S912" s="15">
        <f t="shared" si="115"/>
        <v>0</v>
      </c>
      <c r="T912" s="15">
        <f t="shared" si="116"/>
        <v>146.7174</v>
      </c>
      <c r="U912" s="15">
        <f t="shared" si="117"/>
        <v>146.7174</v>
      </c>
      <c r="V912" s="15">
        <f t="shared" si="118"/>
        <v>146.7174</v>
      </c>
      <c r="W912" s="14" t="str">
        <f t="shared" si="119"/>
        <v>Tue</v>
      </c>
      <c r="X912" s="14" t="str">
        <f t="shared" si="119"/>
        <v>Sat</v>
      </c>
      <c r="Y912" s="19">
        <f>WorkOrders2[[#This Row],[LbrHrs]]*WorkOrders2[[#This Row],[Techs]]</f>
        <v>0</v>
      </c>
      <c r="Z912" s="19">
        <f>WorkOrders2[[#This Row],[PartsCost]]+WorkOrders2[[#This Row],[LbrCost]]</f>
        <v>146.7174</v>
      </c>
    </row>
    <row r="913" spans="1:26" x14ac:dyDescent="0.25">
      <c r="A913" s="7" t="s">
        <v>961</v>
      </c>
      <c r="B913" t="s">
        <v>34</v>
      </c>
      <c r="C913" t="s">
        <v>40</v>
      </c>
      <c r="D913" s="7" t="s">
        <v>162</v>
      </c>
      <c r="F913" s="8">
        <v>44376</v>
      </c>
      <c r="G913" s="8"/>
      <c r="H913" s="9">
        <v>1</v>
      </c>
      <c r="I913" s="9" t="e">
        <f>VLOOKUP(WorkOrders2[[#This Row],[Techs]],[1]!tblRates[#All],2,FALSE)</f>
        <v>#REF!</v>
      </c>
      <c r="J913" s="10"/>
      <c r="K913" s="10"/>
      <c r="L913" s="11"/>
      <c r="M913" s="12">
        <v>60</v>
      </c>
      <c r="N913" s="12">
        <f>IF(WorkOrders2[[#This Row],[WtyParts]]="yes", 0,WorkOrders2[[#This Row],[PartsCost]])</f>
        <v>60</v>
      </c>
      <c r="O913" t="s">
        <v>28</v>
      </c>
      <c r="P913" s="13" t="str">
        <f t="shared" si="112"/>
        <v/>
      </c>
      <c r="Q913" s="14">
        <f t="shared" si="113"/>
        <v>80</v>
      </c>
      <c r="R913" s="15">
        <f t="shared" si="114"/>
        <v>0</v>
      </c>
      <c r="S913" s="15">
        <f t="shared" si="115"/>
        <v>0</v>
      </c>
      <c r="T913" s="15">
        <f t="shared" si="116"/>
        <v>60</v>
      </c>
      <c r="U913" s="15">
        <f t="shared" si="117"/>
        <v>60</v>
      </c>
      <c r="V913" s="15">
        <f t="shared" si="118"/>
        <v>60</v>
      </c>
      <c r="W913" s="14" t="str">
        <f t="shared" si="119"/>
        <v>Tue</v>
      </c>
      <c r="X913" s="14" t="str">
        <f t="shared" si="119"/>
        <v>Sat</v>
      </c>
      <c r="Y913" s="19">
        <f>WorkOrders2[[#This Row],[LbrHrs]]*WorkOrders2[[#This Row],[Techs]]</f>
        <v>0</v>
      </c>
      <c r="Z913" s="19">
        <f>WorkOrders2[[#This Row],[PartsCost]]+WorkOrders2[[#This Row],[LbrCost]]</f>
        <v>60</v>
      </c>
    </row>
    <row r="914" spans="1:26" x14ac:dyDescent="0.25">
      <c r="A914" s="7" t="s">
        <v>962</v>
      </c>
      <c r="B914" t="s">
        <v>62</v>
      </c>
      <c r="C914" t="s">
        <v>46</v>
      </c>
      <c r="D914" s="7" t="s">
        <v>27</v>
      </c>
      <c r="F914" s="8">
        <v>44376</v>
      </c>
      <c r="G914" s="8"/>
      <c r="H914" s="9">
        <v>2</v>
      </c>
      <c r="I914" s="9" t="e">
        <f>VLOOKUP(WorkOrders2[[#This Row],[Techs]],[1]!tblRates[#All],2,FALSE)</f>
        <v>#REF!</v>
      </c>
      <c r="J914" s="10"/>
      <c r="K914" s="10"/>
      <c r="L914" s="11"/>
      <c r="M914" s="12">
        <v>180</v>
      </c>
      <c r="N914" s="12">
        <f>IF(WorkOrders2[[#This Row],[WtyParts]]="yes", 0,WorkOrders2[[#This Row],[PartsCost]])</f>
        <v>180</v>
      </c>
      <c r="O914" t="s">
        <v>47</v>
      </c>
      <c r="P914" s="13" t="str">
        <f t="shared" si="112"/>
        <v/>
      </c>
      <c r="Q914" s="14">
        <f t="shared" si="113"/>
        <v>140</v>
      </c>
      <c r="R914" s="15">
        <f t="shared" si="114"/>
        <v>0</v>
      </c>
      <c r="S914" s="15">
        <f t="shared" si="115"/>
        <v>0</v>
      </c>
      <c r="T914" s="15">
        <f t="shared" si="116"/>
        <v>180</v>
      </c>
      <c r="U914" s="15">
        <f t="shared" si="117"/>
        <v>180</v>
      </c>
      <c r="V914" s="15">
        <f t="shared" si="118"/>
        <v>180</v>
      </c>
      <c r="W914" s="14" t="str">
        <f t="shared" si="119"/>
        <v>Tue</v>
      </c>
      <c r="X914" s="14" t="str">
        <f t="shared" si="119"/>
        <v>Sat</v>
      </c>
      <c r="Y914" s="19">
        <f>WorkOrders2[[#This Row],[LbrHrs]]*WorkOrders2[[#This Row],[Techs]]</f>
        <v>0</v>
      </c>
      <c r="Z914" s="19">
        <f>WorkOrders2[[#This Row],[PartsCost]]+WorkOrders2[[#This Row],[LbrCost]]</f>
        <v>180</v>
      </c>
    </row>
    <row r="915" spans="1:26" x14ac:dyDescent="0.25">
      <c r="A915" s="7" t="s">
        <v>963</v>
      </c>
      <c r="B915" t="s">
        <v>194</v>
      </c>
      <c r="C915" t="s">
        <v>195</v>
      </c>
      <c r="D915" s="7" t="s">
        <v>162</v>
      </c>
      <c r="F915" s="8">
        <v>44376</v>
      </c>
      <c r="G915" s="8"/>
      <c r="H915" s="9">
        <v>2</v>
      </c>
      <c r="I915" s="9" t="e">
        <f>VLOOKUP(WorkOrders2[[#This Row],[Techs]],[1]!tblRates[#All],2,FALSE)</f>
        <v>#REF!</v>
      </c>
      <c r="J915" s="10"/>
      <c r="K915" s="10"/>
      <c r="L915" s="11"/>
      <c r="M915" s="12">
        <v>165</v>
      </c>
      <c r="N915" s="12">
        <f>IF(WorkOrders2[[#This Row],[WtyParts]]="yes", 0,WorkOrders2[[#This Row],[PartsCost]])</f>
        <v>165</v>
      </c>
      <c r="O915" t="s">
        <v>28</v>
      </c>
      <c r="P915" s="13" t="str">
        <f t="shared" si="112"/>
        <v/>
      </c>
      <c r="Q915" s="14">
        <f t="shared" si="113"/>
        <v>140</v>
      </c>
      <c r="R915" s="15">
        <f t="shared" si="114"/>
        <v>0</v>
      </c>
      <c r="S915" s="15">
        <f t="shared" si="115"/>
        <v>0</v>
      </c>
      <c r="T915" s="15">
        <f t="shared" si="116"/>
        <v>165</v>
      </c>
      <c r="U915" s="15">
        <f t="shared" si="117"/>
        <v>165</v>
      </c>
      <c r="V915" s="15">
        <f t="shared" si="118"/>
        <v>165</v>
      </c>
      <c r="W915" s="14" t="str">
        <f t="shared" si="119"/>
        <v>Tue</v>
      </c>
      <c r="X915" s="14" t="str">
        <f t="shared" si="119"/>
        <v>Sat</v>
      </c>
      <c r="Y915" s="19">
        <f>WorkOrders2[[#This Row],[LbrHrs]]*WorkOrders2[[#This Row],[Techs]]</f>
        <v>0</v>
      </c>
      <c r="Z915" s="19">
        <f>WorkOrders2[[#This Row],[PartsCost]]+WorkOrders2[[#This Row],[LbrCost]]</f>
        <v>165</v>
      </c>
    </row>
    <row r="916" spans="1:26" x14ac:dyDescent="0.25">
      <c r="A916" s="7" t="s">
        <v>964</v>
      </c>
      <c r="B916" t="s">
        <v>30</v>
      </c>
      <c r="C916" t="s">
        <v>46</v>
      </c>
      <c r="D916" s="7" t="s">
        <v>162</v>
      </c>
      <c r="F916" s="8">
        <v>44377</v>
      </c>
      <c r="G916" s="8">
        <v>44389</v>
      </c>
      <c r="H916" s="9">
        <v>2</v>
      </c>
      <c r="I916" s="9" t="e">
        <f>VLOOKUP(WorkOrders2[[#This Row],[Techs]],[1]!tblRates[#All],2,FALSE)</f>
        <v>#REF!</v>
      </c>
      <c r="J916" s="10"/>
      <c r="K916" s="10"/>
      <c r="L916" s="11">
        <v>1</v>
      </c>
      <c r="M916" s="12">
        <v>183.5419</v>
      </c>
      <c r="N916" s="12">
        <f>IF(WorkOrders2[[#This Row],[WtyParts]]="yes", 0,WorkOrders2[[#This Row],[PartsCost]])</f>
        <v>183.5419</v>
      </c>
      <c r="O916" t="s">
        <v>28</v>
      </c>
      <c r="P916" s="13">
        <f t="shared" si="112"/>
        <v>12</v>
      </c>
      <c r="Q916" s="14">
        <f t="shared" si="113"/>
        <v>140</v>
      </c>
      <c r="R916" s="15">
        <f t="shared" si="114"/>
        <v>140</v>
      </c>
      <c r="S916" s="15">
        <f t="shared" si="115"/>
        <v>140</v>
      </c>
      <c r="T916" s="15">
        <f t="shared" si="116"/>
        <v>183.5419</v>
      </c>
      <c r="U916" s="15">
        <f t="shared" si="117"/>
        <v>323.5419</v>
      </c>
      <c r="V916" s="15">
        <f t="shared" si="118"/>
        <v>323.5419</v>
      </c>
      <c r="W916" s="14" t="str">
        <f t="shared" si="119"/>
        <v>Wed</v>
      </c>
      <c r="X916" s="14" t="str">
        <f t="shared" si="119"/>
        <v>Mon</v>
      </c>
      <c r="Y916" s="19">
        <f>WorkOrders2[[#This Row],[LbrHrs]]*WorkOrders2[[#This Row],[Techs]]</f>
        <v>2</v>
      </c>
      <c r="Z916" s="19">
        <f>WorkOrders2[[#This Row],[PartsCost]]+WorkOrders2[[#This Row],[LbrCost]]</f>
        <v>323.5419</v>
      </c>
    </row>
    <row r="917" spans="1:26" x14ac:dyDescent="0.25">
      <c r="A917" s="7" t="s">
        <v>965</v>
      </c>
      <c r="B917" t="s">
        <v>30</v>
      </c>
      <c r="C917" t="s">
        <v>46</v>
      </c>
      <c r="D917" s="7" t="s">
        <v>49</v>
      </c>
      <c r="F917" s="8">
        <v>44377</v>
      </c>
      <c r="G917" s="8">
        <v>44390</v>
      </c>
      <c r="H917" s="9">
        <v>2</v>
      </c>
      <c r="I917" s="9" t="e">
        <f>VLOOKUP(WorkOrders2[[#This Row],[Techs]],[1]!tblRates[#All],2,FALSE)</f>
        <v>#REF!</v>
      </c>
      <c r="J917" s="10"/>
      <c r="K917" s="10"/>
      <c r="L917" s="11">
        <v>1.75</v>
      </c>
      <c r="M917" s="12">
        <v>333.90350000000001</v>
      </c>
      <c r="N917" s="12">
        <f>IF(WorkOrders2[[#This Row],[WtyParts]]="yes", 0,WorkOrders2[[#This Row],[PartsCost]])</f>
        <v>333.90350000000001</v>
      </c>
      <c r="O917" t="s">
        <v>28</v>
      </c>
      <c r="P917" s="13">
        <f t="shared" si="112"/>
        <v>13</v>
      </c>
      <c r="Q917" s="14">
        <f t="shared" si="113"/>
        <v>140</v>
      </c>
      <c r="R917" s="15">
        <f t="shared" si="114"/>
        <v>245</v>
      </c>
      <c r="S917" s="15">
        <f t="shared" si="115"/>
        <v>245</v>
      </c>
      <c r="T917" s="15">
        <f t="shared" si="116"/>
        <v>333.90350000000001</v>
      </c>
      <c r="U917" s="15">
        <f t="shared" si="117"/>
        <v>578.90350000000001</v>
      </c>
      <c r="V917" s="15">
        <f t="shared" si="118"/>
        <v>578.90350000000001</v>
      </c>
      <c r="W917" s="14" t="str">
        <f t="shared" si="119"/>
        <v>Wed</v>
      </c>
      <c r="X917" s="14" t="str">
        <f t="shared" si="119"/>
        <v>Tue</v>
      </c>
      <c r="Y917" s="19">
        <f>WorkOrders2[[#This Row],[LbrHrs]]*WorkOrders2[[#This Row],[Techs]]</f>
        <v>3.5</v>
      </c>
      <c r="Z917" s="19">
        <f>WorkOrders2[[#This Row],[PartsCost]]+WorkOrders2[[#This Row],[LbrCost]]</f>
        <v>578.90350000000001</v>
      </c>
    </row>
    <row r="918" spans="1:26" x14ac:dyDescent="0.25">
      <c r="A918" s="7" t="s">
        <v>966</v>
      </c>
      <c r="B918" t="s">
        <v>39</v>
      </c>
      <c r="C918" t="s">
        <v>26</v>
      </c>
      <c r="D918" s="7" t="s">
        <v>27</v>
      </c>
      <c r="E918" t="s">
        <v>41</v>
      </c>
      <c r="F918" s="8">
        <v>44377</v>
      </c>
      <c r="G918" s="8">
        <v>44398</v>
      </c>
      <c r="H918" s="9">
        <v>2</v>
      </c>
      <c r="I918" s="9" t="e">
        <f>VLOOKUP(WorkOrders2[[#This Row],[Techs]],[1]!tblRates[#All],2,FALSE)</f>
        <v>#REF!</v>
      </c>
      <c r="J918" s="10"/>
      <c r="K918" s="10"/>
      <c r="L918" s="11">
        <v>0.5</v>
      </c>
      <c r="M918" s="12">
        <v>23.899000000000001</v>
      </c>
      <c r="N918" s="12">
        <f>IF(WorkOrders2[[#This Row],[WtyParts]]="yes", 0,WorkOrders2[[#This Row],[PartsCost]])</f>
        <v>23.899000000000001</v>
      </c>
      <c r="O918" t="s">
        <v>28</v>
      </c>
      <c r="P918" s="13">
        <f t="shared" si="112"/>
        <v>21</v>
      </c>
      <c r="Q918" s="14">
        <f t="shared" si="113"/>
        <v>140</v>
      </c>
      <c r="R918" s="15">
        <f t="shared" si="114"/>
        <v>70</v>
      </c>
      <c r="S918" s="15">
        <f t="shared" si="115"/>
        <v>70</v>
      </c>
      <c r="T918" s="15">
        <f t="shared" si="116"/>
        <v>23.899000000000001</v>
      </c>
      <c r="U918" s="15">
        <f t="shared" si="117"/>
        <v>93.899000000000001</v>
      </c>
      <c r="V918" s="15">
        <f t="shared" si="118"/>
        <v>93.899000000000001</v>
      </c>
      <c r="W918" s="14" t="str">
        <f t="shared" si="119"/>
        <v>Wed</v>
      </c>
      <c r="X918" s="14" t="str">
        <f t="shared" si="119"/>
        <v>Wed</v>
      </c>
      <c r="Y918" s="19">
        <f>WorkOrders2[[#This Row],[LbrHrs]]*WorkOrders2[[#This Row],[Techs]]</f>
        <v>1</v>
      </c>
      <c r="Z918" s="19">
        <f>WorkOrders2[[#This Row],[PartsCost]]+WorkOrders2[[#This Row],[LbrCost]]</f>
        <v>93.899000000000001</v>
      </c>
    </row>
    <row r="919" spans="1:26" x14ac:dyDescent="0.25">
      <c r="A919" s="7" t="s">
        <v>967</v>
      </c>
      <c r="B919" t="s">
        <v>39</v>
      </c>
      <c r="C919" t="s">
        <v>26</v>
      </c>
      <c r="D919" s="7" t="s">
        <v>27</v>
      </c>
      <c r="E919" t="s">
        <v>41</v>
      </c>
      <c r="F919" s="8">
        <v>44377</v>
      </c>
      <c r="G919" s="8">
        <v>44398</v>
      </c>
      <c r="H919" s="9">
        <v>2</v>
      </c>
      <c r="I919" s="9" t="e">
        <f>VLOOKUP(WorkOrders2[[#This Row],[Techs]],[1]!tblRates[#All],2,FALSE)</f>
        <v>#REF!</v>
      </c>
      <c r="J919" s="10"/>
      <c r="K919" s="10"/>
      <c r="L919" s="11">
        <v>0.5</v>
      </c>
      <c r="M919" s="12">
        <v>38.496899999999997</v>
      </c>
      <c r="N919" s="12">
        <f>IF(WorkOrders2[[#This Row],[WtyParts]]="yes", 0,WorkOrders2[[#This Row],[PartsCost]])</f>
        <v>38.496899999999997</v>
      </c>
      <c r="O919" t="s">
        <v>28</v>
      </c>
      <c r="P919" s="13">
        <f t="shared" si="112"/>
        <v>21</v>
      </c>
      <c r="Q919" s="14">
        <f t="shared" si="113"/>
        <v>140</v>
      </c>
      <c r="R919" s="15">
        <f t="shared" si="114"/>
        <v>70</v>
      </c>
      <c r="S919" s="15">
        <f t="shared" si="115"/>
        <v>70</v>
      </c>
      <c r="T919" s="15">
        <f t="shared" si="116"/>
        <v>38.496899999999997</v>
      </c>
      <c r="U919" s="15">
        <f t="shared" si="117"/>
        <v>108.4969</v>
      </c>
      <c r="V919" s="15">
        <f t="shared" si="118"/>
        <v>108.4969</v>
      </c>
      <c r="W919" s="14" t="str">
        <f t="shared" si="119"/>
        <v>Wed</v>
      </c>
      <c r="X919" s="14" t="str">
        <f t="shared" si="119"/>
        <v>Wed</v>
      </c>
      <c r="Y919" s="19">
        <f>WorkOrders2[[#This Row],[LbrHrs]]*WorkOrders2[[#This Row],[Techs]]</f>
        <v>1</v>
      </c>
      <c r="Z919" s="19">
        <f>WorkOrders2[[#This Row],[PartsCost]]+WorkOrders2[[#This Row],[LbrCost]]</f>
        <v>108.4969</v>
      </c>
    </row>
    <row r="920" spans="1:26" x14ac:dyDescent="0.25">
      <c r="A920" s="7" t="s">
        <v>968</v>
      </c>
      <c r="B920" t="s">
        <v>34</v>
      </c>
      <c r="C920" t="s">
        <v>26</v>
      </c>
      <c r="D920" s="7" t="s">
        <v>32</v>
      </c>
      <c r="F920" s="8">
        <v>44377</v>
      </c>
      <c r="G920" s="8"/>
      <c r="H920" s="9">
        <v>2</v>
      </c>
      <c r="I920" s="9" t="e">
        <f>VLOOKUP(WorkOrders2[[#This Row],[Techs]],[1]!tblRates[#All],2,FALSE)</f>
        <v>#REF!</v>
      </c>
      <c r="J920" s="10"/>
      <c r="K920" s="10"/>
      <c r="L920" s="11"/>
      <c r="M920" s="12">
        <v>103.1811</v>
      </c>
      <c r="N920" s="12">
        <f>IF(WorkOrders2[[#This Row],[WtyParts]]="yes", 0,WorkOrders2[[#This Row],[PartsCost]])</f>
        <v>103.1811</v>
      </c>
      <c r="O920" t="s">
        <v>47</v>
      </c>
      <c r="P920" s="13" t="str">
        <f t="shared" si="112"/>
        <v/>
      </c>
      <c r="Q920" s="14">
        <f t="shared" si="113"/>
        <v>140</v>
      </c>
      <c r="R920" s="15">
        <f t="shared" si="114"/>
        <v>0</v>
      </c>
      <c r="S920" s="15">
        <f t="shared" si="115"/>
        <v>0</v>
      </c>
      <c r="T920" s="15">
        <f t="shared" si="116"/>
        <v>103.1811</v>
      </c>
      <c r="U920" s="15">
        <f t="shared" si="117"/>
        <v>103.1811</v>
      </c>
      <c r="V920" s="15">
        <f t="shared" si="118"/>
        <v>103.1811</v>
      </c>
      <c r="W920" s="14" t="str">
        <f t="shared" si="119"/>
        <v>Wed</v>
      </c>
      <c r="X920" s="14" t="str">
        <f t="shared" si="119"/>
        <v>Sat</v>
      </c>
      <c r="Y920" s="19">
        <f>WorkOrders2[[#This Row],[LbrHrs]]*WorkOrders2[[#This Row],[Techs]]</f>
        <v>0</v>
      </c>
      <c r="Z920" s="19">
        <f>WorkOrders2[[#This Row],[PartsCost]]+WorkOrders2[[#This Row],[LbrCost]]</f>
        <v>103.1811</v>
      </c>
    </row>
    <row r="921" spans="1:26" x14ac:dyDescent="0.25">
      <c r="A921" s="7" t="s">
        <v>969</v>
      </c>
      <c r="B921" t="s">
        <v>39</v>
      </c>
      <c r="C921" t="s">
        <v>26</v>
      </c>
      <c r="D921" s="7" t="s">
        <v>27</v>
      </c>
      <c r="F921" s="8">
        <v>44377</v>
      </c>
      <c r="G921" s="8"/>
      <c r="H921" s="9">
        <v>1</v>
      </c>
      <c r="I921" s="9" t="e">
        <f>VLOOKUP(WorkOrders2[[#This Row],[Techs]],[1]!tblRates[#All],2,FALSE)</f>
        <v>#REF!</v>
      </c>
      <c r="J921" s="10"/>
      <c r="K921" s="10"/>
      <c r="L921" s="11"/>
      <c r="M921" s="12">
        <v>68.496899999999997</v>
      </c>
      <c r="N921" s="12">
        <f>IF(WorkOrders2[[#This Row],[WtyParts]]="yes", 0,WorkOrders2[[#This Row],[PartsCost]])</f>
        <v>68.496899999999997</v>
      </c>
      <c r="O921" t="s">
        <v>28</v>
      </c>
      <c r="P921" s="13" t="str">
        <f t="shared" si="112"/>
        <v/>
      </c>
      <c r="Q921" s="14">
        <f t="shared" si="113"/>
        <v>80</v>
      </c>
      <c r="R921" s="15">
        <f t="shared" si="114"/>
        <v>0</v>
      </c>
      <c r="S921" s="15">
        <f t="shared" si="115"/>
        <v>0</v>
      </c>
      <c r="T921" s="15">
        <f t="shared" si="116"/>
        <v>68.496899999999997</v>
      </c>
      <c r="U921" s="15">
        <f t="shared" si="117"/>
        <v>68.496899999999997</v>
      </c>
      <c r="V921" s="15">
        <f t="shared" si="118"/>
        <v>68.496899999999997</v>
      </c>
      <c r="W921" s="14" t="str">
        <f t="shared" si="119"/>
        <v>Wed</v>
      </c>
      <c r="X921" s="14" t="str">
        <f t="shared" si="119"/>
        <v>Sat</v>
      </c>
      <c r="Y921" s="19">
        <f>WorkOrders2[[#This Row],[LbrHrs]]*WorkOrders2[[#This Row],[Techs]]</f>
        <v>0</v>
      </c>
      <c r="Z921" s="19">
        <f>WorkOrders2[[#This Row],[PartsCost]]+WorkOrders2[[#This Row],[LbrCost]]</f>
        <v>68.496899999999997</v>
      </c>
    </row>
    <row r="922" spans="1:26" x14ac:dyDescent="0.25">
      <c r="A922" s="7" t="s">
        <v>970</v>
      </c>
      <c r="B922" t="s">
        <v>62</v>
      </c>
      <c r="C922" t="s">
        <v>46</v>
      </c>
      <c r="D922" s="7" t="s">
        <v>49</v>
      </c>
      <c r="F922" s="8">
        <v>44377</v>
      </c>
      <c r="G922" s="8"/>
      <c r="H922" s="9">
        <v>2</v>
      </c>
      <c r="I922" s="9" t="e">
        <f>VLOOKUP(WorkOrders2[[#This Row],[Techs]],[1]!tblRates[#All],2,FALSE)</f>
        <v>#REF!</v>
      </c>
      <c r="J922" s="10"/>
      <c r="K922" s="10"/>
      <c r="L922" s="11"/>
      <c r="M922" s="12">
        <v>309.64389999999997</v>
      </c>
      <c r="N922" s="12">
        <f>IF(WorkOrders2[[#This Row],[WtyParts]]="yes", 0,WorkOrders2[[#This Row],[PartsCost]])</f>
        <v>309.64389999999997</v>
      </c>
      <c r="O922" t="s">
        <v>47</v>
      </c>
      <c r="P922" s="13" t="str">
        <f t="shared" si="112"/>
        <v/>
      </c>
      <c r="Q922" s="14">
        <f t="shared" si="113"/>
        <v>140</v>
      </c>
      <c r="R922" s="15">
        <f t="shared" si="114"/>
        <v>0</v>
      </c>
      <c r="S922" s="15">
        <f t="shared" si="115"/>
        <v>0</v>
      </c>
      <c r="T922" s="15">
        <f t="shared" si="116"/>
        <v>309.64389999999997</v>
      </c>
      <c r="U922" s="15">
        <f t="shared" si="117"/>
        <v>309.64389999999997</v>
      </c>
      <c r="V922" s="15">
        <f t="shared" si="118"/>
        <v>309.64389999999997</v>
      </c>
      <c r="W922" s="14" t="str">
        <f t="shared" si="119"/>
        <v>Wed</v>
      </c>
      <c r="X922" s="14" t="str">
        <f t="shared" si="119"/>
        <v>Sat</v>
      </c>
      <c r="Y922" s="19">
        <f>WorkOrders2[[#This Row],[LbrHrs]]*WorkOrders2[[#This Row],[Techs]]</f>
        <v>0</v>
      </c>
      <c r="Z922" s="19">
        <f>WorkOrders2[[#This Row],[PartsCost]]+WorkOrders2[[#This Row],[LbrCost]]</f>
        <v>309.64389999999997</v>
      </c>
    </row>
    <row r="923" spans="1:26" x14ac:dyDescent="0.25">
      <c r="A923" s="7" t="s">
        <v>971</v>
      </c>
      <c r="B923" t="s">
        <v>136</v>
      </c>
      <c r="C923" t="s">
        <v>195</v>
      </c>
      <c r="D923" s="7" t="s">
        <v>162</v>
      </c>
      <c r="F923" s="8">
        <v>44377</v>
      </c>
      <c r="G923" s="8"/>
      <c r="H923" s="9">
        <v>2</v>
      </c>
      <c r="I923" s="9" t="e">
        <f>VLOOKUP(WorkOrders2[[#This Row],[Techs]],[1]!tblRates[#All],2,FALSE)</f>
        <v>#REF!</v>
      </c>
      <c r="J923" s="10"/>
      <c r="K923" s="10"/>
      <c r="L923" s="11"/>
      <c r="M923" s="12">
        <v>625.5</v>
      </c>
      <c r="N923" s="12">
        <f>IF(WorkOrders2[[#This Row],[WtyParts]]="yes", 0,WorkOrders2[[#This Row],[PartsCost]])</f>
        <v>625.5</v>
      </c>
      <c r="O923" t="s">
        <v>28</v>
      </c>
      <c r="P923" s="13" t="str">
        <f t="shared" si="112"/>
        <v/>
      </c>
      <c r="Q923" s="14">
        <f t="shared" si="113"/>
        <v>140</v>
      </c>
      <c r="R923" s="15">
        <f t="shared" si="114"/>
        <v>0</v>
      </c>
      <c r="S923" s="15">
        <f t="shared" si="115"/>
        <v>0</v>
      </c>
      <c r="T923" s="15">
        <f t="shared" si="116"/>
        <v>625.5</v>
      </c>
      <c r="U923" s="15">
        <f t="shared" si="117"/>
        <v>625.5</v>
      </c>
      <c r="V923" s="15">
        <f t="shared" si="118"/>
        <v>625.5</v>
      </c>
      <c r="W923" s="14" t="str">
        <f t="shared" si="119"/>
        <v>Wed</v>
      </c>
      <c r="X923" s="14" t="str">
        <f t="shared" si="119"/>
        <v>Sat</v>
      </c>
      <c r="Y923" s="19">
        <f>WorkOrders2[[#This Row],[LbrHrs]]*WorkOrders2[[#This Row],[Techs]]</f>
        <v>0</v>
      </c>
      <c r="Z923" s="19">
        <f>WorkOrders2[[#This Row],[PartsCost]]+WorkOrders2[[#This Row],[LbrCost]]</f>
        <v>625.5</v>
      </c>
    </row>
    <row r="924" spans="1:26" x14ac:dyDescent="0.25">
      <c r="A924" s="7" t="s">
        <v>972</v>
      </c>
      <c r="B924" t="s">
        <v>25</v>
      </c>
      <c r="C924" t="s">
        <v>195</v>
      </c>
      <c r="D924" s="7" t="s">
        <v>49</v>
      </c>
      <c r="F924" s="8">
        <v>44377</v>
      </c>
      <c r="G924" s="8"/>
      <c r="H924" s="9">
        <v>2</v>
      </c>
      <c r="I924" s="9" t="e">
        <f>VLOOKUP(WorkOrders2[[#This Row],[Techs]],[1]!tblRates[#All],2,FALSE)</f>
        <v>#REF!</v>
      </c>
      <c r="J924" s="10"/>
      <c r="K924" s="10"/>
      <c r="L924" s="11"/>
      <c r="M924" s="12">
        <v>687.92430000000002</v>
      </c>
      <c r="N924" s="12">
        <f>IF(WorkOrders2[[#This Row],[WtyParts]]="yes", 0,WorkOrders2[[#This Row],[PartsCost]])</f>
        <v>687.92430000000002</v>
      </c>
      <c r="O924" t="s">
        <v>47</v>
      </c>
      <c r="P924" s="13" t="str">
        <f t="shared" si="112"/>
        <v/>
      </c>
      <c r="Q924" s="14">
        <f t="shared" si="113"/>
        <v>140</v>
      </c>
      <c r="R924" s="15">
        <f t="shared" si="114"/>
        <v>0</v>
      </c>
      <c r="S924" s="15">
        <f t="shared" si="115"/>
        <v>0</v>
      </c>
      <c r="T924" s="15">
        <f t="shared" si="116"/>
        <v>687.92430000000002</v>
      </c>
      <c r="U924" s="15">
        <f t="shared" si="117"/>
        <v>687.92430000000002</v>
      </c>
      <c r="V924" s="15">
        <f t="shared" si="118"/>
        <v>687.92430000000002</v>
      </c>
      <c r="W924" s="14" t="str">
        <f t="shared" si="119"/>
        <v>Wed</v>
      </c>
      <c r="X924" s="14" t="str">
        <f t="shared" si="119"/>
        <v>Sat</v>
      </c>
      <c r="Y924" s="19">
        <f>WorkOrders2[[#This Row],[LbrHrs]]*WorkOrders2[[#This Row],[Techs]]</f>
        <v>0</v>
      </c>
      <c r="Z924" s="19">
        <f>WorkOrders2[[#This Row],[PartsCost]]+WorkOrders2[[#This Row],[LbrCost]]</f>
        <v>687.92430000000002</v>
      </c>
    </row>
    <row r="925" spans="1:26" x14ac:dyDescent="0.25">
      <c r="A925" s="7" t="s">
        <v>973</v>
      </c>
      <c r="B925" t="s">
        <v>51</v>
      </c>
      <c r="C925" t="s">
        <v>26</v>
      </c>
      <c r="D925" s="7" t="s">
        <v>27</v>
      </c>
      <c r="F925" s="8">
        <v>44377</v>
      </c>
      <c r="G925" s="8"/>
      <c r="H925" s="9">
        <v>1</v>
      </c>
      <c r="I925" s="9" t="e">
        <f>VLOOKUP(WorkOrders2[[#This Row],[Techs]],[1]!tblRates[#All],2,FALSE)</f>
        <v>#REF!</v>
      </c>
      <c r="J925" s="10"/>
      <c r="K925" s="10"/>
      <c r="L925" s="11"/>
      <c r="M925" s="12">
        <v>110.6918</v>
      </c>
      <c r="N925" s="12">
        <f>IF(WorkOrders2[[#This Row],[WtyParts]]="yes", 0,WorkOrders2[[#This Row],[PartsCost]])</f>
        <v>110.6918</v>
      </c>
      <c r="O925" t="s">
        <v>36</v>
      </c>
      <c r="P925" s="13" t="str">
        <f t="shared" si="112"/>
        <v/>
      </c>
      <c r="Q925" s="14">
        <f t="shared" si="113"/>
        <v>80</v>
      </c>
      <c r="R925" s="15">
        <f t="shared" si="114"/>
        <v>0</v>
      </c>
      <c r="S925" s="15">
        <f t="shared" si="115"/>
        <v>0</v>
      </c>
      <c r="T925" s="15">
        <f t="shared" si="116"/>
        <v>110.6918</v>
      </c>
      <c r="U925" s="15">
        <f t="shared" si="117"/>
        <v>110.6918</v>
      </c>
      <c r="V925" s="15">
        <f t="shared" si="118"/>
        <v>110.6918</v>
      </c>
      <c r="W925" s="14" t="str">
        <f t="shared" si="119"/>
        <v>Wed</v>
      </c>
      <c r="X925" s="14" t="str">
        <f t="shared" si="119"/>
        <v>Sat</v>
      </c>
      <c r="Y925" s="19">
        <f>WorkOrders2[[#This Row],[LbrHrs]]*WorkOrders2[[#This Row],[Techs]]</f>
        <v>0</v>
      </c>
      <c r="Z925" s="19">
        <f>WorkOrders2[[#This Row],[PartsCost]]+WorkOrders2[[#This Row],[LbrCost]]</f>
        <v>110.6918</v>
      </c>
    </row>
    <row r="926" spans="1:26" x14ac:dyDescent="0.25">
      <c r="A926" s="7" t="s">
        <v>974</v>
      </c>
      <c r="B926" t="s">
        <v>74</v>
      </c>
      <c r="C926" t="s">
        <v>46</v>
      </c>
      <c r="D926" s="7" t="s">
        <v>27</v>
      </c>
      <c r="F926" s="8">
        <v>44377</v>
      </c>
      <c r="G926" s="8"/>
      <c r="H926" s="9">
        <v>2</v>
      </c>
      <c r="I926" s="9" t="e">
        <f>VLOOKUP(WorkOrders2[[#This Row],[Techs]],[1]!tblRates[#All],2,FALSE)</f>
        <v>#REF!</v>
      </c>
      <c r="J926" s="10"/>
      <c r="K926" s="10"/>
      <c r="L926" s="11"/>
      <c r="M926" s="12">
        <v>151.8099</v>
      </c>
      <c r="N926" s="12">
        <f>IF(WorkOrders2[[#This Row],[WtyParts]]="yes", 0,WorkOrders2[[#This Row],[PartsCost]])</f>
        <v>151.8099</v>
      </c>
      <c r="O926" t="s">
        <v>47</v>
      </c>
      <c r="P926" s="13" t="str">
        <f t="shared" si="112"/>
        <v/>
      </c>
      <c r="Q926" s="14">
        <f t="shared" si="113"/>
        <v>140</v>
      </c>
      <c r="R926" s="15">
        <f t="shared" si="114"/>
        <v>0</v>
      </c>
      <c r="S926" s="15">
        <f t="shared" si="115"/>
        <v>0</v>
      </c>
      <c r="T926" s="15">
        <f t="shared" si="116"/>
        <v>151.8099</v>
      </c>
      <c r="U926" s="15">
        <f t="shared" si="117"/>
        <v>151.8099</v>
      </c>
      <c r="V926" s="15">
        <f t="shared" si="118"/>
        <v>151.8099</v>
      </c>
      <c r="W926" s="14" t="str">
        <f t="shared" si="119"/>
        <v>Wed</v>
      </c>
      <c r="X926" s="14" t="str">
        <f t="shared" si="119"/>
        <v>Sat</v>
      </c>
      <c r="Y926" s="19">
        <f>WorkOrders2[[#This Row],[LbrHrs]]*WorkOrders2[[#This Row],[Techs]]</f>
        <v>0</v>
      </c>
      <c r="Z926" s="19">
        <f>WorkOrders2[[#This Row],[PartsCost]]+WorkOrders2[[#This Row],[LbrCost]]</f>
        <v>151.8099</v>
      </c>
    </row>
    <row r="927" spans="1:26" x14ac:dyDescent="0.25">
      <c r="A927" s="7" t="s">
        <v>975</v>
      </c>
      <c r="B927" t="s">
        <v>25</v>
      </c>
      <c r="C927" t="s">
        <v>195</v>
      </c>
      <c r="D927" s="7" t="s">
        <v>27</v>
      </c>
      <c r="F927" s="8">
        <v>44378</v>
      </c>
      <c r="G927" s="8"/>
      <c r="H927" s="9">
        <v>2</v>
      </c>
      <c r="I927" s="9" t="e">
        <f>VLOOKUP(WorkOrders2[[#This Row],[Techs]],[1]!tblRates[#All],2,FALSE)</f>
        <v>#REF!</v>
      </c>
      <c r="J927" s="10"/>
      <c r="K927" s="10"/>
      <c r="L927" s="11"/>
      <c r="M927" s="12">
        <v>120</v>
      </c>
      <c r="N927" s="12">
        <f>IF(WorkOrders2[[#This Row],[WtyParts]]="yes", 0,WorkOrders2[[#This Row],[PartsCost]])</f>
        <v>120</v>
      </c>
      <c r="O927" t="s">
        <v>28</v>
      </c>
      <c r="P927" s="13" t="str">
        <f t="shared" si="112"/>
        <v/>
      </c>
      <c r="Q927" s="14">
        <f t="shared" si="113"/>
        <v>140</v>
      </c>
      <c r="R927" s="15">
        <f t="shared" si="114"/>
        <v>0</v>
      </c>
      <c r="S927" s="15">
        <f t="shared" si="115"/>
        <v>0</v>
      </c>
      <c r="T927" s="15">
        <f t="shared" si="116"/>
        <v>120</v>
      </c>
      <c r="U927" s="15">
        <f t="shared" si="117"/>
        <v>120</v>
      </c>
      <c r="V927" s="15">
        <f t="shared" si="118"/>
        <v>120</v>
      </c>
      <c r="W927" s="14" t="str">
        <f t="shared" si="119"/>
        <v>Thu</v>
      </c>
      <c r="X927" s="14" t="str">
        <f t="shared" si="119"/>
        <v>Sat</v>
      </c>
      <c r="Y927" s="19">
        <f>WorkOrders2[[#This Row],[LbrHrs]]*WorkOrders2[[#This Row],[Techs]]</f>
        <v>0</v>
      </c>
      <c r="Z927" s="19">
        <f>WorkOrders2[[#This Row],[PartsCost]]+WorkOrders2[[#This Row],[LbrCost]]</f>
        <v>120</v>
      </c>
    </row>
    <row r="928" spans="1:26" x14ac:dyDescent="0.25">
      <c r="A928" s="7" t="s">
        <v>976</v>
      </c>
      <c r="B928" t="s">
        <v>51</v>
      </c>
      <c r="C928" t="s">
        <v>26</v>
      </c>
      <c r="D928" s="7" t="s">
        <v>35</v>
      </c>
      <c r="F928" s="8">
        <v>44379</v>
      </c>
      <c r="G928" s="8"/>
      <c r="H928" s="9">
        <v>1</v>
      </c>
      <c r="I928" s="9" t="e">
        <f>VLOOKUP(WorkOrders2[[#This Row],[Techs]],[1]!tblRates[#All],2,FALSE)</f>
        <v>#REF!</v>
      </c>
      <c r="J928" s="10"/>
      <c r="K928" s="10"/>
      <c r="L928" s="11"/>
      <c r="M928" s="12">
        <v>74.7804</v>
      </c>
      <c r="N928" s="12">
        <f>IF(WorkOrders2[[#This Row],[WtyParts]]="yes", 0,WorkOrders2[[#This Row],[PartsCost]])</f>
        <v>74.7804</v>
      </c>
      <c r="O928" t="s">
        <v>28</v>
      </c>
      <c r="P928" s="13" t="str">
        <f t="shared" si="112"/>
        <v/>
      </c>
      <c r="Q928" s="14">
        <f t="shared" si="113"/>
        <v>80</v>
      </c>
      <c r="R928" s="15">
        <f t="shared" si="114"/>
        <v>0</v>
      </c>
      <c r="S928" s="15">
        <f t="shared" si="115"/>
        <v>0</v>
      </c>
      <c r="T928" s="15">
        <f t="shared" si="116"/>
        <v>74.7804</v>
      </c>
      <c r="U928" s="15">
        <f t="shared" si="117"/>
        <v>74.7804</v>
      </c>
      <c r="V928" s="15">
        <f t="shared" si="118"/>
        <v>74.7804</v>
      </c>
      <c r="W928" s="14" t="str">
        <f t="shared" si="119"/>
        <v>Fri</v>
      </c>
      <c r="X928" s="14" t="str">
        <f t="shared" si="119"/>
        <v>Sat</v>
      </c>
      <c r="Y928" s="19">
        <f>WorkOrders2[[#This Row],[LbrHrs]]*WorkOrders2[[#This Row],[Techs]]</f>
        <v>0</v>
      </c>
      <c r="Z928" s="19">
        <f>WorkOrders2[[#This Row],[PartsCost]]+WorkOrders2[[#This Row],[LbrCost]]</f>
        <v>74.7804</v>
      </c>
    </row>
    <row r="929" spans="1:26" x14ac:dyDescent="0.25">
      <c r="A929" s="7" t="s">
        <v>977</v>
      </c>
      <c r="B929" t="s">
        <v>34</v>
      </c>
      <c r="C929" t="s">
        <v>40</v>
      </c>
      <c r="D929" s="7" t="s">
        <v>162</v>
      </c>
      <c r="F929" s="8">
        <v>44379</v>
      </c>
      <c r="G929" s="8"/>
      <c r="H929" s="9">
        <v>2</v>
      </c>
      <c r="I929" s="9" t="e">
        <f>VLOOKUP(WorkOrders2[[#This Row],[Techs]],[1]!tblRates[#All],2,FALSE)</f>
        <v>#REF!</v>
      </c>
      <c r="J929" s="10"/>
      <c r="K929" s="10"/>
      <c r="L929" s="11"/>
      <c r="M929" s="12">
        <v>445.16059999999999</v>
      </c>
      <c r="N929" s="12">
        <f>IF(WorkOrders2[[#This Row],[WtyParts]]="yes", 0,WorkOrders2[[#This Row],[PartsCost]])</f>
        <v>445.16059999999999</v>
      </c>
      <c r="O929" t="s">
        <v>47</v>
      </c>
      <c r="P929" s="13" t="str">
        <f t="shared" si="112"/>
        <v/>
      </c>
      <c r="Q929" s="14">
        <f t="shared" si="113"/>
        <v>140</v>
      </c>
      <c r="R929" s="15">
        <f t="shared" si="114"/>
        <v>0</v>
      </c>
      <c r="S929" s="15">
        <f t="shared" si="115"/>
        <v>0</v>
      </c>
      <c r="T929" s="15">
        <f t="shared" si="116"/>
        <v>445.16059999999999</v>
      </c>
      <c r="U929" s="15">
        <f t="shared" si="117"/>
        <v>445.16059999999999</v>
      </c>
      <c r="V929" s="15">
        <f t="shared" si="118"/>
        <v>445.16059999999999</v>
      </c>
      <c r="W929" s="14" t="str">
        <f t="shared" si="119"/>
        <v>Fri</v>
      </c>
      <c r="X929" s="14" t="str">
        <f t="shared" si="119"/>
        <v>Sat</v>
      </c>
      <c r="Y929" s="19">
        <f>WorkOrders2[[#This Row],[LbrHrs]]*WorkOrders2[[#This Row],[Techs]]</f>
        <v>0</v>
      </c>
      <c r="Z929" s="19">
        <f>WorkOrders2[[#This Row],[PartsCost]]+WorkOrders2[[#This Row],[LbrCost]]</f>
        <v>445.16059999999999</v>
      </c>
    </row>
    <row r="930" spans="1:26" x14ac:dyDescent="0.25">
      <c r="A930" s="7" t="s">
        <v>978</v>
      </c>
      <c r="B930" t="s">
        <v>34</v>
      </c>
      <c r="C930" t="s">
        <v>26</v>
      </c>
      <c r="D930" s="7" t="s">
        <v>27</v>
      </c>
      <c r="F930" s="8">
        <v>44382</v>
      </c>
      <c r="G930" s="8">
        <v>44397</v>
      </c>
      <c r="H930" s="9">
        <v>2</v>
      </c>
      <c r="I930" s="9" t="e">
        <f>VLOOKUP(WorkOrders2[[#This Row],[Techs]],[1]!tblRates[#All],2,FALSE)</f>
        <v>#REF!</v>
      </c>
      <c r="J930" s="10"/>
      <c r="K930" s="10"/>
      <c r="L930" s="11">
        <v>0.5</v>
      </c>
      <c r="M930" s="12">
        <v>85.32</v>
      </c>
      <c r="N930" s="12">
        <f>IF(WorkOrders2[[#This Row],[WtyParts]]="yes", 0,WorkOrders2[[#This Row],[PartsCost]])</f>
        <v>85.32</v>
      </c>
      <c r="O930" t="s">
        <v>28</v>
      </c>
      <c r="P930" s="13">
        <f t="shared" si="112"/>
        <v>15</v>
      </c>
      <c r="Q930" s="14">
        <f t="shared" si="113"/>
        <v>140</v>
      </c>
      <c r="R930" s="15">
        <f t="shared" si="114"/>
        <v>70</v>
      </c>
      <c r="S930" s="15">
        <f t="shared" si="115"/>
        <v>70</v>
      </c>
      <c r="T930" s="15">
        <f t="shared" si="116"/>
        <v>85.32</v>
      </c>
      <c r="U930" s="15">
        <f t="shared" si="117"/>
        <v>155.32</v>
      </c>
      <c r="V930" s="15">
        <f t="shared" si="118"/>
        <v>155.32</v>
      </c>
      <c r="W930" s="14" t="str">
        <f t="shared" si="119"/>
        <v>Mon</v>
      </c>
      <c r="X930" s="14" t="str">
        <f t="shared" si="119"/>
        <v>Tue</v>
      </c>
      <c r="Y930" s="19">
        <f>WorkOrders2[[#This Row],[LbrHrs]]*WorkOrders2[[#This Row],[Techs]]</f>
        <v>1</v>
      </c>
      <c r="Z930" s="19">
        <f>WorkOrders2[[#This Row],[PartsCost]]+WorkOrders2[[#This Row],[LbrCost]]</f>
        <v>155.32</v>
      </c>
    </row>
    <row r="931" spans="1:26" x14ac:dyDescent="0.25">
      <c r="A931" s="7" t="s">
        <v>979</v>
      </c>
      <c r="B931" t="s">
        <v>51</v>
      </c>
      <c r="C931" t="s">
        <v>26</v>
      </c>
      <c r="D931" s="7" t="s">
        <v>27</v>
      </c>
      <c r="F931" s="8">
        <v>44382</v>
      </c>
      <c r="G931" s="8"/>
      <c r="H931" s="9">
        <v>2</v>
      </c>
      <c r="I931" s="9" t="e">
        <f>VLOOKUP(WorkOrders2[[#This Row],[Techs]],[1]!tblRates[#All],2,FALSE)</f>
        <v>#REF!</v>
      </c>
      <c r="J931" s="10"/>
      <c r="K931" s="10"/>
      <c r="L931" s="11"/>
      <c r="M931" s="12">
        <v>180.33</v>
      </c>
      <c r="N931" s="12">
        <f>IF(WorkOrders2[[#This Row],[WtyParts]]="yes", 0,WorkOrders2[[#This Row],[PartsCost]])</f>
        <v>180.33</v>
      </c>
      <c r="O931" t="s">
        <v>28</v>
      </c>
      <c r="P931" s="13" t="str">
        <f t="shared" si="112"/>
        <v/>
      </c>
      <c r="Q931" s="14">
        <f t="shared" si="113"/>
        <v>140</v>
      </c>
      <c r="R931" s="15">
        <f t="shared" si="114"/>
        <v>0</v>
      </c>
      <c r="S931" s="15">
        <f t="shared" si="115"/>
        <v>0</v>
      </c>
      <c r="T931" s="15">
        <f t="shared" si="116"/>
        <v>180.33</v>
      </c>
      <c r="U931" s="15">
        <f t="shared" si="117"/>
        <v>180.33</v>
      </c>
      <c r="V931" s="15">
        <f t="shared" si="118"/>
        <v>180.33</v>
      </c>
      <c r="W931" s="14" t="str">
        <f t="shared" si="119"/>
        <v>Mon</v>
      </c>
      <c r="X931" s="14" t="str">
        <f t="shared" si="119"/>
        <v>Sat</v>
      </c>
      <c r="Y931" s="19">
        <f>WorkOrders2[[#This Row],[LbrHrs]]*WorkOrders2[[#This Row],[Techs]]</f>
        <v>0</v>
      </c>
      <c r="Z931" s="19">
        <f>WorkOrders2[[#This Row],[PartsCost]]+WorkOrders2[[#This Row],[LbrCost]]</f>
        <v>180.33</v>
      </c>
    </row>
    <row r="932" spans="1:26" x14ac:dyDescent="0.25">
      <c r="A932" s="7" t="s">
        <v>980</v>
      </c>
      <c r="B932" t="s">
        <v>194</v>
      </c>
      <c r="C932" t="s">
        <v>195</v>
      </c>
      <c r="D932" s="7" t="s">
        <v>32</v>
      </c>
      <c r="F932" s="8">
        <v>44382</v>
      </c>
      <c r="G932" s="8"/>
      <c r="H932" s="9">
        <v>2</v>
      </c>
      <c r="I932" s="9" t="e">
        <f>VLOOKUP(WorkOrders2[[#This Row],[Techs]],[1]!tblRates[#All],2,FALSE)</f>
        <v>#REF!</v>
      </c>
      <c r="J932" s="10"/>
      <c r="K932" s="10"/>
      <c r="L932" s="11"/>
      <c r="M932" s="12">
        <v>21.33</v>
      </c>
      <c r="N932" s="12">
        <f>IF(WorkOrders2[[#This Row],[WtyParts]]="yes", 0,WorkOrders2[[#This Row],[PartsCost]])</f>
        <v>21.33</v>
      </c>
      <c r="O932" t="s">
        <v>28</v>
      </c>
      <c r="P932" s="13" t="str">
        <f t="shared" si="112"/>
        <v/>
      </c>
      <c r="Q932" s="14">
        <f t="shared" si="113"/>
        <v>140</v>
      </c>
      <c r="R932" s="15">
        <f t="shared" si="114"/>
        <v>0</v>
      </c>
      <c r="S932" s="15">
        <f t="shared" si="115"/>
        <v>0</v>
      </c>
      <c r="T932" s="15">
        <f t="shared" si="116"/>
        <v>21.33</v>
      </c>
      <c r="U932" s="15">
        <f t="shared" si="117"/>
        <v>21.33</v>
      </c>
      <c r="V932" s="15">
        <f t="shared" si="118"/>
        <v>21.33</v>
      </c>
      <c r="W932" s="14" t="str">
        <f t="shared" si="119"/>
        <v>Mon</v>
      </c>
      <c r="X932" s="14" t="str">
        <f t="shared" si="119"/>
        <v>Sat</v>
      </c>
      <c r="Y932" s="19">
        <f>WorkOrders2[[#This Row],[LbrHrs]]*WorkOrders2[[#This Row],[Techs]]</f>
        <v>0</v>
      </c>
      <c r="Z932" s="19">
        <f>WorkOrders2[[#This Row],[PartsCost]]+WorkOrders2[[#This Row],[LbrCost]]</f>
        <v>21.33</v>
      </c>
    </row>
    <row r="933" spans="1:26" x14ac:dyDescent="0.25">
      <c r="A933" s="7" t="s">
        <v>981</v>
      </c>
      <c r="B933" t="s">
        <v>39</v>
      </c>
      <c r="C933" t="s">
        <v>31</v>
      </c>
      <c r="D933" s="7" t="s">
        <v>162</v>
      </c>
      <c r="F933" s="8">
        <v>44382</v>
      </c>
      <c r="G933" s="8"/>
      <c r="H933" s="9">
        <v>2</v>
      </c>
      <c r="I933" s="9" t="e">
        <f>VLOOKUP(WorkOrders2[[#This Row],[Techs]],[1]!tblRates[#All],2,FALSE)</f>
        <v>#REF!</v>
      </c>
      <c r="J933" s="10"/>
      <c r="K933" s="10"/>
      <c r="L933" s="11"/>
      <c r="M933" s="12">
        <v>1630.1239</v>
      </c>
      <c r="N933" s="12">
        <f>IF(WorkOrders2[[#This Row],[WtyParts]]="yes", 0,WorkOrders2[[#This Row],[PartsCost]])</f>
        <v>1630.1239</v>
      </c>
      <c r="O933" t="s">
        <v>47</v>
      </c>
      <c r="P933" s="13" t="str">
        <f t="shared" si="112"/>
        <v/>
      </c>
      <c r="Q933" s="14">
        <f t="shared" si="113"/>
        <v>140</v>
      </c>
      <c r="R933" s="15">
        <f t="shared" si="114"/>
        <v>0</v>
      </c>
      <c r="S933" s="15">
        <f t="shared" si="115"/>
        <v>0</v>
      </c>
      <c r="T933" s="15">
        <f t="shared" si="116"/>
        <v>1630.1239</v>
      </c>
      <c r="U933" s="15">
        <f t="shared" si="117"/>
        <v>1630.1239</v>
      </c>
      <c r="V933" s="15">
        <f t="shared" si="118"/>
        <v>1630.1239</v>
      </c>
      <c r="W933" s="14" t="str">
        <f t="shared" si="119"/>
        <v>Mon</v>
      </c>
      <c r="X933" s="14" t="str">
        <f t="shared" si="119"/>
        <v>Sat</v>
      </c>
      <c r="Y933" s="19">
        <f>WorkOrders2[[#This Row],[LbrHrs]]*WorkOrders2[[#This Row],[Techs]]</f>
        <v>0</v>
      </c>
      <c r="Z933" s="19">
        <f>WorkOrders2[[#This Row],[PartsCost]]+WorkOrders2[[#This Row],[LbrCost]]</f>
        <v>1630.1239</v>
      </c>
    </row>
    <row r="934" spans="1:26" x14ac:dyDescent="0.25">
      <c r="A934" s="7" t="s">
        <v>982</v>
      </c>
      <c r="B934" t="s">
        <v>30</v>
      </c>
      <c r="C934" t="s">
        <v>46</v>
      </c>
      <c r="D934" s="7" t="s">
        <v>35</v>
      </c>
      <c r="F934" s="8">
        <v>44383</v>
      </c>
      <c r="G934" s="8">
        <v>44390</v>
      </c>
      <c r="H934" s="9">
        <v>1</v>
      </c>
      <c r="I934" s="9" t="e">
        <f>VLOOKUP(WorkOrders2[[#This Row],[Techs]],[1]!tblRates[#All],2,FALSE)</f>
        <v>#REF!</v>
      </c>
      <c r="J934" s="10"/>
      <c r="K934" s="10"/>
      <c r="L934" s="11">
        <v>0.25</v>
      </c>
      <c r="M934" s="12">
        <v>122.3613</v>
      </c>
      <c r="N934" s="12">
        <f>IF(WorkOrders2[[#This Row],[WtyParts]]="yes", 0,WorkOrders2[[#This Row],[PartsCost]])</f>
        <v>122.3613</v>
      </c>
      <c r="O934" t="s">
        <v>28</v>
      </c>
      <c r="P934" s="13">
        <f t="shared" si="112"/>
        <v>7</v>
      </c>
      <c r="Q934" s="14">
        <f t="shared" si="113"/>
        <v>80</v>
      </c>
      <c r="R934" s="15">
        <f t="shared" si="114"/>
        <v>20</v>
      </c>
      <c r="S934" s="15">
        <f t="shared" si="115"/>
        <v>20</v>
      </c>
      <c r="T934" s="15">
        <f t="shared" si="116"/>
        <v>122.3613</v>
      </c>
      <c r="U934" s="15">
        <f t="shared" si="117"/>
        <v>142.3613</v>
      </c>
      <c r="V934" s="15">
        <f t="shared" si="118"/>
        <v>142.3613</v>
      </c>
      <c r="W934" s="14" t="str">
        <f t="shared" si="119"/>
        <v>Tue</v>
      </c>
      <c r="X934" s="14" t="str">
        <f t="shared" si="119"/>
        <v>Tue</v>
      </c>
      <c r="Y934" s="19">
        <f>WorkOrders2[[#This Row],[LbrHrs]]*WorkOrders2[[#This Row],[Techs]]</f>
        <v>0.25</v>
      </c>
      <c r="Z934" s="19">
        <f>WorkOrders2[[#This Row],[PartsCost]]+WorkOrders2[[#This Row],[LbrCost]]</f>
        <v>142.3613</v>
      </c>
    </row>
    <row r="935" spans="1:26" x14ac:dyDescent="0.25">
      <c r="A935" s="7" t="s">
        <v>983</v>
      </c>
      <c r="B935" t="s">
        <v>39</v>
      </c>
      <c r="C935" t="s">
        <v>40</v>
      </c>
      <c r="D935" s="7" t="s">
        <v>27</v>
      </c>
      <c r="F935" s="8">
        <v>44383</v>
      </c>
      <c r="G935" s="8">
        <v>44399</v>
      </c>
      <c r="H935" s="9">
        <v>1</v>
      </c>
      <c r="I935" s="9" t="e">
        <f>VLOOKUP(WorkOrders2[[#This Row],[Techs]],[1]!tblRates[#All],2,FALSE)</f>
        <v>#REF!</v>
      </c>
      <c r="J935" s="10"/>
      <c r="K935" s="10"/>
      <c r="L935" s="11">
        <v>0.5</v>
      </c>
      <c r="M935" s="12">
        <v>120</v>
      </c>
      <c r="N935" s="12">
        <f>IF(WorkOrders2[[#This Row],[WtyParts]]="yes", 0,WorkOrders2[[#This Row],[PartsCost]])</f>
        <v>120</v>
      </c>
      <c r="O935" t="s">
        <v>28</v>
      </c>
      <c r="P935" s="13">
        <f t="shared" si="112"/>
        <v>16</v>
      </c>
      <c r="Q935" s="14">
        <f t="shared" si="113"/>
        <v>80</v>
      </c>
      <c r="R935" s="15">
        <f t="shared" si="114"/>
        <v>40</v>
      </c>
      <c r="S935" s="15">
        <f t="shared" si="115"/>
        <v>40</v>
      </c>
      <c r="T935" s="15">
        <f t="shared" si="116"/>
        <v>120</v>
      </c>
      <c r="U935" s="15">
        <f t="shared" si="117"/>
        <v>160</v>
      </c>
      <c r="V935" s="15">
        <f t="shared" si="118"/>
        <v>160</v>
      </c>
      <c r="W935" s="14" t="str">
        <f t="shared" si="119"/>
        <v>Tue</v>
      </c>
      <c r="X935" s="14" t="str">
        <f t="shared" si="119"/>
        <v>Thu</v>
      </c>
      <c r="Y935" s="19">
        <f>WorkOrders2[[#This Row],[LbrHrs]]*WorkOrders2[[#This Row],[Techs]]</f>
        <v>0.5</v>
      </c>
      <c r="Z935" s="19">
        <f>WorkOrders2[[#This Row],[PartsCost]]+WorkOrders2[[#This Row],[LbrCost]]</f>
        <v>160</v>
      </c>
    </row>
    <row r="936" spans="1:26" x14ac:dyDescent="0.25">
      <c r="A936" s="7" t="s">
        <v>984</v>
      </c>
      <c r="B936" t="s">
        <v>25</v>
      </c>
      <c r="C936" t="s">
        <v>195</v>
      </c>
      <c r="D936" s="7" t="s">
        <v>27</v>
      </c>
      <c r="F936" s="8">
        <v>44383</v>
      </c>
      <c r="G936" s="8"/>
      <c r="H936" s="9">
        <v>1</v>
      </c>
      <c r="I936" s="9" t="e">
        <f>VLOOKUP(WorkOrders2[[#This Row],[Techs]],[1]!tblRates[#All],2,FALSE)</f>
        <v>#REF!</v>
      </c>
      <c r="J936" s="10"/>
      <c r="K936" s="10"/>
      <c r="L936" s="11"/>
      <c r="M936" s="12">
        <v>48.793799999999997</v>
      </c>
      <c r="N936" s="12">
        <f>IF(WorkOrders2[[#This Row],[WtyParts]]="yes", 0,WorkOrders2[[#This Row],[PartsCost]])</f>
        <v>48.793799999999997</v>
      </c>
      <c r="O936" t="s">
        <v>28</v>
      </c>
      <c r="P936" s="13" t="str">
        <f t="shared" si="112"/>
        <v/>
      </c>
      <c r="Q936" s="14">
        <f t="shared" si="113"/>
        <v>80</v>
      </c>
      <c r="R936" s="15">
        <f t="shared" si="114"/>
        <v>0</v>
      </c>
      <c r="S936" s="15">
        <f t="shared" si="115"/>
        <v>0</v>
      </c>
      <c r="T936" s="15">
        <f t="shared" si="116"/>
        <v>48.793799999999997</v>
      </c>
      <c r="U936" s="15">
        <f t="shared" si="117"/>
        <v>48.793799999999997</v>
      </c>
      <c r="V936" s="15">
        <f t="shared" si="118"/>
        <v>48.793799999999997</v>
      </c>
      <c r="W936" s="14" t="str">
        <f t="shared" si="119"/>
        <v>Tue</v>
      </c>
      <c r="X936" s="14" t="str">
        <f t="shared" si="119"/>
        <v>Sat</v>
      </c>
      <c r="Y936" s="19">
        <f>WorkOrders2[[#This Row],[LbrHrs]]*WorkOrders2[[#This Row],[Techs]]</f>
        <v>0</v>
      </c>
      <c r="Z936" s="19">
        <f>WorkOrders2[[#This Row],[PartsCost]]+WorkOrders2[[#This Row],[LbrCost]]</f>
        <v>48.793799999999997</v>
      </c>
    </row>
    <row r="937" spans="1:26" x14ac:dyDescent="0.25">
      <c r="A937" s="7" t="s">
        <v>985</v>
      </c>
      <c r="B937" t="s">
        <v>25</v>
      </c>
      <c r="C937" t="s">
        <v>195</v>
      </c>
      <c r="D937" s="7" t="s">
        <v>32</v>
      </c>
      <c r="F937" s="8">
        <v>44383</v>
      </c>
      <c r="G937" s="8"/>
      <c r="H937" s="9">
        <v>2</v>
      </c>
      <c r="I937" s="9" t="e">
        <f>VLOOKUP(WorkOrders2[[#This Row],[Techs]],[1]!tblRates[#All],2,FALSE)</f>
        <v>#REF!</v>
      </c>
      <c r="J937" s="10"/>
      <c r="K937" s="10"/>
      <c r="L937" s="11"/>
      <c r="M937" s="12">
        <v>94.630399999999995</v>
      </c>
      <c r="N937" s="12">
        <f>IF(WorkOrders2[[#This Row],[WtyParts]]="yes", 0,WorkOrders2[[#This Row],[PartsCost]])</f>
        <v>94.630399999999995</v>
      </c>
      <c r="O937" t="s">
        <v>47</v>
      </c>
      <c r="P937" s="13" t="str">
        <f t="shared" si="112"/>
        <v/>
      </c>
      <c r="Q937" s="14">
        <f t="shared" si="113"/>
        <v>140</v>
      </c>
      <c r="R937" s="15">
        <f t="shared" si="114"/>
        <v>0</v>
      </c>
      <c r="S937" s="15">
        <f t="shared" si="115"/>
        <v>0</v>
      </c>
      <c r="T937" s="15">
        <f t="shared" si="116"/>
        <v>94.630399999999995</v>
      </c>
      <c r="U937" s="15">
        <f t="shared" si="117"/>
        <v>94.630399999999995</v>
      </c>
      <c r="V937" s="15">
        <f t="shared" si="118"/>
        <v>94.630399999999995</v>
      </c>
      <c r="W937" s="14" t="str">
        <f t="shared" si="119"/>
        <v>Tue</v>
      </c>
      <c r="X937" s="14" t="str">
        <f t="shared" si="119"/>
        <v>Sat</v>
      </c>
      <c r="Y937" s="19">
        <f>WorkOrders2[[#This Row],[LbrHrs]]*WorkOrders2[[#This Row],[Techs]]</f>
        <v>0</v>
      </c>
      <c r="Z937" s="19">
        <f>WorkOrders2[[#This Row],[PartsCost]]+WorkOrders2[[#This Row],[LbrCost]]</f>
        <v>94.630399999999995</v>
      </c>
    </row>
    <row r="938" spans="1:26" x14ac:dyDescent="0.25">
      <c r="A938" s="7" t="s">
        <v>986</v>
      </c>
      <c r="B938" t="s">
        <v>62</v>
      </c>
      <c r="C938" t="s">
        <v>40</v>
      </c>
      <c r="D938" s="7" t="s">
        <v>32</v>
      </c>
      <c r="F938" s="8">
        <v>44383</v>
      </c>
      <c r="G938" s="8"/>
      <c r="H938" s="9">
        <v>1</v>
      </c>
      <c r="I938" s="9" t="e">
        <f>VLOOKUP(WorkOrders2[[#This Row],[Techs]],[1]!tblRates[#All],2,FALSE)</f>
        <v>#REF!</v>
      </c>
      <c r="J938" s="10"/>
      <c r="K938" s="10"/>
      <c r="L938" s="11"/>
      <c r="M938" s="12">
        <v>142.3811</v>
      </c>
      <c r="N938" s="12">
        <f>IF(WorkOrders2[[#This Row],[WtyParts]]="yes", 0,WorkOrders2[[#This Row],[PartsCost]])</f>
        <v>142.3811</v>
      </c>
      <c r="O938" t="s">
        <v>47</v>
      </c>
      <c r="P938" s="13" t="str">
        <f t="shared" si="112"/>
        <v/>
      </c>
      <c r="Q938" s="14">
        <f t="shared" si="113"/>
        <v>80</v>
      </c>
      <c r="R938" s="15">
        <f t="shared" si="114"/>
        <v>0</v>
      </c>
      <c r="S938" s="15">
        <f t="shared" si="115"/>
        <v>0</v>
      </c>
      <c r="T938" s="15">
        <f t="shared" si="116"/>
        <v>142.3811</v>
      </c>
      <c r="U938" s="15">
        <f t="shared" si="117"/>
        <v>142.3811</v>
      </c>
      <c r="V938" s="15">
        <f t="shared" si="118"/>
        <v>142.3811</v>
      </c>
      <c r="W938" s="14" t="str">
        <f t="shared" si="119"/>
        <v>Tue</v>
      </c>
      <c r="X938" s="14" t="str">
        <f t="shared" si="119"/>
        <v>Sat</v>
      </c>
      <c r="Y938" s="19">
        <f>WorkOrders2[[#This Row],[LbrHrs]]*WorkOrders2[[#This Row],[Techs]]</f>
        <v>0</v>
      </c>
      <c r="Z938" s="19">
        <f>WorkOrders2[[#This Row],[PartsCost]]+WorkOrders2[[#This Row],[LbrCost]]</f>
        <v>142.3811</v>
      </c>
    </row>
    <row r="939" spans="1:26" x14ac:dyDescent="0.25">
      <c r="A939" s="7" t="s">
        <v>987</v>
      </c>
      <c r="B939" t="s">
        <v>25</v>
      </c>
      <c r="C939" t="s">
        <v>195</v>
      </c>
      <c r="D939" s="7" t="s">
        <v>32</v>
      </c>
      <c r="F939" s="8">
        <v>44383</v>
      </c>
      <c r="G939" s="8"/>
      <c r="H939" s="9">
        <v>2</v>
      </c>
      <c r="I939" s="9" t="e">
        <f>VLOOKUP(WorkOrders2[[#This Row],[Techs]],[1]!tblRates[#All],2,FALSE)</f>
        <v>#REF!</v>
      </c>
      <c r="J939" s="10"/>
      <c r="K939" s="10"/>
      <c r="L939" s="11"/>
      <c r="M939" s="12">
        <v>37.293500000000002</v>
      </c>
      <c r="N939" s="12">
        <f>IF(WorkOrders2[[#This Row],[WtyParts]]="yes", 0,WorkOrders2[[#This Row],[PartsCost]])</f>
        <v>37.293500000000002</v>
      </c>
      <c r="O939" t="s">
        <v>47</v>
      </c>
      <c r="P939" s="13" t="str">
        <f t="shared" si="112"/>
        <v/>
      </c>
      <c r="Q939" s="14">
        <f t="shared" si="113"/>
        <v>140</v>
      </c>
      <c r="R939" s="15">
        <f t="shared" si="114"/>
        <v>0</v>
      </c>
      <c r="S939" s="15">
        <f t="shared" si="115"/>
        <v>0</v>
      </c>
      <c r="T939" s="15">
        <f t="shared" si="116"/>
        <v>37.293500000000002</v>
      </c>
      <c r="U939" s="15">
        <f t="shared" si="117"/>
        <v>37.293500000000002</v>
      </c>
      <c r="V939" s="15">
        <f t="shared" si="118"/>
        <v>37.293500000000002</v>
      </c>
      <c r="W939" s="14" t="str">
        <f t="shared" si="119"/>
        <v>Tue</v>
      </c>
      <c r="X939" s="14" t="str">
        <f t="shared" si="119"/>
        <v>Sat</v>
      </c>
      <c r="Y939" s="19">
        <f>WorkOrders2[[#This Row],[LbrHrs]]*WorkOrders2[[#This Row],[Techs]]</f>
        <v>0</v>
      </c>
      <c r="Z939" s="19">
        <f>WorkOrders2[[#This Row],[PartsCost]]+WorkOrders2[[#This Row],[LbrCost]]</f>
        <v>37.293500000000002</v>
      </c>
    </row>
    <row r="940" spans="1:26" x14ac:dyDescent="0.25">
      <c r="A940" s="7" t="s">
        <v>988</v>
      </c>
      <c r="B940" t="s">
        <v>62</v>
      </c>
      <c r="C940" t="s">
        <v>46</v>
      </c>
      <c r="D940" s="7" t="s">
        <v>49</v>
      </c>
      <c r="F940" s="8">
        <v>44384</v>
      </c>
      <c r="G940" s="8">
        <v>44398</v>
      </c>
      <c r="H940" s="9">
        <v>2</v>
      </c>
      <c r="I940" s="9" t="e">
        <f>VLOOKUP(WorkOrders2[[#This Row],[Techs]],[1]!tblRates[#All],2,FALSE)</f>
        <v>#REF!</v>
      </c>
      <c r="J940" s="10"/>
      <c r="K940" s="10"/>
      <c r="L940" s="11">
        <v>1</v>
      </c>
      <c r="M940" s="12">
        <v>46.864899999999999</v>
      </c>
      <c r="N940" s="12">
        <f>IF(WorkOrders2[[#This Row],[WtyParts]]="yes", 0,WorkOrders2[[#This Row],[PartsCost]])</f>
        <v>46.864899999999999</v>
      </c>
      <c r="O940" t="s">
        <v>36</v>
      </c>
      <c r="P940" s="13">
        <f t="shared" si="112"/>
        <v>14</v>
      </c>
      <c r="Q940" s="14">
        <f t="shared" si="113"/>
        <v>140</v>
      </c>
      <c r="R940" s="15">
        <f t="shared" si="114"/>
        <v>140</v>
      </c>
      <c r="S940" s="15">
        <f t="shared" si="115"/>
        <v>140</v>
      </c>
      <c r="T940" s="15">
        <f t="shared" si="116"/>
        <v>46.864899999999999</v>
      </c>
      <c r="U940" s="15">
        <f t="shared" si="117"/>
        <v>186.86490000000001</v>
      </c>
      <c r="V940" s="15">
        <f t="shared" si="118"/>
        <v>186.86490000000001</v>
      </c>
      <c r="W940" s="14" t="str">
        <f t="shared" si="119"/>
        <v>Wed</v>
      </c>
      <c r="X940" s="14" t="str">
        <f t="shared" si="119"/>
        <v>Wed</v>
      </c>
      <c r="Y940" s="19">
        <f>WorkOrders2[[#This Row],[LbrHrs]]*WorkOrders2[[#This Row],[Techs]]</f>
        <v>2</v>
      </c>
      <c r="Z940" s="19">
        <f>WorkOrders2[[#This Row],[PartsCost]]+WorkOrders2[[#This Row],[LbrCost]]</f>
        <v>186.86490000000001</v>
      </c>
    </row>
    <row r="941" spans="1:26" x14ac:dyDescent="0.25">
      <c r="A941" s="7" t="s">
        <v>989</v>
      </c>
      <c r="B941" t="s">
        <v>39</v>
      </c>
      <c r="C941" t="s">
        <v>26</v>
      </c>
      <c r="D941" s="7" t="s">
        <v>27</v>
      </c>
      <c r="E941" t="s">
        <v>41</v>
      </c>
      <c r="F941" s="8">
        <v>44384</v>
      </c>
      <c r="G941" s="8">
        <v>44398</v>
      </c>
      <c r="H941" s="9">
        <v>2</v>
      </c>
      <c r="I941" s="9" t="e">
        <f>VLOOKUP(WorkOrders2[[#This Row],[Techs]],[1]!tblRates[#All],2,FALSE)</f>
        <v>#REF!</v>
      </c>
      <c r="J941" s="10"/>
      <c r="K941" s="10"/>
      <c r="L941" s="11">
        <v>0.5</v>
      </c>
      <c r="M941" s="12">
        <v>74.532399999999996</v>
      </c>
      <c r="N941" s="12">
        <f>IF(WorkOrders2[[#This Row],[WtyParts]]="yes", 0,WorkOrders2[[#This Row],[PartsCost]])</f>
        <v>74.532399999999996</v>
      </c>
      <c r="O941" t="s">
        <v>28</v>
      </c>
      <c r="P941" s="13">
        <f t="shared" si="112"/>
        <v>14</v>
      </c>
      <c r="Q941" s="14">
        <f t="shared" si="113"/>
        <v>140</v>
      </c>
      <c r="R941" s="15">
        <f t="shared" si="114"/>
        <v>70</v>
      </c>
      <c r="S941" s="15">
        <f t="shared" si="115"/>
        <v>70</v>
      </c>
      <c r="T941" s="15">
        <f t="shared" si="116"/>
        <v>74.532399999999996</v>
      </c>
      <c r="U941" s="15">
        <f t="shared" si="117"/>
        <v>144.5324</v>
      </c>
      <c r="V941" s="15">
        <f t="shared" si="118"/>
        <v>144.5324</v>
      </c>
      <c r="W941" s="14" t="str">
        <f t="shared" si="119"/>
        <v>Wed</v>
      </c>
      <c r="X941" s="14" t="str">
        <f t="shared" si="119"/>
        <v>Wed</v>
      </c>
      <c r="Y941" s="19">
        <f>WorkOrders2[[#This Row],[LbrHrs]]*WorkOrders2[[#This Row],[Techs]]</f>
        <v>1</v>
      </c>
      <c r="Z941" s="19">
        <f>WorkOrders2[[#This Row],[PartsCost]]+WorkOrders2[[#This Row],[LbrCost]]</f>
        <v>144.5324</v>
      </c>
    </row>
    <row r="942" spans="1:26" x14ac:dyDescent="0.25">
      <c r="A942" s="7" t="s">
        <v>990</v>
      </c>
      <c r="B942" t="s">
        <v>25</v>
      </c>
      <c r="C942" t="s">
        <v>195</v>
      </c>
      <c r="D942" s="7" t="s">
        <v>35</v>
      </c>
      <c r="F942" s="8">
        <v>44384</v>
      </c>
      <c r="G942" s="8"/>
      <c r="H942" s="9">
        <v>1</v>
      </c>
      <c r="I942" s="9" t="e">
        <f>VLOOKUP(WorkOrders2[[#This Row],[Techs]],[1]!tblRates[#All],2,FALSE)</f>
        <v>#REF!</v>
      </c>
      <c r="J942" s="10"/>
      <c r="K942" s="10"/>
      <c r="L942" s="11"/>
      <c r="M942" s="12">
        <v>140.13</v>
      </c>
      <c r="N942" s="12">
        <f>IF(WorkOrders2[[#This Row],[WtyParts]]="yes", 0,WorkOrders2[[#This Row],[PartsCost]])</f>
        <v>140.13</v>
      </c>
      <c r="O942" t="s">
        <v>28</v>
      </c>
      <c r="P942" s="13" t="str">
        <f t="shared" si="112"/>
        <v/>
      </c>
      <c r="Q942" s="14">
        <f t="shared" si="113"/>
        <v>80</v>
      </c>
      <c r="R942" s="15">
        <f t="shared" si="114"/>
        <v>0</v>
      </c>
      <c r="S942" s="15">
        <f t="shared" si="115"/>
        <v>0</v>
      </c>
      <c r="T942" s="15">
        <f t="shared" si="116"/>
        <v>140.13</v>
      </c>
      <c r="U942" s="15">
        <f t="shared" si="117"/>
        <v>140.13</v>
      </c>
      <c r="V942" s="15">
        <f t="shared" si="118"/>
        <v>140.13</v>
      </c>
      <c r="W942" s="14" t="str">
        <f t="shared" si="119"/>
        <v>Wed</v>
      </c>
      <c r="X942" s="14" t="str">
        <f t="shared" si="119"/>
        <v>Sat</v>
      </c>
      <c r="Y942" s="19">
        <f>WorkOrders2[[#This Row],[LbrHrs]]*WorkOrders2[[#This Row],[Techs]]</f>
        <v>0</v>
      </c>
      <c r="Z942" s="19">
        <f>WorkOrders2[[#This Row],[PartsCost]]+WorkOrders2[[#This Row],[LbrCost]]</f>
        <v>140.13</v>
      </c>
    </row>
    <row r="943" spans="1:26" x14ac:dyDescent="0.25">
      <c r="A943" s="7" t="s">
        <v>991</v>
      </c>
      <c r="B943" t="s">
        <v>194</v>
      </c>
      <c r="C943" t="s">
        <v>195</v>
      </c>
      <c r="D943" s="7" t="s">
        <v>32</v>
      </c>
      <c r="F943" s="8">
        <v>44384</v>
      </c>
      <c r="G943" s="8"/>
      <c r="H943" s="9">
        <v>2</v>
      </c>
      <c r="I943" s="9" t="e">
        <f>VLOOKUP(WorkOrders2[[#This Row],[Techs]],[1]!tblRates[#All],2,FALSE)</f>
        <v>#REF!</v>
      </c>
      <c r="J943" s="10"/>
      <c r="K943" s="10"/>
      <c r="L943" s="11"/>
      <c r="M943" s="12">
        <v>191.69</v>
      </c>
      <c r="N943" s="12">
        <f>IF(WorkOrders2[[#This Row],[WtyParts]]="yes", 0,WorkOrders2[[#This Row],[PartsCost]])</f>
        <v>191.69</v>
      </c>
      <c r="O943" t="s">
        <v>28</v>
      </c>
      <c r="P943" s="13" t="str">
        <f t="shared" si="112"/>
        <v/>
      </c>
      <c r="Q943" s="14">
        <f t="shared" si="113"/>
        <v>140</v>
      </c>
      <c r="R943" s="15">
        <f t="shared" si="114"/>
        <v>0</v>
      </c>
      <c r="S943" s="15">
        <f t="shared" si="115"/>
        <v>0</v>
      </c>
      <c r="T943" s="15">
        <f t="shared" si="116"/>
        <v>191.69</v>
      </c>
      <c r="U943" s="15">
        <f t="shared" si="117"/>
        <v>191.69</v>
      </c>
      <c r="V943" s="15">
        <f t="shared" si="118"/>
        <v>191.69</v>
      </c>
      <c r="W943" s="14" t="str">
        <f t="shared" si="119"/>
        <v>Wed</v>
      </c>
      <c r="X943" s="14" t="str">
        <f t="shared" si="119"/>
        <v>Sat</v>
      </c>
      <c r="Y943" s="19">
        <f>WorkOrders2[[#This Row],[LbrHrs]]*WorkOrders2[[#This Row],[Techs]]</f>
        <v>0</v>
      </c>
      <c r="Z943" s="19">
        <f>WorkOrders2[[#This Row],[PartsCost]]+WorkOrders2[[#This Row],[LbrCost]]</f>
        <v>191.69</v>
      </c>
    </row>
    <row r="944" spans="1:26" x14ac:dyDescent="0.25">
      <c r="A944" s="7" t="s">
        <v>992</v>
      </c>
      <c r="B944" t="s">
        <v>34</v>
      </c>
      <c r="C944" t="s">
        <v>46</v>
      </c>
      <c r="D944" s="7" t="s">
        <v>35</v>
      </c>
      <c r="F944" s="8">
        <v>44384</v>
      </c>
      <c r="G944" s="8"/>
      <c r="H944" s="9">
        <v>1</v>
      </c>
      <c r="I944" s="9" t="e">
        <f>VLOOKUP(WorkOrders2[[#This Row],[Techs]],[1]!tblRates[#All],2,FALSE)</f>
        <v>#REF!</v>
      </c>
      <c r="J944" s="10"/>
      <c r="K944" s="10"/>
      <c r="L944" s="11"/>
      <c r="M944" s="12">
        <v>64.342100000000002</v>
      </c>
      <c r="N944" s="12">
        <f>IF(WorkOrders2[[#This Row],[WtyParts]]="yes", 0,WorkOrders2[[#This Row],[PartsCost]])</f>
        <v>64.342100000000002</v>
      </c>
      <c r="O944" t="s">
        <v>47</v>
      </c>
      <c r="P944" s="13" t="str">
        <f t="shared" si="112"/>
        <v/>
      </c>
      <c r="Q944" s="14">
        <f t="shared" si="113"/>
        <v>80</v>
      </c>
      <c r="R944" s="15">
        <f t="shared" si="114"/>
        <v>0</v>
      </c>
      <c r="S944" s="15">
        <f t="shared" si="115"/>
        <v>0</v>
      </c>
      <c r="T944" s="15">
        <f t="shared" si="116"/>
        <v>64.342100000000002</v>
      </c>
      <c r="U944" s="15">
        <f t="shared" si="117"/>
        <v>64.342100000000002</v>
      </c>
      <c r="V944" s="15">
        <f t="shared" si="118"/>
        <v>64.342100000000002</v>
      </c>
      <c r="W944" s="14" t="str">
        <f t="shared" si="119"/>
        <v>Wed</v>
      </c>
      <c r="X944" s="14" t="str">
        <f t="shared" si="119"/>
        <v>Sat</v>
      </c>
      <c r="Y944" s="19">
        <f>WorkOrders2[[#This Row],[LbrHrs]]*WorkOrders2[[#This Row],[Techs]]</f>
        <v>0</v>
      </c>
      <c r="Z944" s="19">
        <f>WorkOrders2[[#This Row],[PartsCost]]+WorkOrders2[[#This Row],[LbrCost]]</f>
        <v>64.342100000000002</v>
      </c>
    </row>
    <row r="945" spans="1:26" x14ac:dyDescent="0.25">
      <c r="A945" s="7" t="s">
        <v>993</v>
      </c>
      <c r="B945" t="s">
        <v>30</v>
      </c>
      <c r="C945" t="s">
        <v>46</v>
      </c>
      <c r="D945" s="7" t="s">
        <v>32</v>
      </c>
      <c r="F945" s="8">
        <v>44384</v>
      </c>
      <c r="G945" s="8"/>
      <c r="H945" s="9">
        <v>2</v>
      </c>
      <c r="I945" s="9" t="e">
        <f>VLOOKUP(WorkOrders2[[#This Row],[Techs]],[1]!tblRates[#All],2,FALSE)</f>
        <v>#REF!</v>
      </c>
      <c r="J945" s="10"/>
      <c r="K945" s="10"/>
      <c r="L945" s="11"/>
      <c r="M945" s="12">
        <v>335.61649999999997</v>
      </c>
      <c r="N945" s="12">
        <f>IF(WorkOrders2[[#This Row],[WtyParts]]="yes", 0,WorkOrders2[[#This Row],[PartsCost]])</f>
        <v>335.61649999999997</v>
      </c>
      <c r="O945" t="s">
        <v>36</v>
      </c>
      <c r="P945" s="13" t="str">
        <f t="shared" si="112"/>
        <v/>
      </c>
      <c r="Q945" s="14">
        <f t="shared" si="113"/>
        <v>140</v>
      </c>
      <c r="R945" s="15">
        <f t="shared" si="114"/>
        <v>0</v>
      </c>
      <c r="S945" s="15">
        <f t="shared" si="115"/>
        <v>0</v>
      </c>
      <c r="T945" s="15">
        <f t="shared" si="116"/>
        <v>335.61649999999997</v>
      </c>
      <c r="U945" s="15">
        <f t="shared" si="117"/>
        <v>335.61649999999997</v>
      </c>
      <c r="V945" s="15">
        <f t="shared" si="118"/>
        <v>335.61649999999997</v>
      </c>
      <c r="W945" s="14" t="str">
        <f t="shared" si="119"/>
        <v>Wed</v>
      </c>
      <c r="X945" s="14" t="str">
        <f t="shared" si="119"/>
        <v>Sat</v>
      </c>
      <c r="Y945" s="19">
        <f>WorkOrders2[[#This Row],[LbrHrs]]*WorkOrders2[[#This Row],[Techs]]</f>
        <v>0</v>
      </c>
      <c r="Z945" s="19">
        <f>WorkOrders2[[#This Row],[PartsCost]]+WorkOrders2[[#This Row],[LbrCost]]</f>
        <v>335.61649999999997</v>
      </c>
    </row>
    <row r="946" spans="1:26" x14ac:dyDescent="0.25">
      <c r="A946" s="7" t="s">
        <v>994</v>
      </c>
      <c r="B946" t="s">
        <v>74</v>
      </c>
      <c r="C946" t="s">
        <v>46</v>
      </c>
      <c r="D946" s="7" t="s">
        <v>32</v>
      </c>
      <c r="F946" s="8">
        <v>44384</v>
      </c>
      <c r="G946" s="8"/>
      <c r="H946" s="9">
        <v>2</v>
      </c>
      <c r="I946" s="9" t="e">
        <f>VLOOKUP(WorkOrders2[[#This Row],[Techs]],[1]!tblRates[#All],2,FALSE)</f>
        <v>#REF!</v>
      </c>
      <c r="J946" s="10"/>
      <c r="K946" s="10"/>
      <c r="L946" s="11"/>
      <c r="M946" s="12">
        <v>414.86259999999999</v>
      </c>
      <c r="N946" s="12">
        <f>IF(WorkOrders2[[#This Row],[WtyParts]]="yes", 0,WorkOrders2[[#This Row],[PartsCost]])</f>
        <v>414.86259999999999</v>
      </c>
      <c r="O946" t="s">
        <v>47</v>
      </c>
      <c r="P946" s="13" t="str">
        <f t="shared" si="112"/>
        <v/>
      </c>
      <c r="Q946" s="14">
        <f t="shared" si="113"/>
        <v>140</v>
      </c>
      <c r="R946" s="15">
        <f t="shared" si="114"/>
        <v>0</v>
      </c>
      <c r="S946" s="15">
        <f t="shared" si="115"/>
        <v>0</v>
      </c>
      <c r="T946" s="15">
        <f t="shared" si="116"/>
        <v>414.86259999999999</v>
      </c>
      <c r="U946" s="15">
        <f t="shared" si="117"/>
        <v>414.86259999999999</v>
      </c>
      <c r="V946" s="15">
        <f t="shared" si="118"/>
        <v>414.86259999999999</v>
      </c>
      <c r="W946" s="14" t="str">
        <f t="shared" si="119"/>
        <v>Wed</v>
      </c>
      <c r="X946" s="14" t="str">
        <f t="shared" si="119"/>
        <v>Sat</v>
      </c>
      <c r="Y946" s="19">
        <f>WorkOrders2[[#This Row],[LbrHrs]]*WorkOrders2[[#This Row],[Techs]]</f>
        <v>0</v>
      </c>
      <c r="Z946" s="19">
        <f>WorkOrders2[[#This Row],[PartsCost]]+WorkOrders2[[#This Row],[LbrCost]]</f>
        <v>414.86259999999999</v>
      </c>
    </row>
    <row r="947" spans="1:26" x14ac:dyDescent="0.25">
      <c r="A947" s="7" t="s">
        <v>995</v>
      </c>
      <c r="B947" t="s">
        <v>34</v>
      </c>
      <c r="C947" t="s">
        <v>26</v>
      </c>
      <c r="D947" s="7" t="s">
        <v>49</v>
      </c>
      <c r="F947" s="8">
        <v>44385</v>
      </c>
      <c r="G947" s="8">
        <v>44396</v>
      </c>
      <c r="H947" s="9">
        <v>2</v>
      </c>
      <c r="I947" s="9" t="e">
        <f>VLOOKUP(WorkOrders2[[#This Row],[Techs]],[1]!tblRates[#All],2,FALSE)</f>
        <v>#REF!</v>
      </c>
      <c r="J947" s="10"/>
      <c r="K947" s="10"/>
      <c r="L947" s="11">
        <v>1</v>
      </c>
      <c r="M947" s="12">
        <v>312.19</v>
      </c>
      <c r="N947" s="12">
        <f>IF(WorkOrders2[[#This Row],[WtyParts]]="yes", 0,WorkOrders2[[#This Row],[PartsCost]])</f>
        <v>312.19</v>
      </c>
      <c r="O947" t="s">
        <v>47</v>
      </c>
      <c r="P947" s="13">
        <f t="shared" si="112"/>
        <v>11</v>
      </c>
      <c r="Q947" s="14">
        <f t="shared" si="113"/>
        <v>140</v>
      </c>
      <c r="R947" s="15">
        <f t="shared" si="114"/>
        <v>140</v>
      </c>
      <c r="S947" s="15">
        <f t="shared" si="115"/>
        <v>140</v>
      </c>
      <c r="T947" s="15">
        <f t="shared" si="116"/>
        <v>312.19</v>
      </c>
      <c r="U947" s="15">
        <f t="shared" si="117"/>
        <v>452.19</v>
      </c>
      <c r="V947" s="15">
        <f t="shared" si="118"/>
        <v>452.19</v>
      </c>
      <c r="W947" s="14" t="str">
        <f t="shared" si="119"/>
        <v>Thu</v>
      </c>
      <c r="X947" s="14" t="str">
        <f t="shared" si="119"/>
        <v>Mon</v>
      </c>
      <c r="Y947" s="19">
        <f>WorkOrders2[[#This Row],[LbrHrs]]*WorkOrders2[[#This Row],[Techs]]</f>
        <v>2</v>
      </c>
      <c r="Z947" s="19">
        <f>WorkOrders2[[#This Row],[PartsCost]]+WorkOrders2[[#This Row],[LbrCost]]</f>
        <v>452.19</v>
      </c>
    </row>
    <row r="948" spans="1:26" x14ac:dyDescent="0.25">
      <c r="A948" s="7" t="s">
        <v>996</v>
      </c>
      <c r="B948" t="s">
        <v>34</v>
      </c>
      <c r="C948" t="s">
        <v>40</v>
      </c>
      <c r="D948" s="7" t="s">
        <v>162</v>
      </c>
      <c r="E948" t="s">
        <v>41</v>
      </c>
      <c r="F948" s="8">
        <v>44385</v>
      </c>
      <c r="G948" s="8"/>
      <c r="H948" s="9">
        <v>2</v>
      </c>
      <c r="I948" s="9" t="e">
        <f>VLOOKUP(WorkOrders2[[#This Row],[Techs]],[1]!tblRates[#All],2,FALSE)</f>
        <v>#REF!</v>
      </c>
      <c r="J948" s="10"/>
      <c r="K948" s="10"/>
      <c r="L948" s="11"/>
      <c r="M948" s="12">
        <v>116.1046</v>
      </c>
      <c r="N948" s="12">
        <f>IF(WorkOrders2[[#This Row],[WtyParts]]="yes", 0,WorkOrders2[[#This Row],[PartsCost]])</f>
        <v>116.1046</v>
      </c>
      <c r="O948" t="s">
        <v>47</v>
      </c>
      <c r="P948" s="13" t="str">
        <f t="shared" si="112"/>
        <v/>
      </c>
      <c r="Q948" s="14">
        <f t="shared" si="113"/>
        <v>140</v>
      </c>
      <c r="R948" s="15">
        <f t="shared" si="114"/>
        <v>0</v>
      </c>
      <c r="S948" s="15">
        <f t="shared" si="115"/>
        <v>0</v>
      </c>
      <c r="T948" s="15">
        <f t="shared" si="116"/>
        <v>116.1046</v>
      </c>
      <c r="U948" s="15">
        <f t="shared" si="117"/>
        <v>116.1046</v>
      </c>
      <c r="V948" s="15">
        <f t="shared" si="118"/>
        <v>116.1046</v>
      </c>
      <c r="W948" s="14" t="str">
        <f t="shared" si="119"/>
        <v>Thu</v>
      </c>
      <c r="X948" s="14" t="str">
        <f t="shared" si="119"/>
        <v>Sat</v>
      </c>
      <c r="Y948" s="19">
        <f>WorkOrders2[[#This Row],[LbrHrs]]*WorkOrders2[[#This Row],[Techs]]</f>
        <v>0</v>
      </c>
      <c r="Z948" s="19">
        <f>WorkOrders2[[#This Row],[PartsCost]]+WorkOrders2[[#This Row],[LbrCost]]</f>
        <v>116.1046</v>
      </c>
    </row>
    <row r="949" spans="1:26" x14ac:dyDescent="0.25">
      <c r="A949" s="7" t="s">
        <v>997</v>
      </c>
      <c r="B949" t="s">
        <v>194</v>
      </c>
      <c r="C949" t="s">
        <v>195</v>
      </c>
      <c r="D949" s="7" t="s">
        <v>49</v>
      </c>
      <c r="F949" s="8">
        <v>44385</v>
      </c>
      <c r="G949" s="8"/>
      <c r="H949" s="9">
        <v>2</v>
      </c>
      <c r="I949" s="9" t="e">
        <f>VLOOKUP(WorkOrders2[[#This Row],[Techs]],[1]!tblRates[#All],2,FALSE)</f>
        <v>#REF!</v>
      </c>
      <c r="J949" s="10"/>
      <c r="K949" s="10"/>
      <c r="L949" s="11"/>
      <c r="M949" s="12">
        <v>187.55279999999999</v>
      </c>
      <c r="N949" s="12">
        <f>IF(WorkOrders2[[#This Row],[WtyParts]]="yes", 0,WorkOrders2[[#This Row],[PartsCost]])</f>
        <v>187.55279999999999</v>
      </c>
      <c r="O949" t="s">
        <v>47</v>
      </c>
      <c r="P949" s="13" t="str">
        <f t="shared" si="112"/>
        <v/>
      </c>
      <c r="Q949" s="14">
        <f t="shared" si="113"/>
        <v>140</v>
      </c>
      <c r="R949" s="15">
        <f t="shared" si="114"/>
        <v>0</v>
      </c>
      <c r="S949" s="15">
        <f t="shared" si="115"/>
        <v>0</v>
      </c>
      <c r="T949" s="15">
        <f t="shared" si="116"/>
        <v>187.55279999999999</v>
      </c>
      <c r="U949" s="15">
        <f t="shared" si="117"/>
        <v>187.55279999999999</v>
      </c>
      <c r="V949" s="15">
        <f t="shared" si="118"/>
        <v>187.55279999999999</v>
      </c>
      <c r="W949" s="14" t="str">
        <f t="shared" si="119"/>
        <v>Thu</v>
      </c>
      <c r="X949" s="14" t="str">
        <f t="shared" si="119"/>
        <v>Sat</v>
      </c>
      <c r="Y949" s="19">
        <f>WorkOrders2[[#This Row],[LbrHrs]]*WorkOrders2[[#This Row],[Techs]]</f>
        <v>0</v>
      </c>
      <c r="Z949" s="19">
        <f>WorkOrders2[[#This Row],[PartsCost]]+WorkOrders2[[#This Row],[LbrCost]]</f>
        <v>187.55279999999999</v>
      </c>
    </row>
    <row r="950" spans="1:26" x14ac:dyDescent="0.25">
      <c r="A950" s="7" t="s">
        <v>998</v>
      </c>
      <c r="B950" t="s">
        <v>34</v>
      </c>
      <c r="C950" t="s">
        <v>46</v>
      </c>
      <c r="D950" s="7" t="s">
        <v>162</v>
      </c>
      <c r="F950" s="8">
        <v>44385</v>
      </c>
      <c r="G950" s="8"/>
      <c r="H950" s="9">
        <v>2</v>
      </c>
      <c r="I950" s="9" t="e">
        <f>VLOOKUP(WorkOrders2[[#This Row],[Techs]],[1]!tblRates[#All],2,FALSE)</f>
        <v>#REF!</v>
      </c>
      <c r="J950" s="10" t="s">
        <v>41</v>
      </c>
      <c r="K950" s="10" t="s">
        <v>41</v>
      </c>
      <c r="L950" s="11"/>
      <c r="M950" s="12">
        <v>3060.3402999999998</v>
      </c>
      <c r="N950" s="12">
        <f>IF(WorkOrders2[[#This Row],[WtyParts]]="yes", 0,WorkOrders2[[#This Row],[PartsCost]])</f>
        <v>0</v>
      </c>
      <c r="O950" t="s">
        <v>381</v>
      </c>
      <c r="P950" s="13" t="str">
        <f t="shared" si="112"/>
        <v/>
      </c>
      <c r="Q950" s="14">
        <f t="shared" si="113"/>
        <v>140</v>
      </c>
      <c r="R950" s="15">
        <f t="shared" si="114"/>
        <v>0</v>
      </c>
      <c r="S950" s="15">
        <f t="shared" si="115"/>
        <v>0</v>
      </c>
      <c r="T950" s="15">
        <f t="shared" si="116"/>
        <v>0</v>
      </c>
      <c r="U950" s="15">
        <f t="shared" si="117"/>
        <v>3060.3402999999998</v>
      </c>
      <c r="V950" s="15">
        <f t="shared" si="118"/>
        <v>0</v>
      </c>
      <c r="W950" s="14" t="str">
        <f t="shared" si="119"/>
        <v>Thu</v>
      </c>
      <c r="X950" s="14" t="str">
        <f t="shared" si="119"/>
        <v>Sat</v>
      </c>
      <c r="Y950" s="19">
        <f>WorkOrders2[[#This Row],[LbrHrs]]*WorkOrders2[[#This Row],[Techs]]</f>
        <v>0</v>
      </c>
      <c r="Z950" s="19">
        <f>WorkOrders2[[#This Row],[PartsCost]]+WorkOrders2[[#This Row],[LbrCost]]</f>
        <v>3060.3402999999998</v>
      </c>
    </row>
    <row r="951" spans="1:26" x14ac:dyDescent="0.25">
      <c r="A951" s="7" t="s">
        <v>999</v>
      </c>
      <c r="B951" t="s">
        <v>34</v>
      </c>
      <c r="C951" t="s">
        <v>46</v>
      </c>
      <c r="D951" s="7" t="s">
        <v>27</v>
      </c>
      <c r="F951" s="8">
        <v>44386</v>
      </c>
      <c r="G951" s="8"/>
      <c r="H951" s="9">
        <v>2</v>
      </c>
      <c r="I951" s="9" t="e">
        <f>VLOOKUP(WorkOrders2[[#This Row],[Techs]],[1]!tblRates[#All],2,FALSE)</f>
        <v>#REF!</v>
      </c>
      <c r="J951" s="10"/>
      <c r="K951" s="10"/>
      <c r="L951" s="11"/>
      <c r="M951" s="12">
        <v>250.83199999999999</v>
      </c>
      <c r="N951" s="12">
        <f>IF(WorkOrders2[[#This Row],[WtyParts]]="yes", 0,WorkOrders2[[#This Row],[PartsCost]])</f>
        <v>250.83199999999999</v>
      </c>
      <c r="O951" t="s">
        <v>47</v>
      </c>
      <c r="P951" s="13" t="str">
        <f t="shared" si="112"/>
        <v/>
      </c>
      <c r="Q951" s="14">
        <f t="shared" si="113"/>
        <v>140</v>
      </c>
      <c r="R951" s="15">
        <f t="shared" si="114"/>
        <v>0</v>
      </c>
      <c r="S951" s="15">
        <f t="shared" si="115"/>
        <v>0</v>
      </c>
      <c r="T951" s="15">
        <f t="shared" si="116"/>
        <v>250.83199999999999</v>
      </c>
      <c r="U951" s="15">
        <f t="shared" si="117"/>
        <v>250.83199999999999</v>
      </c>
      <c r="V951" s="15">
        <f t="shared" si="118"/>
        <v>250.83199999999999</v>
      </c>
      <c r="W951" s="14" t="str">
        <f t="shared" si="119"/>
        <v>Fri</v>
      </c>
      <c r="X951" s="14" t="str">
        <f t="shared" si="119"/>
        <v>Sat</v>
      </c>
      <c r="Y951" s="19">
        <f>WorkOrders2[[#This Row],[LbrHrs]]*WorkOrders2[[#This Row],[Techs]]</f>
        <v>0</v>
      </c>
      <c r="Z951" s="19">
        <f>WorkOrders2[[#This Row],[PartsCost]]+WorkOrders2[[#This Row],[LbrCost]]</f>
        <v>250.83199999999999</v>
      </c>
    </row>
    <row r="952" spans="1:26" x14ac:dyDescent="0.25">
      <c r="A952" s="7" t="s">
        <v>1000</v>
      </c>
      <c r="B952" t="s">
        <v>30</v>
      </c>
      <c r="C952" t="s">
        <v>46</v>
      </c>
      <c r="D952" s="7" t="s">
        <v>27</v>
      </c>
      <c r="F952" s="8">
        <v>44387</v>
      </c>
      <c r="G952" s="8"/>
      <c r="H952" s="9">
        <v>1</v>
      </c>
      <c r="I952" s="9" t="e">
        <f>VLOOKUP(WorkOrders2[[#This Row],[Techs]],[1]!tblRates[#All],2,FALSE)</f>
        <v>#REF!</v>
      </c>
      <c r="J952" s="10"/>
      <c r="K952" s="10"/>
      <c r="L952" s="11"/>
      <c r="M952" s="12">
        <v>320.7079</v>
      </c>
      <c r="N952" s="12">
        <f>IF(WorkOrders2[[#This Row],[WtyParts]]="yes", 0,WorkOrders2[[#This Row],[PartsCost]])</f>
        <v>320.7079</v>
      </c>
      <c r="O952" t="s">
        <v>47</v>
      </c>
      <c r="P952" s="13" t="str">
        <f t="shared" si="112"/>
        <v/>
      </c>
      <c r="Q952" s="14">
        <f t="shared" si="113"/>
        <v>80</v>
      </c>
      <c r="R952" s="15">
        <f t="shared" si="114"/>
        <v>0</v>
      </c>
      <c r="S952" s="15">
        <f t="shared" si="115"/>
        <v>0</v>
      </c>
      <c r="T952" s="15">
        <f t="shared" si="116"/>
        <v>320.7079</v>
      </c>
      <c r="U952" s="15">
        <f t="shared" si="117"/>
        <v>320.7079</v>
      </c>
      <c r="V952" s="15">
        <f t="shared" si="118"/>
        <v>320.7079</v>
      </c>
      <c r="W952" s="14" t="str">
        <f t="shared" si="119"/>
        <v>Sat</v>
      </c>
      <c r="X952" s="14" t="str">
        <f t="shared" si="119"/>
        <v>Sat</v>
      </c>
      <c r="Y952" s="19">
        <f>WorkOrders2[[#This Row],[LbrHrs]]*WorkOrders2[[#This Row],[Techs]]</f>
        <v>0</v>
      </c>
      <c r="Z952" s="19">
        <f>WorkOrders2[[#This Row],[PartsCost]]+WorkOrders2[[#This Row],[LbrCost]]</f>
        <v>320.7079</v>
      </c>
    </row>
    <row r="953" spans="1:26" x14ac:dyDescent="0.25">
      <c r="A953" s="7" t="s">
        <v>1001</v>
      </c>
      <c r="B953" t="s">
        <v>34</v>
      </c>
      <c r="C953" t="s">
        <v>46</v>
      </c>
      <c r="D953" s="7" t="s">
        <v>27</v>
      </c>
      <c r="E953" t="s">
        <v>41</v>
      </c>
      <c r="F953" s="8">
        <v>44389</v>
      </c>
      <c r="G953" s="8">
        <v>44398</v>
      </c>
      <c r="H953" s="9">
        <v>1</v>
      </c>
      <c r="I953" s="9" t="e">
        <f>VLOOKUP(WorkOrders2[[#This Row],[Techs]],[1]!tblRates[#All],2,FALSE)</f>
        <v>#REF!</v>
      </c>
      <c r="J953" s="10"/>
      <c r="K953" s="10"/>
      <c r="L953" s="11">
        <v>0.75</v>
      </c>
      <c r="M953" s="12">
        <v>74.947000000000003</v>
      </c>
      <c r="N953" s="12">
        <f>IF(WorkOrders2[[#This Row],[WtyParts]]="yes", 0,WorkOrders2[[#This Row],[PartsCost]])</f>
        <v>74.947000000000003</v>
      </c>
      <c r="O953" t="s">
        <v>47</v>
      </c>
      <c r="P953" s="13">
        <f t="shared" si="112"/>
        <v>9</v>
      </c>
      <c r="Q953" s="14">
        <f t="shared" si="113"/>
        <v>80</v>
      </c>
      <c r="R953" s="15">
        <f t="shared" si="114"/>
        <v>60</v>
      </c>
      <c r="S953" s="15">
        <f t="shared" si="115"/>
        <v>60</v>
      </c>
      <c r="T953" s="15">
        <f t="shared" si="116"/>
        <v>74.947000000000003</v>
      </c>
      <c r="U953" s="15">
        <f t="shared" si="117"/>
        <v>134.947</v>
      </c>
      <c r="V953" s="15">
        <f t="shared" si="118"/>
        <v>134.947</v>
      </c>
      <c r="W953" s="14" t="str">
        <f t="shared" si="119"/>
        <v>Mon</v>
      </c>
      <c r="X953" s="14" t="str">
        <f t="shared" si="119"/>
        <v>Wed</v>
      </c>
      <c r="Y953" s="19">
        <f>WorkOrders2[[#This Row],[LbrHrs]]*WorkOrders2[[#This Row],[Techs]]</f>
        <v>0.75</v>
      </c>
      <c r="Z953" s="19">
        <f>WorkOrders2[[#This Row],[PartsCost]]+WorkOrders2[[#This Row],[LbrCost]]</f>
        <v>134.947</v>
      </c>
    </row>
    <row r="954" spans="1:26" x14ac:dyDescent="0.25">
      <c r="A954" s="7" t="s">
        <v>1002</v>
      </c>
      <c r="B954" t="s">
        <v>62</v>
      </c>
      <c r="C954" t="s">
        <v>46</v>
      </c>
      <c r="D954" s="7" t="s">
        <v>32</v>
      </c>
      <c r="E954" t="s">
        <v>41</v>
      </c>
      <c r="F954" s="8">
        <v>44389</v>
      </c>
      <c r="G954" s="8">
        <v>44399</v>
      </c>
      <c r="H954" s="9">
        <v>2</v>
      </c>
      <c r="I954" s="9" t="e">
        <f>VLOOKUP(WorkOrders2[[#This Row],[Techs]],[1]!tblRates[#All],2,FALSE)</f>
        <v>#REF!</v>
      </c>
      <c r="J954" s="10"/>
      <c r="K954" s="10"/>
      <c r="L954" s="11">
        <v>1.75</v>
      </c>
      <c r="M954" s="12">
        <v>120</v>
      </c>
      <c r="N954" s="12">
        <f>IF(WorkOrders2[[#This Row],[WtyParts]]="yes", 0,WorkOrders2[[#This Row],[PartsCost]])</f>
        <v>120</v>
      </c>
      <c r="O954" t="s">
        <v>36</v>
      </c>
      <c r="P954" s="13">
        <f t="shared" si="112"/>
        <v>10</v>
      </c>
      <c r="Q954" s="14">
        <f t="shared" si="113"/>
        <v>140</v>
      </c>
      <c r="R954" s="15">
        <f t="shared" si="114"/>
        <v>245</v>
      </c>
      <c r="S954" s="15">
        <f t="shared" si="115"/>
        <v>245</v>
      </c>
      <c r="T954" s="15">
        <f t="shared" si="116"/>
        <v>120</v>
      </c>
      <c r="U954" s="15">
        <f t="shared" si="117"/>
        <v>365</v>
      </c>
      <c r="V954" s="15">
        <f t="shared" si="118"/>
        <v>365</v>
      </c>
      <c r="W954" s="14" t="str">
        <f t="shared" si="119"/>
        <v>Mon</v>
      </c>
      <c r="X954" s="14" t="str">
        <f t="shared" si="119"/>
        <v>Thu</v>
      </c>
      <c r="Y954" s="19">
        <f>WorkOrders2[[#This Row],[LbrHrs]]*WorkOrders2[[#This Row],[Techs]]</f>
        <v>3.5</v>
      </c>
      <c r="Z954" s="19">
        <f>WorkOrders2[[#This Row],[PartsCost]]+WorkOrders2[[#This Row],[LbrCost]]</f>
        <v>365</v>
      </c>
    </row>
    <row r="955" spans="1:26" x14ac:dyDescent="0.25">
      <c r="A955" s="7" t="s">
        <v>1003</v>
      </c>
      <c r="B955" t="s">
        <v>25</v>
      </c>
      <c r="C955" t="s">
        <v>195</v>
      </c>
      <c r="D955" s="7" t="s">
        <v>27</v>
      </c>
      <c r="F955" s="8">
        <v>44389</v>
      </c>
      <c r="G955" s="8"/>
      <c r="H955" s="9">
        <v>2</v>
      </c>
      <c r="I955" s="9" t="e">
        <f>VLOOKUP(WorkOrders2[[#This Row],[Techs]],[1]!tblRates[#All],2,FALSE)</f>
        <v>#REF!</v>
      </c>
      <c r="J955" s="10"/>
      <c r="K955" s="10"/>
      <c r="L955" s="11"/>
      <c r="M955" s="12">
        <v>169.02</v>
      </c>
      <c r="N955" s="12">
        <f>IF(WorkOrders2[[#This Row],[WtyParts]]="yes", 0,WorkOrders2[[#This Row],[PartsCost]])</f>
        <v>169.02</v>
      </c>
      <c r="O955" t="s">
        <v>28</v>
      </c>
      <c r="P955" s="13" t="str">
        <f t="shared" si="112"/>
        <v/>
      </c>
      <c r="Q955" s="14">
        <f t="shared" si="113"/>
        <v>140</v>
      </c>
      <c r="R955" s="15">
        <f t="shared" si="114"/>
        <v>0</v>
      </c>
      <c r="S955" s="15">
        <f t="shared" si="115"/>
        <v>0</v>
      </c>
      <c r="T955" s="15">
        <f t="shared" si="116"/>
        <v>169.02</v>
      </c>
      <c r="U955" s="15">
        <f t="shared" si="117"/>
        <v>169.02</v>
      </c>
      <c r="V955" s="15">
        <f t="shared" si="118"/>
        <v>169.02</v>
      </c>
      <c r="W955" s="14" t="str">
        <f t="shared" si="119"/>
        <v>Mon</v>
      </c>
      <c r="X955" s="14" t="str">
        <f t="shared" si="119"/>
        <v>Sat</v>
      </c>
      <c r="Y955" s="19">
        <f>WorkOrders2[[#This Row],[LbrHrs]]*WorkOrders2[[#This Row],[Techs]]</f>
        <v>0</v>
      </c>
      <c r="Z955" s="19">
        <f>WorkOrders2[[#This Row],[PartsCost]]+WorkOrders2[[#This Row],[LbrCost]]</f>
        <v>169.02</v>
      </c>
    </row>
    <row r="956" spans="1:26" x14ac:dyDescent="0.25">
      <c r="A956" s="7" t="s">
        <v>1004</v>
      </c>
      <c r="B956" t="s">
        <v>194</v>
      </c>
      <c r="C956" t="s">
        <v>195</v>
      </c>
      <c r="D956" s="7" t="s">
        <v>35</v>
      </c>
      <c r="F956" s="8">
        <v>44389</v>
      </c>
      <c r="G956" s="8"/>
      <c r="H956" s="9">
        <v>2</v>
      </c>
      <c r="I956" s="9" t="e">
        <f>VLOOKUP(WorkOrders2[[#This Row],[Techs]],[1]!tblRates[#All],2,FALSE)</f>
        <v>#REF!</v>
      </c>
      <c r="J956" s="10"/>
      <c r="K956" s="10"/>
      <c r="L956" s="11"/>
      <c r="M956" s="12">
        <v>145</v>
      </c>
      <c r="N956" s="12">
        <f>IF(WorkOrders2[[#This Row],[WtyParts]]="yes", 0,WorkOrders2[[#This Row],[PartsCost]])</f>
        <v>145</v>
      </c>
      <c r="O956" t="s">
        <v>47</v>
      </c>
      <c r="P956" s="13" t="str">
        <f t="shared" si="112"/>
        <v/>
      </c>
      <c r="Q956" s="14">
        <f t="shared" si="113"/>
        <v>140</v>
      </c>
      <c r="R956" s="15">
        <f t="shared" si="114"/>
        <v>0</v>
      </c>
      <c r="S956" s="15">
        <f t="shared" si="115"/>
        <v>0</v>
      </c>
      <c r="T956" s="15">
        <f t="shared" si="116"/>
        <v>145</v>
      </c>
      <c r="U956" s="15">
        <f t="shared" si="117"/>
        <v>145</v>
      </c>
      <c r="V956" s="15">
        <f t="shared" si="118"/>
        <v>145</v>
      </c>
      <c r="W956" s="14" t="str">
        <f t="shared" si="119"/>
        <v>Mon</v>
      </c>
      <c r="X956" s="14" t="str">
        <f t="shared" si="119"/>
        <v>Sat</v>
      </c>
      <c r="Y956" s="19">
        <f>WorkOrders2[[#This Row],[LbrHrs]]*WorkOrders2[[#This Row],[Techs]]</f>
        <v>0</v>
      </c>
      <c r="Z956" s="19">
        <f>WorkOrders2[[#This Row],[PartsCost]]+WorkOrders2[[#This Row],[LbrCost]]</f>
        <v>145</v>
      </c>
    </row>
    <row r="957" spans="1:26" x14ac:dyDescent="0.25">
      <c r="A957" s="7" t="s">
        <v>1005</v>
      </c>
      <c r="B957" t="s">
        <v>34</v>
      </c>
      <c r="C957" t="s">
        <v>40</v>
      </c>
      <c r="D957" s="7" t="s">
        <v>162</v>
      </c>
      <c r="F957" s="8">
        <v>44389</v>
      </c>
      <c r="G957" s="8"/>
      <c r="H957" s="9">
        <v>1</v>
      </c>
      <c r="I957" s="9" t="e">
        <f>VLOOKUP(WorkOrders2[[#This Row],[Techs]],[1]!tblRates[#All],2,FALSE)</f>
        <v>#REF!</v>
      </c>
      <c r="J957" s="10"/>
      <c r="K957" s="10"/>
      <c r="L957" s="11"/>
      <c r="M957" s="12">
        <v>399.84010000000001</v>
      </c>
      <c r="N957" s="12">
        <f>IF(WorkOrders2[[#This Row],[WtyParts]]="yes", 0,WorkOrders2[[#This Row],[PartsCost]])</f>
        <v>399.84010000000001</v>
      </c>
      <c r="O957" t="s">
        <v>28</v>
      </c>
      <c r="P957" s="13" t="str">
        <f t="shared" si="112"/>
        <v/>
      </c>
      <c r="Q957" s="14">
        <f t="shared" si="113"/>
        <v>80</v>
      </c>
      <c r="R957" s="15">
        <f t="shared" si="114"/>
        <v>0</v>
      </c>
      <c r="S957" s="15">
        <f t="shared" si="115"/>
        <v>0</v>
      </c>
      <c r="T957" s="15">
        <f t="shared" si="116"/>
        <v>399.84010000000001</v>
      </c>
      <c r="U957" s="15">
        <f t="shared" si="117"/>
        <v>399.84010000000001</v>
      </c>
      <c r="V957" s="15">
        <f t="shared" si="118"/>
        <v>399.84010000000001</v>
      </c>
      <c r="W957" s="14" t="str">
        <f t="shared" si="119"/>
        <v>Mon</v>
      </c>
      <c r="X957" s="14" t="str">
        <f t="shared" si="119"/>
        <v>Sat</v>
      </c>
      <c r="Y957" s="19">
        <f>WorkOrders2[[#This Row],[LbrHrs]]*WorkOrders2[[#This Row],[Techs]]</f>
        <v>0</v>
      </c>
      <c r="Z957" s="19">
        <f>WorkOrders2[[#This Row],[PartsCost]]+WorkOrders2[[#This Row],[LbrCost]]</f>
        <v>399.84010000000001</v>
      </c>
    </row>
    <row r="958" spans="1:26" x14ac:dyDescent="0.25">
      <c r="A958" s="7" t="s">
        <v>1006</v>
      </c>
      <c r="B958" t="s">
        <v>136</v>
      </c>
      <c r="C958" t="s">
        <v>46</v>
      </c>
      <c r="D958" s="7" t="s">
        <v>49</v>
      </c>
      <c r="F958" s="8">
        <v>44389</v>
      </c>
      <c r="G958" s="8"/>
      <c r="H958" s="9">
        <v>1</v>
      </c>
      <c r="I958" s="9" t="e">
        <f>VLOOKUP(WorkOrders2[[#This Row],[Techs]],[1]!tblRates[#All],2,FALSE)</f>
        <v>#REF!</v>
      </c>
      <c r="J958" s="10"/>
      <c r="K958" s="10"/>
      <c r="L958" s="11"/>
      <c r="M958" s="12">
        <v>464.21109999999999</v>
      </c>
      <c r="N958" s="12">
        <f>IF(WorkOrders2[[#This Row],[WtyParts]]="yes", 0,WorkOrders2[[#This Row],[PartsCost]])</f>
        <v>464.21109999999999</v>
      </c>
      <c r="O958" t="s">
        <v>47</v>
      </c>
      <c r="P958" s="13" t="str">
        <f t="shared" si="112"/>
        <v/>
      </c>
      <c r="Q958" s="14">
        <f t="shared" si="113"/>
        <v>80</v>
      </c>
      <c r="R958" s="15">
        <f t="shared" si="114"/>
        <v>0</v>
      </c>
      <c r="S958" s="15">
        <f t="shared" si="115"/>
        <v>0</v>
      </c>
      <c r="T958" s="15">
        <f t="shared" si="116"/>
        <v>464.21109999999999</v>
      </c>
      <c r="U958" s="15">
        <f t="shared" si="117"/>
        <v>464.21109999999999</v>
      </c>
      <c r="V958" s="15">
        <f t="shared" si="118"/>
        <v>464.21109999999999</v>
      </c>
      <c r="W958" s="14" t="str">
        <f t="shared" si="119"/>
        <v>Mon</v>
      </c>
      <c r="X958" s="14" t="str">
        <f t="shared" si="119"/>
        <v>Sat</v>
      </c>
      <c r="Y958" s="19">
        <f>WorkOrders2[[#This Row],[LbrHrs]]*WorkOrders2[[#This Row],[Techs]]</f>
        <v>0</v>
      </c>
      <c r="Z958" s="19">
        <f>WorkOrders2[[#This Row],[PartsCost]]+WorkOrders2[[#This Row],[LbrCost]]</f>
        <v>464.21109999999999</v>
      </c>
    </row>
    <row r="959" spans="1:26" x14ac:dyDescent="0.25">
      <c r="A959" s="7" t="s">
        <v>1007</v>
      </c>
      <c r="B959" t="s">
        <v>62</v>
      </c>
      <c r="C959" t="s">
        <v>26</v>
      </c>
      <c r="D959" s="7" t="s">
        <v>27</v>
      </c>
      <c r="E959" t="s">
        <v>41</v>
      </c>
      <c r="F959" s="8">
        <v>44390</v>
      </c>
      <c r="G959" s="8">
        <v>44397</v>
      </c>
      <c r="H959" s="9">
        <v>1</v>
      </c>
      <c r="I959" s="9" t="e">
        <f>VLOOKUP(WorkOrders2[[#This Row],[Techs]],[1]!tblRates[#All],2,FALSE)</f>
        <v>#REF!</v>
      </c>
      <c r="J959" s="10"/>
      <c r="K959" s="10"/>
      <c r="L959" s="11">
        <v>0.5</v>
      </c>
      <c r="M959" s="12">
        <v>83.462900000000005</v>
      </c>
      <c r="N959" s="12">
        <f>IF(WorkOrders2[[#This Row],[WtyParts]]="yes", 0,WorkOrders2[[#This Row],[PartsCost]])</f>
        <v>83.462900000000005</v>
      </c>
      <c r="O959" t="s">
        <v>47</v>
      </c>
      <c r="P959" s="13">
        <f t="shared" si="112"/>
        <v>7</v>
      </c>
      <c r="Q959" s="14">
        <f t="shared" si="113"/>
        <v>80</v>
      </c>
      <c r="R959" s="15">
        <f t="shared" si="114"/>
        <v>40</v>
      </c>
      <c r="S959" s="15">
        <f t="shared" si="115"/>
        <v>40</v>
      </c>
      <c r="T959" s="15">
        <f t="shared" si="116"/>
        <v>83.462900000000005</v>
      </c>
      <c r="U959" s="15">
        <f t="shared" si="117"/>
        <v>123.4629</v>
      </c>
      <c r="V959" s="15">
        <f t="shared" si="118"/>
        <v>123.4629</v>
      </c>
      <c r="W959" s="14" t="str">
        <f t="shared" si="119"/>
        <v>Tue</v>
      </c>
      <c r="X959" s="14" t="str">
        <f t="shared" si="119"/>
        <v>Tue</v>
      </c>
      <c r="Y959" s="19">
        <f>WorkOrders2[[#This Row],[LbrHrs]]*WorkOrders2[[#This Row],[Techs]]</f>
        <v>0.5</v>
      </c>
      <c r="Z959" s="19">
        <f>WorkOrders2[[#This Row],[PartsCost]]+WorkOrders2[[#This Row],[LbrCost]]</f>
        <v>123.4629</v>
      </c>
    </row>
    <row r="960" spans="1:26" x14ac:dyDescent="0.25">
      <c r="A960" s="7" t="s">
        <v>1008</v>
      </c>
      <c r="B960" t="s">
        <v>25</v>
      </c>
      <c r="C960" t="s">
        <v>195</v>
      </c>
      <c r="D960" s="7" t="s">
        <v>27</v>
      </c>
      <c r="F960" s="8">
        <v>44390</v>
      </c>
      <c r="G960" s="8"/>
      <c r="H960" s="9">
        <v>2</v>
      </c>
      <c r="I960" s="9" t="e">
        <f>VLOOKUP(WorkOrders2[[#This Row],[Techs]],[1]!tblRates[#All],2,FALSE)</f>
        <v>#REF!</v>
      </c>
      <c r="J960" s="10"/>
      <c r="K960" s="10"/>
      <c r="L960" s="11"/>
      <c r="M960" s="12">
        <v>58.5</v>
      </c>
      <c r="N960" s="12">
        <f>IF(WorkOrders2[[#This Row],[WtyParts]]="yes", 0,WorkOrders2[[#This Row],[PartsCost]])</f>
        <v>58.5</v>
      </c>
      <c r="O960" t="s">
        <v>28</v>
      </c>
      <c r="P960" s="13" t="str">
        <f t="shared" si="112"/>
        <v/>
      </c>
      <c r="Q960" s="14">
        <f t="shared" si="113"/>
        <v>140</v>
      </c>
      <c r="R960" s="15">
        <f t="shared" si="114"/>
        <v>0</v>
      </c>
      <c r="S960" s="15">
        <f t="shared" si="115"/>
        <v>0</v>
      </c>
      <c r="T960" s="15">
        <f t="shared" si="116"/>
        <v>58.5</v>
      </c>
      <c r="U960" s="15">
        <f t="shared" si="117"/>
        <v>58.5</v>
      </c>
      <c r="V960" s="15">
        <f t="shared" si="118"/>
        <v>58.5</v>
      </c>
      <c r="W960" s="14" t="str">
        <f t="shared" si="119"/>
        <v>Tue</v>
      </c>
      <c r="X960" s="14" t="str">
        <f t="shared" si="119"/>
        <v>Sat</v>
      </c>
      <c r="Y960" s="19">
        <f>WorkOrders2[[#This Row],[LbrHrs]]*WorkOrders2[[#This Row],[Techs]]</f>
        <v>0</v>
      </c>
      <c r="Z960" s="19">
        <f>WorkOrders2[[#This Row],[PartsCost]]+WorkOrders2[[#This Row],[LbrCost]]</f>
        <v>58.5</v>
      </c>
    </row>
    <row r="961" spans="1:26" x14ac:dyDescent="0.25">
      <c r="A961" s="7" t="s">
        <v>1009</v>
      </c>
      <c r="B961" t="s">
        <v>30</v>
      </c>
      <c r="C961" t="s">
        <v>46</v>
      </c>
      <c r="D961" s="7" t="s">
        <v>27</v>
      </c>
      <c r="F961" s="8">
        <v>44390</v>
      </c>
      <c r="G961" s="8"/>
      <c r="H961" s="9">
        <v>1</v>
      </c>
      <c r="I961" s="9" t="e">
        <f>VLOOKUP(WorkOrders2[[#This Row],[Techs]],[1]!tblRates[#All],2,FALSE)</f>
        <v>#REF!</v>
      </c>
      <c r="J961" s="10"/>
      <c r="K961" s="10"/>
      <c r="L961" s="11"/>
      <c r="M961" s="12">
        <v>61.180599999999998</v>
      </c>
      <c r="N961" s="12">
        <f>IF(WorkOrders2[[#This Row],[WtyParts]]="yes", 0,WorkOrders2[[#This Row],[PartsCost]])</f>
        <v>61.180599999999998</v>
      </c>
      <c r="O961" t="s">
        <v>28</v>
      </c>
      <c r="P961" s="13" t="str">
        <f t="shared" si="112"/>
        <v/>
      </c>
      <c r="Q961" s="14">
        <f t="shared" si="113"/>
        <v>80</v>
      </c>
      <c r="R961" s="15">
        <f t="shared" si="114"/>
        <v>0</v>
      </c>
      <c r="S961" s="15">
        <f t="shared" si="115"/>
        <v>0</v>
      </c>
      <c r="T961" s="15">
        <f t="shared" si="116"/>
        <v>61.180599999999998</v>
      </c>
      <c r="U961" s="15">
        <f t="shared" si="117"/>
        <v>61.180599999999998</v>
      </c>
      <c r="V961" s="15">
        <f t="shared" si="118"/>
        <v>61.180599999999998</v>
      </c>
      <c r="W961" s="14" t="str">
        <f t="shared" si="119"/>
        <v>Tue</v>
      </c>
      <c r="X961" s="14" t="str">
        <f t="shared" si="119"/>
        <v>Sat</v>
      </c>
      <c r="Y961" s="19">
        <f>WorkOrders2[[#This Row],[LbrHrs]]*WorkOrders2[[#This Row],[Techs]]</f>
        <v>0</v>
      </c>
      <c r="Z961" s="19">
        <f>WorkOrders2[[#This Row],[PartsCost]]+WorkOrders2[[#This Row],[LbrCost]]</f>
        <v>61.180599999999998</v>
      </c>
    </row>
    <row r="962" spans="1:26" x14ac:dyDescent="0.25">
      <c r="A962" s="7" t="s">
        <v>1010</v>
      </c>
      <c r="B962" t="s">
        <v>30</v>
      </c>
      <c r="C962" t="s">
        <v>46</v>
      </c>
      <c r="D962" s="7" t="s">
        <v>27</v>
      </c>
      <c r="F962" s="8">
        <v>44390</v>
      </c>
      <c r="G962" s="8"/>
      <c r="H962" s="9">
        <v>1</v>
      </c>
      <c r="I962" s="9" t="e">
        <f>VLOOKUP(WorkOrders2[[#This Row],[Techs]],[1]!tblRates[#All],2,FALSE)</f>
        <v>#REF!</v>
      </c>
      <c r="J962" s="10"/>
      <c r="K962" s="10"/>
      <c r="L962" s="11"/>
      <c r="M962" s="12">
        <v>220.72790000000001</v>
      </c>
      <c r="N962" s="12">
        <f>IF(WorkOrders2[[#This Row],[WtyParts]]="yes", 0,WorkOrders2[[#This Row],[PartsCost]])</f>
        <v>220.72790000000001</v>
      </c>
      <c r="O962" t="s">
        <v>47</v>
      </c>
      <c r="P962" s="13" t="str">
        <f t="shared" ref="P962:P1001" si="120">IF(G962="","",G962-F962)</f>
        <v/>
      </c>
      <c r="Q962" s="14">
        <f t="shared" ref="Q962:Q1001" si="121">INDEX(TechRate,MATCH(H962,TechNum,0))</f>
        <v>80</v>
      </c>
      <c r="R962" s="15">
        <f t="shared" ref="R962:R1001" si="122">Q962*L962</f>
        <v>0</v>
      </c>
      <c r="S962" s="15">
        <f t="shared" ref="S962:S1001" si="123">IF(J962="Yes",0,R962)</f>
        <v>0</v>
      </c>
      <c r="T962" s="15">
        <f t="shared" ref="T962:T1001" si="124">IF(K962="Yes",0,M962)</f>
        <v>220.72790000000001</v>
      </c>
      <c r="U962" s="15">
        <f t="shared" ref="U962:U1001" si="125">SUM(M962,R962)</f>
        <v>220.72790000000001</v>
      </c>
      <c r="V962" s="15">
        <f t="shared" ref="V962:V1001" si="126">SUM(S962,T962)</f>
        <v>220.72790000000001</v>
      </c>
      <c r="W962" s="14" t="str">
        <f t="shared" ref="W962:X977" si="127">TEXT(F962,"ddd")</f>
        <v>Tue</v>
      </c>
      <c r="X962" s="14" t="str">
        <f t="shared" si="127"/>
        <v>Sat</v>
      </c>
      <c r="Y962" s="19">
        <f>WorkOrders2[[#This Row],[LbrHrs]]*WorkOrders2[[#This Row],[Techs]]</f>
        <v>0</v>
      </c>
      <c r="Z962" s="19">
        <f>WorkOrders2[[#This Row],[PartsCost]]+WorkOrders2[[#This Row],[LbrCost]]</f>
        <v>220.72790000000001</v>
      </c>
    </row>
    <row r="963" spans="1:26" x14ac:dyDescent="0.25">
      <c r="A963" s="7" t="s">
        <v>1011</v>
      </c>
      <c r="B963" t="s">
        <v>136</v>
      </c>
      <c r="C963" t="s">
        <v>195</v>
      </c>
      <c r="D963" s="7" t="s">
        <v>32</v>
      </c>
      <c r="E963" t="s">
        <v>41</v>
      </c>
      <c r="F963" s="8">
        <v>44390</v>
      </c>
      <c r="G963" s="8"/>
      <c r="H963" s="9">
        <v>2</v>
      </c>
      <c r="I963" s="9" t="e">
        <f>VLOOKUP(WorkOrders2[[#This Row],[Techs]],[1]!tblRates[#All],2,FALSE)</f>
        <v>#REF!</v>
      </c>
      <c r="J963" s="10"/>
      <c r="K963" s="10"/>
      <c r="L963" s="11"/>
      <c r="M963" s="12">
        <v>66.864900000000006</v>
      </c>
      <c r="N963" s="12">
        <f>IF(WorkOrders2[[#This Row],[WtyParts]]="yes", 0,WorkOrders2[[#This Row],[PartsCost]])</f>
        <v>66.864900000000006</v>
      </c>
      <c r="O963" t="s">
        <v>47</v>
      </c>
      <c r="P963" s="13" t="str">
        <f t="shared" si="120"/>
        <v/>
      </c>
      <c r="Q963" s="14">
        <f t="shared" si="121"/>
        <v>140</v>
      </c>
      <c r="R963" s="15">
        <f t="shared" si="122"/>
        <v>0</v>
      </c>
      <c r="S963" s="15">
        <f t="shared" si="123"/>
        <v>0</v>
      </c>
      <c r="T963" s="15">
        <f t="shared" si="124"/>
        <v>66.864900000000006</v>
      </c>
      <c r="U963" s="15">
        <f t="shared" si="125"/>
        <v>66.864900000000006</v>
      </c>
      <c r="V963" s="15">
        <f t="shared" si="126"/>
        <v>66.864900000000006</v>
      </c>
      <c r="W963" s="14" t="str">
        <f t="shared" si="127"/>
        <v>Tue</v>
      </c>
      <c r="X963" s="14" t="str">
        <f t="shared" si="127"/>
        <v>Sat</v>
      </c>
      <c r="Y963" s="19">
        <f>WorkOrders2[[#This Row],[LbrHrs]]*WorkOrders2[[#This Row],[Techs]]</f>
        <v>0</v>
      </c>
      <c r="Z963" s="19">
        <f>WorkOrders2[[#This Row],[PartsCost]]+WorkOrders2[[#This Row],[LbrCost]]</f>
        <v>66.864900000000006</v>
      </c>
    </row>
    <row r="964" spans="1:26" x14ac:dyDescent="0.25">
      <c r="A964" s="7" t="s">
        <v>1012</v>
      </c>
      <c r="B964" t="s">
        <v>39</v>
      </c>
      <c r="C964" t="s">
        <v>40</v>
      </c>
      <c r="D964" s="7" t="s">
        <v>32</v>
      </c>
      <c r="F964" s="8">
        <v>44391</v>
      </c>
      <c r="G964" s="8"/>
      <c r="H964" s="9">
        <v>1</v>
      </c>
      <c r="I964" s="9" t="e">
        <f>VLOOKUP(WorkOrders2[[#This Row],[Techs]],[1]!tblRates[#All],2,FALSE)</f>
        <v>#REF!</v>
      </c>
      <c r="J964" s="10"/>
      <c r="K964" s="10"/>
      <c r="L964" s="11"/>
      <c r="M964" s="12">
        <v>120</v>
      </c>
      <c r="N964" s="12">
        <f>IF(WorkOrders2[[#This Row],[WtyParts]]="yes", 0,WorkOrders2[[#This Row],[PartsCost]])</f>
        <v>120</v>
      </c>
      <c r="O964" t="s">
        <v>36</v>
      </c>
      <c r="P964" s="13" t="str">
        <f t="shared" si="120"/>
        <v/>
      </c>
      <c r="Q964" s="14">
        <f t="shared" si="121"/>
        <v>80</v>
      </c>
      <c r="R964" s="15">
        <f t="shared" si="122"/>
        <v>0</v>
      </c>
      <c r="S964" s="15">
        <f t="shared" si="123"/>
        <v>0</v>
      </c>
      <c r="T964" s="15">
        <f t="shared" si="124"/>
        <v>120</v>
      </c>
      <c r="U964" s="15">
        <f t="shared" si="125"/>
        <v>120</v>
      </c>
      <c r="V964" s="15">
        <f t="shared" si="126"/>
        <v>120</v>
      </c>
      <c r="W964" s="14" t="str">
        <f t="shared" si="127"/>
        <v>Wed</v>
      </c>
      <c r="X964" s="14" t="str">
        <f t="shared" si="127"/>
        <v>Sat</v>
      </c>
      <c r="Y964" s="19">
        <f>WorkOrders2[[#This Row],[LbrHrs]]*WorkOrders2[[#This Row],[Techs]]</f>
        <v>0</v>
      </c>
      <c r="Z964" s="19">
        <f>WorkOrders2[[#This Row],[PartsCost]]+WorkOrders2[[#This Row],[LbrCost]]</f>
        <v>120</v>
      </c>
    </row>
    <row r="965" spans="1:26" x14ac:dyDescent="0.25">
      <c r="A965" s="7" t="s">
        <v>1013</v>
      </c>
      <c r="B965" t="s">
        <v>39</v>
      </c>
      <c r="C965" t="s">
        <v>40</v>
      </c>
      <c r="D965" s="7" t="s">
        <v>32</v>
      </c>
      <c r="F965" s="8">
        <v>44391</v>
      </c>
      <c r="G965" s="8"/>
      <c r="H965" s="9">
        <v>1</v>
      </c>
      <c r="I965" s="9" t="e">
        <f>VLOOKUP(WorkOrders2[[#This Row],[Techs]],[1]!tblRates[#All],2,FALSE)</f>
        <v>#REF!</v>
      </c>
      <c r="J965" s="10"/>
      <c r="K965" s="10"/>
      <c r="L965" s="11"/>
      <c r="M965" s="12">
        <v>120</v>
      </c>
      <c r="N965" s="12">
        <f>IF(WorkOrders2[[#This Row],[WtyParts]]="yes", 0,WorkOrders2[[#This Row],[PartsCost]])</f>
        <v>120</v>
      </c>
      <c r="O965" t="s">
        <v>36</v>
      </c>
      <c r="P965" s="13" t="str">
        <f t="shared" si="120"/>
        <v/>
      </c>
      <c r="Q965" s="14">
        <f t="shared" si="121"/>
        <v>80</v>
      </c>
      <c r="R965" s="15">
        <f t="shared" si="122"/>
        <v>0</v>
      </c>
      <c r="S965" s="15">
        <f t="shared" si="123"/>
        <v>0</v>
      </c>
      <c r="T965" s="15">
        <f t="shared" si="124"/>
        <v>120</v>
      </c>
      <c r="U965" s="15">
        <f t="shared" si="125"/>
        <v>120</v>
      </c>
      <c r="V965" s="15">
        <f t="shared" si="126"/>
        <v>120</v>
      </c>
      <c r="W965" s="14" t="str">
        <f t="shared" si="127"/>
        <v>Wed</v>
      </c>
      <c r="X965" s="14" t="str">
        <f t="shared" si="127"/>
        <v>Sat</v>
      </c>
      <c r="Y965" s="19">
        <f>WorkOrders2[[#This Row],[LbrHrs]]*WorkOrders2[[#This Row],[Techs]]</f>
        <v>0</v>
      </c>
      <c r="Z965" s="19">
        <f>WorkOrders2[[#This Row],[PartsCost]]+WorkOrders2[[#This Row],[LbrCost]]</f>
        <v>120</v>
      </c>
    </row>
    <row r="966" spans="1:26" x14ac:dyDescent="0.25">
      <c r="A966" s="7" t="s">
        <v>1014</v>
      </c>
      <c r="B966" t="s">
        <v>39</v>
      </c>
      <c r="C966" t="s">
        <v>40</v>
      </c>
      <c r="D966" s="7" t="s">
        <v>32</v>
      </c>
      <c r="F966" s="8">
        <v>44391</v>
      </c>
      <c r="G966" s="8"/>
      <c r="H966" s="9">
        <v>1</v>
      </c>
      <c r="I966" s="9" t="e">
        <f>VLOOKUP(WorkOrders2[[#This Row],[Techs]],[1]!tblRates[#All],2,FALSE)</f>
        <v>#REF!</v>
      </c>
      <c r="J966" s="10"/>
      <c r="K966" s="10"/>
      <c r="L966" s="11"/>
      <c r="M966" s="12">
        <v>120</v>
      </c>
      <c r="N966" s="12">
        <f>IF(WorkOrders2[[#This Row],[WtyParts]]="yes", 0,WorkOrders2[[#This Row],[PartsCost]])</f>
        <v>120</v>
      </c>
      <c r="O966" t="s">
        <v>36</v>
      </c>
      <c r="P966" s="13" t="str">
        <f t="shared" si="120"/>
        <v/>
      </c>
      <c r="Q966" s="14">
        <f t="shared" si="121"/>
        <v>80</v>
      </c>
      <c r="R966" s="15">
        <f t="shared" si="122"/>
        <v>0</v>
      </c>
      <c r="S966" s="15">
        <f t="shared" si="123"/>
        <v>0</v>
      </c>
      <c r="T966" s="15">
        <f t="shared" si="124"/>
        <v>120</v>
      </c>
      <c r="U966" s="15">
        <f t="shared" si="125"/>
        <v>120</v>
      </c>
      <c r="V966" s="15">
        <f t="shared" si="126"/>
        <v>120</v>
      </c>
      <c r="W966" s="14" t="str">
        <f t="shared" si="127"/>
        <v>Wed</v>
      </c>
      <c r="X966" s="14" t="str">
        <f t="shared" si="127"/>
        <v>Sat</v>
      </c>
      <c r="Y966" s="19">
        <f>WorkOrders2[[#This Row],[LbrHrs]]*WorkOrders2[[#This Row],[Techs]]</f>
        <v>0</v>
      </c>
      <c r="Z966" s="19">
        <f>WorkOrders2[[#This Row],[PartsCost]]+WorkOrders2[[#This Row],[LbrCost]]</f>
        <v>120</v>
      </c>
    </row>
    <row r="967" spans="1:26" x14ac:dyDescent="0.25">
      <c r="A967" s="7" t="s">
        <v>1015</v>
      </c>
      <c r="B967" t="s">
        <v>74</v>
      </c>
      <c r="C967" t="s">
        <v>46</v>
      </c>
      <c r="D967" s="7" t="s">
        <v>27</v>
      </c>
      <c r="F967" s="8">
        <v>44391</v>
      </c>
      <c r="G967" s="8"/>
      <c r="H967" s="9">
        <v>1</v>
      </c>
      <c r="I967" s="9" t="e">
        <f>VLOOKUP(WorkOrders2[[#This Row],[Techs]],[1]!tblRates[#All],2,FALSE)</f>
        <v>#REF!</v>
      </c>
      <c r="J967" s="10"/>
      <c r="K967" s="10"/>
      <c r="L967" s="11"/>
      <c r="M967" s="12">
        <v>166.62479999999999</v>
      </c>
      <c r="N967" s="12">
        <f>IF(WorkOrders2[[#This Row],[WtyParts]]="yes", 0,WorkOrders2[[#This Row],[PartsCost]])</f>
        <v>166.62479999999999</v>
      </c>
      <c r="O967" t="s">
        <v>47</v>
      </c>
      <c r="P967" s="13" t="str">
        <f t="shared" si="120"/>
        <v/>
      </c>
      <c r="Q967" s="14">
        <f t="shared" si="121"/>
        <v>80</v>
      </c>
      <c r="R967" s="15">
        <f t="shared" si="122"/>
        <v>0</v>
      </c>
      <c r="S967" s="15">
        <f t="shared" si="123"/>
        <v>0</v>
      </c>
      <c r="T967" s="15">
        <f t="shared" si="124"/>
        <v>166.62479999999999</v>
      </c>
      <c r="U967" s="15">
        <f t="shared" si="125"/>
        <v>166.62479999999999</v>
      </c>
      <c r="V967" s="15">
        <f t="shared" si="126"/>
        <v>166.62479999999999</v>
      </c>
      <c r="W967" s="14" t="str">
        <f t="shared" si="127"/>
        <v>Wed</v>
      </c>
      <c r="X967" s="14" t="str">
        <f t="shared" si="127"/>
        <v>Sat</v>
      </c>
      <c r="Y967" s="19">
        <f>WorkOrders2[[#This Row],[LbrHrs]]*WorkOrders2[[#This Row],[Techs]]</f>
        <v>0</v>
      </c>
      <c r="Z967" s="19">
        <f>WorkOrders2[[#This Row],[PartsCost]]+WorkOrders2[[#This Row],[LbrCost]]</f>
        <v>166.62479999999999</v>
      </c>
    </row>
    <row r="968" spans="1:26" x14ac:dyDescent="0.25">
      <c r="A968" s="7" t="s">
        <v>1016</v>
      </c>
      <c r="B968" t="s">
        <v>136</v>
      </c>
      <c r="C968" t="s">
        <v>195</v>
      </c>
      <c r="D968" s="7" t="s">
        <v>32</v>
      </c>
      <c r="F968" s="8">
        <v>44391</v>
      </c>
      <c r="G968" s="8"/>
      <c r="H968" s="9">
        <v>2</v>
      </c>
      <c r="I968" s="9" t="e">
        <f>VLOOKUP(WorkOrders2[[#This Row],[Techs]],[1]!tblRates[#All],2,FALSE)</f>
        <v>#REF!</v>
      </c>
      <c r="J968" s="10"/>
      <c r="K968" s="10"/>
      <c r="L968" s="11"/>
      <c r="M968" s="12">
        <v>336.2636</v>
      </c>
      <c r="N968" s="12">
        <f>IF(WorkOrders2[[#This Row],[WtyParts]]="yes", 0,WorkOrders2[[#This Row],[PartsCost]])</f>
        <v>336.2636</v>
      </c>
      <c r="O968" t="s">
        <v>28</v>
      </c>
      <c r="P968" s="13" t="str">
        <f t="shared" si="120"/>
        <v/>
      </c>
      <c r="Q968" s="14">
        <f t="shared" si="121"/>
        <v>140</v>
      </c>
      <c r="R968" s="15">
        <f t="shared" si="122"/>
        <v>0</v>
      </c>
      <c r="S968" s="15">
        <f t="shared" si="123"/>
        <v>0</v>
      </c>
      <c r="T968" s="15">
        <f t="shared" si="124"/>
        <v>336.2636</v>
      </c>
      <c r="U968" s="15">
        <f t="shared" si="125"/>
        <v>336.2636</v>
      </c>
      <c r="V968" s="15">
        <f t="shared" si="126"/>
        <v>336.2636</v>
      </c>
      <c r="W968" s="14" t="str">
        <f t="shared" si="127"/>
        <v>Wed</v>
      </c>
      <c r="X968" s="14" t="str">
        <f t="shared" si="127"/>
        <v>Sat</v>
      </c>
      <c r="Y968" s="19">
        <f>WorkOrders2[[#This Row],[LbrHrs]]*WorkOrders2[[#This Row],[Techs]]</f>
        <v>0</v>
      </c>
      <c r="Z968" s="19">
        <f>WorkOrders2[[#This Row],[PartsCost]]+WorkOrders2[[#This Row],[LbrCost]]</f>
        <v>336.2636</v>
      </c>
    </row>
    <row r="969" spans="1:26" x14ac:dyDescent="0.25">
      <c r="A969" s="7" t="s">
        <v>1017</v>
      </c>
      <c r="B969" t="s">
        <v>39</v>
      </c>
      <c r="C969" t="s">
        <v>26</v>
      </c>
      <c r="D969" s="7" t="s">
        <v>49</v>
      </c>
      <c r="F969" s="8">
        <v>44391</v>
      </c>
      <c r="G969" s="8"/>
      <c r="H969" s="9">
        <v>2</v>
      </c>
      <c r="I969" s="9" t="e">
        <f>VLOOKUP(WorkOrders2[[#This Row],[Techs]],[1]!tblRates[#All],2,FALSE)</f>
        <v>#REF!</v>
      </c>
      <c r="J969" s="10"/>
      <c r="K969" s="10"/>
      <c r="L969" s="11"/>
      <c r="M969" s="12">
        <v>1000.454</v>
      </c>
      <c r="N969" s="12">
        <f>IF(WorkOrders2[[#This Row],[WtyParts]]="yes", 0,WorkOrders2[[#This Row],[PartsCost]])</f>
        <v>1000.454</v>
      </c>
      <c r="O969" t="s">
        <v>28</v>
      </c>
      <c r="P969" s="13" t="str">
        <f t="shared" si="120"/>
        <v/>
      </c>
      <c r="Q969" s="14">
        <f t="shared" si="121"/>
        <v>140</v>
      </c>
      <c r="R969" s="15">
        <f t="shared" si="122"/>
        <v>0</v>
      </c>
      <c r="S969" s="15">
        <f t="shared" si="123"/>
        <v>0</v>
      </c>
      <c r="T969" s="15">
        <f t="shared" si="124"/>
        <v>1000.454</v>
      </c>
      <c r="U969" s="15">
        <f t="shared" si="125"/>
        <v>1000.454</v>
      </c>
      <c r="V969" s="15">
        <f t="shared" si="126"/>
        <v>1000.454</v>
      </c>
      <c r="W969" s="14" t="str">
        <f t="shared" si="127"/>
        <v>Wed</v>
      </c>
      <c r="X969" s="14" t="str">
        <f t="shared" si="127"/>
        <v>Sat</v>
      </c>
      <c r="Y969" s="19">
        <f>WorkOrders2[[#This Row],[LbrHrs]]*WorkOrders2[[#This Row],[Techs]]</f>
        <v>0</v>
      </c>
      <c r="Z969" s="19">
        <f>WorkOrders2[[#This Row],[PartsCost]]+WorkOrders2[[#This Row],[LbrCost]]</f>
        <v>1000.454</v>
      </c>
    </row>
    <row r="970" spans="1:26" x14ac:dyDescent="0.25">
      <c r="A970" s="7" t="s">
        <v>1018</v>
      </c>
      <c r="B970" t="s">
        <v>34</v>
      </c>
      <c r="C970" t="s">
        <v>46</v>
      </c>
      <c r="D970" s="7" t="s">
        <v>162</v>
      </c>
      <c r="E970" t="s">
        <v>41</v>
      </c>
      <c r="F970" s="8">
        <v>44392</v>
      </c>
      <c r="G970" s="8">
        <v>44392</v>
      </c>
      <c r="H970" s="9">
        <v>1</v>
      </c>
      <c r="I970" s="9" t="e">
        <f>VLOOKUP(WorkOrders2[[#This Row],[Techs]],[1]!tblRates[#All],2,FALSE)</f>
        <v>#REF!</v>
      </c>
      <c r="J970" s="10"/>
      <c r="K970" s="10"/>
      <c r="L970" s="11">
        <v>1</v>
      </c>
      <c r="M970" s="12">
        <v>310.93439999999998</v>
      </c>
      <c r="N970" s="12">
        <f>IF(WorkOrders2[[#This Row],[WtyParts]]="yes", 0,WorkOrders2[[#This Row],[PartsCost]])</f>
        <v>310.93439999999998</v>
      </c>
      <c r="O970" t="s">
        <v>47</v>
      </c>
      <c r="P970" s="13">
        <f t="shared" si="120"/>
        <v>0</v>
      </c>
      <c r="Q970" s="14">
        <f t="shared" si="121"/>
        <v>80</v>
      </c>
      <c r="R970" s="15">
        <f t="shared" si="122"/>
        <v>80</v>
      </c>
      <c r="S970" s="15">
        <f t="shared" si="123"/>
        <v>80</v>
      </c>
      <c r="T970" s="15">
        <f t="shared" si="124"/>
        <v>310.93439999999998</v>
      </c>
      <c r="U970" s="15">
        <f t="shared" si="125"/>
        <v>390.93439999999998</v>
      </c>
      <c r="V970" s="15">
        <f t="shared" si="126"/>
        <v>390.93439999999998</v>
      </c>
      <c r="W970" s="14" t="str">
        <f t="shared" si="127"/>
        <v>Thu</v>
      </c>
      <c r="X970" s="14" t="str">
        <f t="shared" si="127"/>
        <v>Thu</v>
      </c>
      <c r="Y970" s="19">
        <f>WorkOrders2[[#This Row],[LbrHrs]]*WorkOrders2[[#This Row],[Techs]]</f>
        <v>1</v>
      </c>
      <c r="Z970" s="19">
        <f>WorkOrders2[[#This Row],[PartsCost]]+WorkOrders2[[#This Row],[LbrCost]]</f>
        <v>390.93439999999998</v>
      </c>
    </row>
    <row r="971" spans="1:26" x14ac:dyDescent="0.25">
      <c r="A971" s="7" t="s">
        <v>1019</v>
      </c>
      <c r="B971" t="s">
        <v>136</v>
      </c>
      <c r="C971" t="s">
        <v>195</v>
      </c>
      <c r="D971" s="7" t="s">
        <v>32</v>
      </c>
      <c r="F971" s="8">
        <v>44392</v>
      </c>
      <c r="G971" s="8"/>
      <c r="H971" s="9">
        <v>2</v>
      </c>
      <c r="I971" s="9" t="e">
        <f>VLOOKUP(WorkOrders2[[#This Row],[Techs]],[1]!tblRates[#All],2,FALSE)</f>
        <v>#REF!</v>
      </c>
      <c r="J971" s="10"/>
      <c r="K971" s="10"/>
      <c r="L971" s="11"/>
      <c r="M971" s="12">
        <v>450.2</v>
      </c>
      <c r="N971" s="12">
        <f>IF(WorkOrders2[[#This Row],[WtyParts]]="yes", 0,WorkOrders2[[#This Row],[PartsCost]])</f>
        <v>450.2</v>
      </c>
      <c r="O971" t="s">
        <v>28</v>
      </c>
      <c r="P971" s="13" t="str">
        <f t="shared" si="120"/>
        <v/>
      </c>
      <c r="Q971" s="14">
        <f t="shared" si="121"/>
        <v>140</v>
      </c>
      <c r="R971" s="15">
        <f t="shared" si="122"/>
        <v>0</v>
      </c>
      <c r="S971" s="15">
        <f t="shared" si="123"/>
        <v>0</v>
      </c>
      <c r="T971" s="15">
        <f t="shared" si="124"/>
        <v>450.2</v>
      </c>
      <c r="U971" s="15">
        <f t="shared" si="125"/>
        <v>450.2</v>
      </c>
      <c r="V971" s="15">
        <f t="shared" si="126"/>
        <v>450.2</v>
      </c>
      <c r="W971" s="14" t="str">
        <f t="shared" si="127"/>
        <v>Thu</v>
      </c>
      <c r="X971" s="14" t="str">
        <f t="shared" si="127"/>
        <v>Sat</v>
      </c>
      <c r="Y971" s="19">
        <f>WorkOrders2[[#This Row],[LbrHrs]]*WorkOrders2[[#This Row],[Techs]]</f>
        <v>0</v>
      </c>
      <c r="Z971" s="19">
        <f>WorkOrders2[[#This Row],[PartsCost]]+WorkOrders2[[#This Row],[LbrCost]]</f>
        <v>450.2</v>
      </c>
    </row>
    <row r="972" spans="1:26" x14ac:dyDescent="0.25">
      <c r="A972" s="7" t="s">
        <v>1020</v>
      </c>
      <c r="B972" t="s">
        <v>25</v>
      </c>
      <c r="C972" t="s">
        <v>195</v>
      </c>
      <c r="D972" s="7" t="s">
        <v>32</v>
      </c>
      <c r="F972" s="8">
        <v>44392</v>
      </c>
      <c r="G972" s="8"/>
      <c r="H972" s="9">
        <v>2</v>
      </c>
      <c r="I972" s="9" t="e">
        <f>VLOOKUP(WorkOrders2[[#This Row],[Techs]],[1]!tblRates[#All],2,FALSE)</f>
        <v>#REF!</v>
      </c>
      <c r="J972" s="10"/>
      <c r="K972" s="10"/>
      <c r="L972" s="11"/>
      <c r="M972" s="12">
        <v>186</v>
      </c>
      <c r="N972" s="12">
        <f>IF(WorkOrders2[[#This Row],[WtyParts]]="yes", 0,WorkOrders2[[#This Row],[PartsCost]])</f>
        <v>186</v>
      </c>
      <c r="O972" t="s">
        <v>28</v>
      </c>
      <c r="P972" s="13" t="str">
        <f t="shared" si="120"/>
        <v/>
      </c>
      <c r="Q972" s="14">
        <f t="shared" si="121"/>
        <v>140</v>
      </c>
      <c r="R972" s="15">
        <f t="shared" si="122"/>
        <v>0</v>
      </c>
      <c r="S972" s="15">
        <f t="shared" si="123"/>
        <v>0</v>
      </c>
      <c r="T972" s="15">
        <f t="shared" si="124"/>
        <v>186</v>
      </c>
      <c r="U972" s="15">
        <f t="shared" si="125"/>
        <v>186</v>
      </c>
      <c r="V972" s="15">
        <f t="shared" si="126"/>
        <v>186</v>
      </c>
      <c r="W972" s="14" t="str">
        <f t="shared" si="127"/>
        <v>Thu</v>
      </c>
      <c r="X972" s="14" t="str">
        <f t="shared" si="127"/>
        <v>Sat</v>
      </c>
      <c r="Y972" s="19">
        <f>WorkOrders2[[#This Row],[LbrHrs]]*WorkOrders2[[#This Row],[Techs]]</f>
        <v>0</v>
      </c>
      <c r="Z972" s="19">
        <f>WorkOrders2[[#This Row],[PartsCost]]+WorkOrders2[[#This Row],[LbrCost]]</f>
        <v>186</v>
      </c>
    </row>
    <row r="973" spans="1:26" x14ac:dyDescent="0.25">
      <c r="A973" s="7" t="s">
        <v>1021</v>
      </c>
      <c r="B973" t="s">
        <v>34</v>
      </c>
      <c r="C973" t="s">
        <v>26</v>
      </c>
      <c r="D973" s="7" t="s">
        <v>32</v>
      </c>
      <c r="F973" s="8">
        <v>44393</v>
      </c>
      <c r="G973" s="8">
        <v>44406</v>
      </c>
      <c r="H973" s="9">
        <v>1</v>
      </c>
      <c r="I973" s="9" t="e">
        <f>VLOOKUP(WorkOrders2[[#This Row],[Techs]],[1]!tblRates[#All],2,FALSE)</f>
        <v>#REF!</v>
      </c>
      <c r="J973" s="10"/>
      <c r="K973" s="10"/>
      <c r="L973" s="11">
        <v>1.5</v>
      </c>
      <c r="M973" s="12">
        <v>1111.5</v>
      </c>
      <c r="N973" s="12">
        <f>IF(WorkOrders2[[#This Row],[WtyParts]]="yes", 0,WorkOrders2[[#This Row],[PartsCost]])</f>
        <v>1111.5</v>
      </c>
      <c r="O973" t="s">
        <v>36</v>
      </c>
      <c r="P973" s="13">
        <f t="shared" si="120"/>
        <v>13</v>
      </c>
      <c r="Q973" s="14">
        <f t="shared" si="121"/>
        <v>80</v>
      </c>
      <c r="R973" s="15">
        <f t="shared" si="122"/>
        <v>120</v>
      </c>
      <c r="S973" s="15">
        <f t="shared" si="123"/>
        <v>120</v>
      </c>
      <c r="T973" s="15">
        <f t="shared" si="124"/>
        <v>1111.5</v>
      </c>
      <c r="U973" s="15">
        <f t="shared" si="125"/>
        <v>1231.5</v>
      </c>
      <c r="V973" s="15">
        <f t="shared" si="126"/>
        <v>1231.5</v>
      </c>
      <c r="W973" s="14" t="str">
        <f t="shared" si="127"/>
        <v>Fri</v>
      </c>
      <c r="X973" s="14" t="str">
        <f t="shared" si="127"/>
        <v>Thu</v>
      </c>
      <c r="Y973" s="19">
        <f>WorkOrders2[[#This Row],[LbrHrs]]*WorkOrders2[[#This Row],[Techs]]</f>
        <v>1.5</v>
      </c>
      <c r="Z973" s="19">
        <f>WorkOrders2[[#This Row],[PartsCost]]+WorkOrders2[[#This Row],[LbrCost]]</f>
        <v>1231.5</v>
      </c>
    </row>
    <row r="974" spans="1:26" x14ac:dyDescent="0.25">
      <c r="A974" s="7" t="s">
        <v>1022</v>
      </c>
      <c r="B974" t="s">
        <v>194</v>
      </c>
      <c r="C974" t="s">
        <v>195</v>
      </c>
      <c r="D974" s="7" t="s">
        <v>49</v>
      </c>
      <c r="F974" s="8">
        <v>44393</v>
      </c>
      <c r="G974" s="8"/>
      <c r="H974" s="9">
        <v>2</v>
      </c>
      <c r="I974" s="9" t="e">
        <f>VLOOKUP(WorkOrders2[[#This Row],[Techs]],[1]!tblRates[#All],2,FALSE)</f>
        <v>#REF!</v>
      </c>
      <c r="J974" s="10"/>
      <c r="K974" s="10"/>
      <c r="L974" s="11"/>
      <c r="M974" s="12">
        <v>170</v>
      </c>
      <c r="N974" s="12">
        <f>IF(WorkOrders2[[#This Row],[WtyParts]]="yes", 0,WorkOrders2[[#This Row],[PartsCost]])</f>
        <v>170</v>
      </c>
      <c r="O974" t="s">
        <v>28</v>
      </c>
      <c r="P974" s="13" t="str">
        <f t="shared" si="120"/>
        <v/>
      </c>
      <c r="Q974" s="14">
        <f t="shared" si="121"/>
        <v>140</v>
      </c>
      <c r="R974" s="15">
        <f t="shared" si="122"/>
        <v>0</v>
      </c>
      <c r="S974" s="15">
        <f t="shared" si="123"/>
        <v>0</v>
      </c>
      <c r="T974" s="15">
        <f t="shared" si="124"/>
        <v>170</v>
      </c>
      <c r="U974" s="15">
        <f t="shared" si="125"/>
        <v>170</v>
      </c>
      <c r="V974" s="15">
        <f t="shared" si="126"/>
        <v>170</v>
      </c>
      <c r="W974" s="14" t="str">
        <f t="shared" si="127"/>
        <v>Fri</v>
      </c>
      <c r="X974" s="14" t="str">
        <f t="shared" si="127"/>
        <v>Sat</v>
      </c>
      <c r="Y974" s="19">
        <f>WorkOrders2[[#This Row],[LbrHrs]]*WorkOrders2[[#This Row],[Techs]]</f>
        <v>0</v>
      </c>
      <c r="Z974" s="19">
        <f>WorkOrders2[[#This Row],[PartsCost]]+WorkOrders2[[#This Row],[LbrCost]]</f>
        <v>170</v>
      </c>
    </row>
    <row r="975" spans="1:26" x14ac:dyDescent="0.25">
      <c r="A975" s="7" t="s">
        <v>1023</v>
      </c>
      <c r="B975" t="s">
        <v>25</v>
      </c>
      <c r="C975" t="s">
        <v>195</v>
      </c>
      <c r="D975" s="7" t="s">
        <v>32</v>
      </c>
      <c r="F975" s="8">
        <v>44393</v>
      </c>
      <c r="G975" s="8"/>
      <c r="H975" s="9">
        <v>2</v>
      </c>
      <c r="I975" s="9" t="e">
        <f>VLOOKUP(WorkOrders2[[#This Row],[Techs]],[1]!tblRates[#All],2,FALSE)</f>
        <v>#REF!</v>
      </c>
      <c r="J975" s="10"/>
      <c r="K975" s="10"/>
      <c r="L975" s="11"/>
      <c r="M975" s="12">
        <v>180</v>
      </c>
      <c r="N975" s="12">
        <f>IF(WorkOrders2[[#This Row],[WtyParts]]="yes", 0,WorkOrders2[[#This Row],[PartsCost]])</f>
        <v>180</v>
      </c>
      <c r="O975" t="s">
        <v>28</v>
      </c>
      <c r="P975" s="13" t="str">
        <f t="shared" si="120"/>
        <v/>
      </c>
      <c r="Q975" s="14">
        <f t="shared" si="121"/>
        <v>140</v>
      </c>
      <c r="R975" s="15">
        <f t="shared" si="122"/>
        <v>0</v>
      </c>
      <c r="S975" s="15">
        <f t="shared" si="123"/>
        <v>0</v>
      </c>
      <c r="T975" s="15">
        <f t="shared" si="124"/>
        <v>180</v>
      </c>
      <c r="U975" s="15">
        <f t="shared" si="125"/>
        <v>180</v>
      </c>
      <c r="V975" s="15">
        <f t="shared" si="126"/>
        <v>180</v>
      </c>
      <c r="W975" s="14" t="str">
        <f t="shared" si="127"/>
        <v>Fri</v>
      </c>
      <c r="X975" s="14" t="str">
        <f t="shared" si="127"/>
        <v>Sat</v>
      </c>
      <c r="Y975" s="19">
        <f>WorkOrders2[[#This Row],[LbrHrs]]*WorkOrders2[[#This Row],[Techs]]</f>
        <v>0</v>
      </c>
      <c r="Z975" s="19">
        <f>WorkOrders2[[#This Row],[PartsCost]]+WorkOrders2[[#This Row],[LbrCost]]</f>
        <v>180</v>
      </c>
    </row>
    <row r="976" spans="1:26" x14ac:dyDescent="0.25">
      <c r="A976" s="7" t="s">
        <v>1024</v>
      </c>
      <c r="B976" t="s">
        <v>39</v>
      </c>
      <c r="C976" t="s">
        <v>40</v>
      </c>
      <c r="D976" s="7" t="s">
        <v>27</v>
      </c>
      <c r="F976" s="8">
        <v>44394</v>
      </c>
      <c r="G976" s="8">
        <v>44403</v>
      </c>
      <c r="H976" s="9">
        <v>1</v>
      </c>
      <c r="I976" s="9" t="e">
        <f>VLOOKUP(WorkOrders2[[#This Row],[Techs]],[1]!tblRates[#All],2,FALSE)</f>
        <v>#REF!</v>
      </c>
      <c r="J976" s="10"/>
      <c r="K976" s="10"/>
      <c r="L976" s="11">
        <v>0.75</v>
      </c>
      <c r="M976" s="12">
        <v>48</v>
      </c>
      <c r="N976" s="12">
        <f>IF(WorkOrders2[[#This Row],[WtyParts]]="yes", 0,WorkOrders2[[#This Row],[PartsCost]])</f>
        <v>48</v>
      </c>
      <c r="O976" t="s">
        <v>47</v>
      </c>
      <c r="P976" s="13">
        <f t="shared" si="120"/>
        <v>9</v>
      </c>
      <c r="Q976" s="14">
        <f t="shared" si="121"/>
        <v>80</v>
      </c>
      <c r="R976" s="15">
        <f t="shared" si="122"/>
        <v>60</v>
      </c>
      <c r="S976" s="15">
        <f t="shared" si="123"/>
        <v>60</v>
      </c>
      <c r="T976" s="15">
        <f t="shared" si="124"/>
        <v>48</v>
      </c>
      <c r="U976" s="15">
        <f t="shared" si="125"/>
        <v>108</v>
      </c>
      <c r="V976" s="15">
        <f t="shared" si="126"/>
        <v>108</v>
      </c>
      <c r="W976" s="14" t="str">
        <f t="shared" si="127"/>
        <v>Sat</v>
      </c>
      <c r="X976" s="14" t="str">
        <f t="shared" si="127"/>
        <v>Mon</v>
      </c>
      <c r="Y976" s="19">
        <f>WorkOrders2[[#This Row],[LbrHrs]]*WorkOrders2[[#This Row],[Techs]]</f>
        <v>0.75</v>
      </c>
      <c r="Z976" s="19">
        <f>WorkOrders2[[#This Row],[PartsCost]]+WorkOrders2[[#This Row],[LbrCost]]</f>
        <v>108</v>
      </c>
    </row>
    <row r="977" spans="1:26" x14ac:dyDescent="0.25">
      <c r="A977" s="7" t="s">
        <v>1025</v>
      </c>
      <c r="B977" t="s">
        <v>34</v>
      </c>
      <c r="C977" t="s">
        <v>46</v>
      </c>
      <c r="D977" s="7" t="s">
        <v>32</v>
      </c>
      <c r="F977" s="8">
        <v>44394</v>
      </c>
      <c r="G977" s="8"/>
      <c r="H977" s="9">
        <v>2</v>
      </c>
      <c r="I977" s="9" t="e">
        <f>VLOOKUP(WorkOrders2[[#This Row],[Techs]],[1]!tblRates[#All],2,FALSE)</f>
        <v>#REF!</v>
      </c>
      <c r="J977" s="10" t="s">
        <v>41</v>
      </c>
      <c r="K977" s="10" t="s">
        <v>41</v>
      </c>
      <c r="L977" s="11"/>
      <c r="M977" s="12">
        <v>1019.9758</v>
      </c>
      <c r="N977" s="12">
        <f>IF(WorkOrders2[[#This Row],[WtyParts]]="yes", 0,WorkOrders2[[#This Row],[PartsCost]])</f>
        <v>0</v>
      </c>
      <c r="O977" t="s">
        <v>381</v>
      </c>
      <c r="P977" s="13" t="str">
        <f t="shared" si="120"/>
        <v/>
      </c>
      <c r="Q977" s="14">
        <f t="shared" si="121"/>
        <v>140</v>
      </c>
      <c r="R977" s="15">
        <f t="shared" si="122"/>
        <v>0</v>
      </c>
      <c r="S977" s="15">
        <f t="shared" si="123"/>
        <v>0</v>
      </c>
      <c r="T977" s="15">
        <f t="shared" si="124"/>
        <v>0</v>
      </c>
      <c r="U977" s="15">
        <f t="shared" si="125"/>
        <v>1019.9758</v>
      </c>
      <c r="V977" s="15">
        <f t="shared" si="126"/>
        <v>0</v>
      </c>
      <c r="W977" s="14" t="str">
        <f t="shared" si="127"/>
        <v>Sat</v>
      </c>
      <c r="X977" s="14" t="str">
        <f t="shared" si="127"/>
        <v>Sat</v>
      </c>
      <c r="Y977" s="19">
        <f>WorkOrders2[[#This Row],[LbrHrs]]*WorkOrders2[[#This Row],[Techs]]</f>
        <v>0</v>
      </c>
      <c r="Z977" s="19">
        <f>WorkOrders2[[#This Row],[PartsCost]]+WorkOrders2[[#This Row],[LbrCost]]</f>
        <v>1019.9758</v>
      </c>
    </row>
    <row r="978" spans="1:26" x14ac:dyDescent="0.25">
      <c r="A978" s="7" t="s">
        <v>1026</v>
      </c>
      <c r="B978" t="s">
        <v>62</v>
      </c>
      <c r="C978" t="s">
        <v>46</v>
      </c>
      <c r="D978" s="7" t="s">
        <v>27</v>
      </c>
      <c r="F978" s="8">
        <v>44396</v>
      </c>
      <c r="G978" s="8">
        <v>44396</v>
      </c>
      <c r="H978" s="9">
        <v>1</v>
      </c>
      <c r="I978" s="9" t="e">
        <f>VLOOKUP(WorkOrders2[[#This Row],[Techs]],[1]!tblRates[#All],2,FALSE)</f>
        <v>#REF!</v>
      </c>
      <c r="J978" s="10"/>
      <c r="K978" s="10"/>
      <c r="L978" s="11">
        <v>0.5</v>
      </c>
      <c r="M978" s="12">
        <v>161.79509999999999</v>
      </c>
      <c r="N978" s="12">
        <f>IF(WorkOrders2[[#This Row],[WtyParts]]="yes", 0,WorkOrders2[[#This Row],[PartsCost]])</f>
        <v>161.79509999999999</v>
      </c>
      <c r="O978" t="s">
        <v>47</v>
      </c>
      <c r="P978" s="13">
        <f t="shared" si="120"/>
        <v>0</v>
      </c>
      <c r="Q978" s="14">
        <f t="shared" si="121"/>
        <v>80</v>
      </c>
      <c r="R978" s="15">
        <f t="shared" si="122"/>
        <v>40</v>
      </c>
      <c r="S978" s="15">
        <f t="shared" si="123"/>
        <v>40</v>
      </c>
      <c r="T978" s="15">
        <f t="shared" si="124"/>
        <v>161.79509999999999</v>
      </c>
      <c r="U978" s="15">
        <f t="shared" si="125"/>
        <v>201.79509999999999</v>
      </c>
      <c r="V978" s="15">
        <f t="shared" si="126"/>
        <v>201.79509999999999</v>
      </c>
      <c r="W978" s="14" t="str">
        <f t="shared" ref="W978:X1001" si="128">TEXT(F978,"ddd")</f>
        <v>Mon</v>
      </c>
      <c r="X978" s="14" t="str">
        <f t="shared" si="128"/>
        <v>Mon</v>
      </c>
      <c r="Y978" s="19">
        <f>WorkOrders2[[#This Row],[LbrHrs]]*WorkOrders2[[#This Row],[Techs]]</f>
        <v>0.5</v>
      </c>
      <c r="Z978" s="19">
        <f>WorkOrders2[[#This Row],[PartsCost]]+WorkOrders2[[#This Row],[LbrCost]]</f>
        <v>201.79509999999999</v>
      </c>
    </row>
    <row r="979" spans="1:26" x14ac:dyDescent="0.25">
      <c r="A979" s="7" t="s">
        <v>1027</v>
      </c>
      <c r="B979" t="s">
        <v>25</v>
      </c>
      <c r="C979" t="s">
        <v>195</v>
      </c>
      <c r="D979" s="7" t="s">
        <v>27</v>
      </c>
      <c r="F979" s="8">
        <v>44396</v>
      </c>
      <c r="G979" s="8"/>
      <c r="H979" s="9">
        <v>2</v>
      </c>
      <c r="I979" s="9" t="e">
        <f>VLOOKUP(WorkOrders2[[#This Row],[Techs]],[1]!tblRates[#All],2,FALSE)</f>
        <v>#REF!</v>
      </c>
      <c r="J979" s="10"/>
      <c r="K979" s="10"/>
      <c r="L979" s="11"/>
      <c r="M979" s="12">
        <v>61.237400000000001</v>
      </c>
      <c r="N979" s="12">
        <f>IF(WorkOrders2[[#This Row],[WtyParts]]="yes", 0,WorkOrders2[[#This Row],[PartsCost]])</f>
        <v>61.237400000000001</v>
      </c>
      <c r="O979" t="s">
        <v>47</v>
      </c>
      <c r="P979" s="13" t="str">
        <f t="shared" si="120"/>
        <v/>
      </c>
      <c r="Q979" s="14">
        <f t="shared" si="121"/>
        <v>140</v>
      </c>
      <c r="R979" s="15">
        <f t="shared" si="122"/>
        <v>0</v>
      </c>
      <c r="S979" s="15">
        <f t="shared" si="123"/>
        <v>0</v>
      </c>
      <c r="T979" s="15">
        <f t="shared" si="124"/>
        <v>61.237400000000001</v>
      </c>
      <c r="U979" s="15">
        <f t="shared" si="125"/>
        <v>61.237400000000001</v>
      </c>
      <c r="V979" s="15">
        <f t="shared" si="126"/>
        <v>61.237400000000001</v>
      </c>
      <c r="W979" s="14" t="str">
        <f t="shared" si="128"/>
        <v>Mon</v>
      </c>
      <c r="X979" s="14" t="str">
        <f t="shared" si="128"/>
        <v>Sat</v>
      </c>
      <c r="Y979" s="19">
        <f>WorkOrders2[[#This Row],[LbrHrs]]*WorkOrders2[[#This Row],[Techs]]</f>
        <v>0</v>
      </c>
      <c r="Z979" s="19">
        <f>WorkOrders2[[#This Row],[PartsCost]]+WorkOrders2[[#This Row],[LbrCost]]</f>
        <v>61.237400000000001</v>
      </c>
    </row>
    <row r="980" spans="1:26" x14ac:dyDescent="0.25">
      <c r="A980" s="7" t="s">
        <v>1028</v>
      </c>
      <c r="B980" t="s">
        <v>51</v>
      </c>
      <c r="C980" t="s">
        <v>26</v>
      </c>
      <c r="D980" s="7" t="s">
        <v>32</v>
      </c>
      <c r="F980" s="8">
        <v>44396</v>
      </c>
      <c r="G980" s="8"/>
      <c r="H980" s="9">
        <v>2</v>
      </c>
      <c r="I980" s="9" t="e">
        <f>VLOOKUP(WorkOrders2[[#This Row],[Techs]],[1]!tblRates[#All],2,FALSE)</f>
        <v>#REF!</v>
      </c>
      <c r="J980" s="10"/>
      <c r="K980" s="10"/>
      <c r="L980" s="11"/>
      <c r="M980" s="12">
        <v>440.03</v>
      </c>
      <c r="N980" s="12">
        <f>IF(WorkOrders2[[#This Row],[WtyParts]]="yes", 0,WorkOrders2[[#This Row],[PartsCost]])</f>
        <v>440.03</v>
      </c>
      <c r="O980" t="s">
        <v>47</v>
      </c>
      <c r="P980" s="13" t="str">
        <f t="shared" si="120"/>
        <v/>
      </c>
      <c r="Q980" s="14">
        <f t="shared" si="121"/>
        <v>140</v>
      </c>
      <c r="R980" s="15">
        <f t="shared" si="122"/>
        <v>0</v>
      </c>
      <c r="S980" s="15">
        <f t="shared" si="123"/>
        <v>0</v>
      </c>
      <c r="T980" s="15">
        <f t="shared" si="124"/>
        <v>440.03</v>
      </c>
      <c r="U980" s="15">
        <f t="shared" si="125"/>
        <v>440.03</v>
      </c>
      <c r="V980" s="15">
        <f t="shared" si="126"/>
        <v>440.03</v>
      </c>
      <c r="W980" s="14" t="str">
        <f t="shared" si="128"/>
        <v>Mon</v>
      </c>
      <c r="X980" s="14" t="str">
        <f t="shared" si="128"/>
        <v>Sat</v>
      </c>
      <c r="Y980" s="19">
        <f>WorkOrders2[[#This Row],[LbrHrs]]*WorkOrders2[[#This Row],[Techs]]</f>
        <v>0</v>
      </c>
      <c r="Z980" s="19">
        <f>WorkOrders2[[#This Row],[PartsCost]]+WorkOrders2[[#This Row],[LbrCost]]</f>
        <v>440.03</v>
      </c>
    </row>
    <row r="981" spans="1:26" x14ac:dyDescent="0.25">
      <c r="A981" s="7" t="s">
        <v>1029</v>
      </c>
      <c r="B981" t="s">
        <v>51</v>
      </c>
      <c r="C981" t="s">
        <v>26</v>
      </c>
      <c r="D981" s="7" t="s">
        <v>49</v>
      </c>
      <c r="F981" s="8">
        <v>44396</v>
      </c>
      <c r="G981" s="8"/>
      <c r="H981" s="9">
        <v>2</v>
      </c>
      <c r="I981" s="9" t="e">
        <f>VLOOKUP(WorkOrders2[[#This Row],[Techs]],[1]!tblRates[#All],2,FALSE)</f>
        <v>#REF!</v>
      </c>
      <c r="J981" s="10"/>
      <c r="K981" s="10"/>
      <c r="L981" s="11"/>
      <c r="M981" s="12">
        <v>351</v>
      </c>
      <c r="N981" s="12">
        <f>IF(WorkOrders2[[#This Row],[WtyParts]]="yes", 0,WorkOrders2[[#This Row],[PartsCost]])</f>
        <v>351</v>
      </c>
      <c r="O981" t="s">
        <v>28</v>
      </c>
      <c r="P981" s="13" t="str">
        <f t="shared" si="120"/>
        <v/>
      </c>
      <c r="Q981" s="14">
        <f t="shared" si="121"/>
        <v>140</v>
      </c>
      <c r="R981" s="15">
        <f t="shared" si="122"/>
        <v>0</v>
      </c>
      <c r="S981" s="15">
        <f t="shared" si="123"/>
        <v>0</v>
      </c>
      <c r="T981" s="15">
        <f t="shared" si="124"/>
        <v>351</v>
      </c>
      <c r="U981" s="15">
        <f t="shared" si="125"/>
        <v>351</v>
      </c>
      <c r="V981" s="15">
        <f t="shared" si="126"/>
        <v>351</v>
      </c>
      <c r="W981" s="14" t="str">
        <f t="shared" si="128"/>
        <v>Mon</v>
      </c>
      <c r="X981" s="14" t="str">
        <f t="shared" si="128"/>
        <v>Sat</v>
      </c>
      <c r="Y981" s="19">
        <f>WorkOrders2[[#This Row],[LbrHrs]]*WorkOrders2[[#This Row],[Techs]]</f>
        <v>0</v>
      </c>
      <c r="Z981" s="19">
        <f>WorkOrders2[[#This Row],[PartsCost]]+WorkOrders2[[#This Row],[LbrCost]]</f>
        <v>351</v>
      </c>
    </row>
    <row r="982" spans="1:26" x14ac:dyDescent="0.25">
      <c r="A982" s="7" t="s">
        <v>1030</v>
      </c>
      <c r="B982" t="s">
        <v>34</v>
      </c>
      <c r="C982" t="s">
        <v>26</v>
      </c>
      <c r="D982" s="7" t="s">
        <v>32</v>
      </c>
      <c r="F982" s="8">
        <v>44396</v>
      </c>
      <c r="G982" s="8"/>
      <c r="H982" s="9">
        <v>2</v>
      </c>
      <c r="I982" s="9" t="e">
        <f>VLOOKUP(WorkOrders2[[#This Row],[Techs]],[1]!tblRates[#All],2,FALSE)</f>
        <v>#REF!</v>
      </c>
      <c r="J982" s="10"/>
      <c r="K982" s="10"/>
      <c r="L982" s="11"/>
      <c r="M982" s="12">
        <v>519.01</v>
      </c>
      <c r="N982" s="12">
        <f>IF(WorkOrders2[[#This Row],[WtyParts]]="yes", 0,WorkOrders2[[#This Row],[PartsCost]])</f>
        <v>519.01</v>
      </c>
      <c r="O982" t="s">
        <v>47</v>
      </c>
      <c r="P982" s="13" t="str">
        <f t="shared" si="120"/>
        <v/>
      </c>
      <c r="Q982" s="14">
        <f t="shared" si="121"/>
        <v>140</v>
      </c>
      <c r="R982" s="15">
        <f t="shared" si="122"/>
        <v>0</v>
      </c>
      <c r="S982" s="15">
        <f t="shared" si="123"/>
        <v>0</v>
      </c>
      <c r="T982" s="15">
        <f t="shared" si="124"/>
        <v>519.01</v>
      </c>
      <c r="U982" s="15">
        <f t="shared" si="125"/>
        <v>519.01</v>
      </c>
      <c r="V982" s="15">
        <f t="shared" si="126"/>
        <v>519.01</v>
      </c>
      <c r="W982" s="14" t="str">
        <f t="shared" si="128"/>
        <v>Mon</v>
      </c>
      <c r="X982" s="14" t="str">
        <f t="shared" si="128"/>
        <v>Sat</v>
      </c>
      <c r="Y982" s="19">
        <f>WorkOrders2[[#This Row],[LbrHrs]]*WorkOrders2[[#This Row],[Techs]]</f>
        <v>0</v>
      </c>
      <c r="Z982" s="19">
        <f>WorkOrders2[[#This Row],[PartsCost]]+WorkOrders2[[#This Row],[LbrCost]]</f>
        <v>519.01</v>
      </c>
    </row>
    <row r="983" spans="1:26" x14ac:dyDescent="0.25">
      <c r="A983" s="7" t="s">
        <v>1031</v>
      </c>
      <c r="B983" t="s">
        <v>62</v>
      </c>
      <c r="C983" t="s">
        <v>46</v>
      </c>
      <c r="D983" s="7" t="s">
        <v>27</v>
      </c>
      <c r="F983" s="8">
        <v>44396</v>
      </c>
      <c r="G983" s="8"/>
      <c r="H983" s="9">
        <v>2</v>
      </c>
      <c r="I983" s="9" t="e">
        <f>VLOOKUP(WorkOrders2[[#This Row],[Techs]],[1]!tblRates[#All],2,FALSE)</f>
        <v>#REF!</v>
      </c>
      <c r="J983" s="10"/>
      <c r="K983" s="10"/>
      <c r="L983" s="11"/>
      <c r="M983" s="12">
        <v>138.08170000000001</v>
      </c>
      <c r="N983" s="12">
        <f>IF(WorkOrders2[[#This Row],[WtyParts]]="yes", 0,WorkOrders2[[#This Row],[PartsCost]])</f>
        <v>138.08170000000001</v>
      </c>
      <c r="O983" t="s">
        <v>47</v>
      </c>
      <c r="P983" s="13" t="str">
        <f t="shared" si="120"/>
        <v/>
      </c>
      <c r="Q983" s="14">
        <f t="shared" si="121"/>
        <v>140</v>
      </c>
      <c r="R983" s="15">
        <f t="shared" si="122"/>
        <v>0</v>
      </c>
      <c r="S983" s="15">
        <f t="shared" si="123"/>
        <v>0</v>
      </c>
      <c r="T983" s="15">
        <f t="shared" si="124"/>
        <v>138.08170000000001</v>
      </c>
      <c r="U983" s="15">
        <f t="shared" si="125"/>
        <v>138.08170000000001</v>
      </c>
      <c r="V983" s="15">
        <f t="shared" si="126"/>
        <v>138.08170000000001</v>
      </c>
      <c r="W983" s="14" t="str">
        <f t="shared" si="128"/>
        <v>Mon</v>
      </c>
      <c r="X983" s="14" t="str">
        <f t="shared" si="128"/>
        <v>Sat</v>
      </c>
      <c r="Y983" s="19">
        <f>WorkOrders2[[#This Row],[LbrHrs]]*WorkOrders2[[#This Row],[Techs]]</f>
        <v>0</v>
      </c>
      <c r="Z983" s="19">
        <f>WorkOrders2[[#This Row],[PartsCost]]+WorkOrders2[[#This Row],[LbrCost]]</f>
        <v>138.08170000000001</v>
      </c>
    </row>
    <row r="984" spans="1:26" x14ac:dyDescent="0.25">
      <c r="A984" s="7" t="s">
        <v>1032</v>
      </c>
      <c r="B984" t="s">
        <v>25</v>
      </c>
      <c r="C984" t="s">
        <v>195</v>
      </c>
      <c r="D984" s="7" t="s">
        <v>32</v>
      </c>
      <c r="F984" s="8">
        <v>44396</v>
      </c>
      <c r="G984" s="8"/>
      <c r="H984" s="9">
        <v>2</v>
      </c>
      <c r="I984" s="9" t="e">
        <f>VLOOKUP(WorkOrders2[[#This Row],[Techs]],[1]!tblRates[#All],2,FALSE)</f>
        <v>#REF!</v>
      </c>
      <c r="J984" s="10"/>
      <c r="K984" s="10"/>
      <c r="L984" s="11"/>
      <c r="M984" s="12">
        <v>1073.46</v>
      </c>
      <c r="N984" s="12">
        <f>IF(WorkOrders2[[#This Row],[WtyParts]]="yes", 0,WorkOrders2[[#This Row],[PartsCost]])</f>
        <v>1073.46</v>
      </c>
      <c r="O984" t="s">
        <v>28</v>
      </c>
      <c r="P984" s="13" t="str">
        <f t="shared" si="120"/>
        <v/>
      </c>
      <c r="Q984" s="14">
        <f t="shared" si="121"/>
        <v>140</v>
      </c>
      <c r="R984" s="15">
        <f t="shared" si="122"/>
        <v>0</v>
      </c>
      <c r="S984" s="15">
        <f t="shared" si="123"/>
        <v>0</v>
      </c>
      <c r="T984" s="15">
        <f t="shared" si="124"/>
        <v>1073.46</v>
      </c>
      <c r="U984" s="15">
        <f t="shared" si="125"/>
        <v>1073.46</v>
      </c>
      <c r="V984" s="15">
        <f t="shared" si="126"/>
        <v>1073.46</v>
      </c>
      <c r="W984" s="14" t="str">
        <f t="shared" si="128"/>
        <v>Mon</v>
      </c>
      <c r="X984" s="14" t="str">
        <f t="shared" si="128"/>
        <v>Sat</v>
      </c>
      <c r="Y984" s="19">
        <f>WorkOrders2[[#This Row],[LbrHrs]]*WorkOrders2[[#This Row],[Techs]]</f>
        <v>0</v>
      </c>
      <c r="Z984" s="19">
        <f>WorkOrders2[[#This Row],[PartsCost]]+WorkOrders2[[#This Row],[LbrCost]]</f>
        <v>1073.46</v>
      </c>
    </row>
    <row r="985" spans="1:26" x14ac:dyDescent="0.25">
      <c r="A985" s="7" t="s">
        <v>1033</v>
      </c>
      <c r="B985" t="s">
        <v>25</v>
      </c>
      <c r="C985" t="s">
        <v>195</v>
      </c>
      <c r="D985" s="7" t="s">
        <v>32</v>
      </c>
      <c r="F985" s="8">
        <v>44396</v>
      </c>
      <c r="G985" s="8"/>
      <c r="H985" s="9">
        <v>2</v>
      </c>
      <c r="I985" s="9" t="e">
        <f>VLOOKUP(WorkOrders2[[#This Row],[Techs]],[1]!tblRates[#All],2,FALSE)</f>
        <v>#REF!</v>
      </c>
      <c r="J985" s="10"/>
      <c r="K985" s="10"/>
      <c r="L985" s="11"/>
      <c r="M985" s="12">
        <v>48.489800000000002</v>
      </c>
      <c r="N985" s="12">
        <f>IF(WorkOrders2[[#This Row],[WtyParts]]="yes", 0,WorkOrders2[[#This Row],[PartsCost]])</f>
        <v>48.489800000000002</v>
      </c>
      <c r="O985" t="s">
        <v>28</v>
      </c>
      <c r="P985" s="13" t="str">
        <f t="shared" si="120"/>
        <v/>
      </c>
      <c r="Q985" s="14">
        <f t="shared" si="121"/>
        <v>140</v>
      </c>
      <c r="R985" s="15">
        <f t="shared" si="122"/>
        <v>0</v>
      </c>
      <c r="S985" s="15">
        <f t="shared" si="123"/>
        <v>0</v>
      </c>
      <c r="T985" s="15">
        <f t="shared" si="124"/>
        <v>48.489800000000002</v>
      </c>
      <c r="U985" s="15">
        <f t="shared" si="125"/>
        <v>48.489800000000002</v>
      </c>
      <c r="V985" s="15">
        <f t="shared" si="126"/>
        <v>48.489800000000002</v>
      </c>
      <c r="W985" s="14" t="str">
        <f t="shared" si="128"/>
        <v>Mon</v>
      </c>
      <c r="X985" s="14" t="str">
        <f t="shared" si="128"/>
        <v>Sat</v>
      </c>
      <c r="Y985" s="19">
        <f>WorkOrders2[[#This Row],[LbrHrs]]*WorkOrders2[[#This Row],[Techs]]</f>
        <v>0</v>
      </c>
      <c r="Z985" s="19">
        <f>WorkOrders2[[#This Row],[PartsCost]]+WorkOrders2[[#This Row],[LbrCost]]</f>
        <v>48.489800000000002</v>
      </c>
    </row>
    <row r="986" spans="1:26" x14ac:dyDescent="0.25">
      <c r="A986" s="7" t="s">
        <v>1034</v>
      </c>
      <c r="B986" t="s">
        <v>51</v>
      </c>
      <c r="C986" t="s">
        <v>26</v>
      </c>
      <c r="D986" s="7" t="s">
        <v>32</v>
      </c>
      <c r="F986" s="8">
        <v>44396</v>
      </c>
      <c r="G986" s="8"/>
      <c r="H986" s="9">
        <v>1</v>
      </c>
      <c r="I986" s="9" t="e">
        <f>VLOOKUP(WorkOrders2[[#This Row],[Techs]],[1]!tblRates[#All],2,FALSE)</f>
        <v>#REF!</v>
      </c>
      <c r="J986" s="10"/>
      <c r="K986" s="10"/>
      <c r="L986" s="11"/>
      <c r="M986" s="12">
        <v>45.237400000000001</v>
      </c>
      <c r="N986" s="12">
        <f>IF(WorkOrders2[[#This Row],[WtyParts]]="yes", 0,WorkOrders2[[#This Row],[PartsCost]])</f>
        <v>45.237400000000001</v>
      </c>
      <c r="O986" t="s">
        <v>28</v>
      </c>
      <c r="P986" s="13" t="str">
        <f t="shared" si="120"/>
        <v/>
      </c>
      <c r="Q986" s="14">
        <f t="shared" si="121"/>
        <v>80</v>
      </c>
      <c r="R986" s="15">
        <f t="shared" si="122"/>
        <v>0</v>
      </c>
      <c r="S986" s="15">
        <f t="shared" si="123"/>
        <v>0</v>
      </c>
      <c r="T986" s="15">
        <f t="shared" si="124"/>
        <v>45.237400000000001</v>
      </c>
      <c r="U986" s="15">
        <f t="shared" si="125"/>
        <v>45.237400000000001</v>
      </c>
      <c r="V986" s="15">
        <f t="shared" si="126"/>
        <v>45.237400000000001</v>
      </c>
      <c r="W986" s="14" t="str">
        <f t="shared" si="128"/>
        <v>Mon</v>
      </c>
      <c r="X986" s="14" t="str">
        <f t="shared" si="128"/>
        <v>Sat</v>
      </c>
      <c r="Y986" s="19">
        <f>WorkOrders2[[#This Row],[LbrHrs]]*WorkOrders2[[#This Row],[Techs]]</f>
        <v>0</v>
      </c>
      <c r="Z986" s="19">
        <f>WorkOrders2[[#This Row],[PartsCost]]+WorkOrders2[[#This Row],[LbrCost]]</f>
        <v>45.237400000000001</v>
      </c>
    </row>
    <row r="987" spans="1:26" x14ac:dyDescent="0.25">
      <c r="A987" s="7" t="s">
        <v>1035</v>
      </c>
      <c r="B987" t="s">
        <v>25</v>
      </c>
      <c r="C987" t="s">
        <v>195</v>
      </c>
      <c r="D987" s="7" t="s">
        <v>27</v>
      </c>
      <c r="F987" s="8">
        <v>44396</v>
      </c>
      <c r="G987" s="8"/>
      <c r="H987" s="9">
        <v>1</v>
      </c>
      <c r="I987" s="9" t="e">
        <f>VLOOKUP(WorkOrders2[[#This Row],[Techs]],[1]!tblRates[#All],2,FALSE)</f>
        <v>#REF!</v>
      </c>
      <c r="J987" s="10"/>
      <c r="K987" s="10"/>
      <c r="L987" s="11"/>
      <c r="M987" s="12">
        <v>288.42</v>
      </c>
      <c r="N987" s="12">
        <f>IF(WorkOrders2[[#This Row],[WtyParts]]="yes", 0,WorkOrders2[[#This Row],[PartsCost]])</f>
        <v>288.42</v>
      </c>
      <c r="O987" t="s">
        <v>47</v>
      </c>
      <c r="P987" s="13" t="str">
        <f t="shared" si="120"/>
        <v/>
      </c>
      <c r="Q987" s="14">
        <f t="shared" si="121"/>
        <v>80</v>
      </c>
      <c r="R987" s="15">
        <f t="shared" si="122"/>
        <v>0</v>
      </c>
      <c r="S987" s="15">
        <f t="shared" si="123"/>
        <v>0</v>
      </c>
      <c r="T987" s="15">
        <f t="shared" si="124"/>
        <v>288.42</v>
      </c>
      <c r="U987" s="15">
        <f t="shared" si="125"/>
        <v>288.42</v>
      </c>
      <c r="V987" s="15">
        <f t="shared" si="126"/>
        <v>288.42</v>
      </c>
      <c r="W987" s="14" t="str">
        <f t="shared" si="128"/>
        <v>Mon</v>
      </c>
      <c r="X987" s="14" t="str">
        <f t="shared" si="128"/>
        <v>Sat</v>
      </c>
      <c r="Y987" s="19">
        <f>WorkOrders2[[#This Row],[LbrHrs]]*WorkOrders2[[#This Row],[Techs]]</f>
        <v>0</v>
      </c>
      <c r="Z987" s="19">
        <f>WorkOrders2[[#This Row],[PartsCost]]+WorkOrders2[[#This Row],[LbrCost]]</f>
        <v>288.42</v>
      </c>
    </row>
    <row r="988" spans="1:26" x14ac:dyDescent="0.25">
      <c r="A988" s="7" t="s">
        <v>1036</v>
      </c>
      <c r="B988" t="s">
        <v>34</v>
      </c>
      <c r="C988" t="s">
        <v>46</v>
      </c>
      <c r="D988" s="7" t="s">
        <v>32</v>
      </c>
      <c r="F988" s="8">
        <v>44397</v>
      </c>
      <c r="G988" s="8"/>
      <c r="H988" s="9">
        <v>1</v>
      </c>
      <c r="I988" s="9" t="e">
        <f>VLOOKUP(WorkOrders2[[#This Row],[Techs]],[1]!tblRates[#All],2,FALSE)</f>
        <v>#REF!</v>
      </c>
      <c r="J988" s="10"/>
      <c r="K988" s="10"/>
      <c r="L988" s="11"/>
      <c r="M988" s="12">
        <v>38.496899999999997</v>
      </c>
      <c r="N988" s="12">
        <f>IF(WorkOrders2[[#This Row],[WtyParts]]="yes", 0,WorkOrders2[[#This Row],[PartsCost]])</f>
        <v>38.496899999999997</v>
      </c>
      <c r="O988" t="s">
        <v>28</v>
      </c>
      <c r="P988" s="13" t="str">
        <f t="shared" si="120"/>
        <v/>
      </c>
      <c r="Q988" s="14">
        <f t="shared" si="121"/>
        <v>80</v>
      </c>
      <c r="R988" s="15">
        <f t="shared" si="122"/>
        <v>0</v>
      </c>
      <c r="S988" s="15">
        <f t="shared" si="123"/>
        <v>0</v>
      </c>
      <c r="T988" s="15">
        <f t="shared" si="124"/>
        <v>38.496899999999997</v>
      </c>
      <c r="U988" s="15">
        <f t="shared" si="125"/>
        <v>38.496899999999997</v>
      </c>
      <c r="V988" s="15">
        <f t="shared" si="126"/>
        <v>38.496899999999997</v>
      </c>
      <c r="W988" s="14" t="str">
        <f t="shared" si="128"/>
        <v>Tue</v>
      </c>
      <c r="X988" s="14" t="str">
        <f t="shared" si="128"/>
        <v>Sat</v>
      </c>
      <c r="Y988" s="19">
        <f>WorkOrders2[[#This Row],[LbrHrs]]*WorkOrders2[[#This Row],[Techs]]</f>
        <v>0</v>
      </c>
      <c r="Z988" s="19">
        <f>WorkOrders2[[#This Row],[PartsCost]]+WorkOrders2[[#This Row],[LbrCost]]</f>
        <v>38.496899999999997</v>
      </c>
    </row>
    <row r="989" spans="1:26" x14ac:dyDescent="0.25">
      <c r="A989" s="7" t="s">
        <v>1037</v>
      </c>
      <c r="B989" t="s">
        <v>30</v>
      </c>
      <c r="C989" t="s">
        <v>46</v>
      </c>
      <c r="D989" s="7" t="s">
        <v>35</v>
      </c>
      <c r="F989" s="8">
        <v>44397</v>
      </c>
      <c r="G989" s="8"/>
      <c r="H989" s="9">
        <v>1</v>
      </c>
      <c r="I989" s="9" t="e">
        <f>VLOOKUP(WorkOrders2[[#This Row],[Techs]],[1]!tblRates[#All],2,FALSE)</f>
        <v>#REF!</v>
      </c>
      <c r="J989" s="10"/>
      <c r="K989" s="10"/>
      <c r="L989" s="11"/>
      <c r="M989" s="12">
        <v>107.99550000000001</v>
      </c>
      <c r="N989" s="12">
        <f>IF(WorkOrders2[[#This Row],[WtyParts]]="yes", 0,WorkOrders2[[#This Row],[PartsCost]])</f>
        <v>107.99550000000001</v>
      </c>
      <c r="O989" t="s">
        <v>28</v>
      </c>
      <c r="P989" s="13" t="str">
        <f t="shared" si="120"/>
        <v/>
      </c>
      <c r="Q989" s="14">
        <f t="shared" si="121"/>
        <v>80</v>
      </c>
      <c r="R989" s="15">
        <f t="shared" si="122"/>
        <v>0</v>
      </c>
      <c r="S989" s="15">
        <f t="shared" si="123"/>
        <v>0</v>
      </c>
      <c r="T989" s="15">
        <f t="shared" si="124"/>
        <v>107.99550000000001</v>
      </c>
      <c r="U989" s="15">
        <f t="shared" si="125"/>
        <v>107.99550000000001</v>
      </c>
      <c r="V989" s="15">
        <f t="shared" si="126"/>
        <v>107.99550000000001</v>
      </c>
      <c r="W989" s="14" t="str">
        <f t="shared" si="128"/>
        <v>Tue</v>
      </c>
      <c r="X989" s="14" t="str">
        <f t="shared" si="128"/>
        <v>Sat</v>
      </c>
      <c r="Y989" s="19">
        <f>WorkOrders2[[#This Row],[LbrHrs]]*WorkOrders2[[#This Row],[Techs]]</f>
        <v>0</v>
      </c>
      <c r="Z989" s="19">
        <f>WorkOrders2[[#This Row],[PartsCost]]+WorkOrders2[[#This Row],[LbrCost]]</f>
        <v>107.99550000000001</v>
      </c>
    </row>
    <row r="990" spans="1:26" x14ac:dyDescent="0.25">
      <c r="A990" s="7" t="s">
        <v>1038</v>
      </c>
      <c r="B990" t="s">
        <v>25</v>
      </c>
      <c r="C990" t="s">
        <v>195</v>
      </c>
      <c r="D990" s="7" t="s">
        <v>27</v>
      </c>
      <c r="F990" s="8">
        <v>44397</v>
      </c>
      <c r="G990" s="8"/>
      <c r="H990" s="9">
        <v>2</v>
      </c>
      <c r="I990" s="9" t="e">
        <f>VLOOKUP(WorkOrders2[[#This Row],[Techs]],[1]!tblRates[#All],2,FALSE)</f>
        <v>#REF!</v>
      </c>
      <c r="J990" s="10"/>
      <c r="K990" s="10"/>
      <c r="L990" s="11"/>
      <c r="M990" s="12">
        <v>142.85319999999999</v>
      </c>
      <c r="N990" s="12">
        <f>IF(WorkOrders2[[#This Row],[WtyParts]]="yes", 0,WorkOrders2[[#This Row],[PartsCost]])</f>
        <v>142.85319999999999</v>
      </c>
      <c r="O990" t="s">
        <v>28</v>
      </c>
      <c r="P990" s="13" t="str">
        <f t="shared" si="120"/>
        <v/>
      </c>
      <c r="Q990" s="14">
        <f t="shared" si="121"/>
        <v>140</v>
      </c>
      <c r="R990" s="15">
        <f t="shared" si="122"/>
        <v>0</v>
      </c>
      <c r="S990" s="15">
        <f t="shared" si="123"/>
        <v>0</v>
      </c>
      <c r="T990" s="15">
        <f t="shared" si="124"/>
        <v>142.85319999999999</v>
      </c>
      <c r="U990" s="15">
        <f t="shared" si="125"/>
        <v>142.85319999999999</v>
      </c>
      <c r="V990" s="15">
        <f t="shared" si="126"/>
        <v>142.85319999999999</v>
      </c>
      <c r="W990" s="14" t="str">
        <f t="shared" si="128"/>
        <v>Tue</v>
      </c>
      <c r="X990" s="14" t="str">
        <f t="shared" si="128"/>
        <v>Sat</v>
      </c>
      <c r="Y990" s="19">
        <f>WorkOrders2[[#This Row],[LbrHrs]]*WorkOrders2[[#This Row],[Techs]]</f>
        <v>0</v>
      </c>
      <c r="Z990" s="19">
        <f>WorkOrders2[[#This Row],[PartsCost]]+WorkOrders2[[#This Row],[LbrCost]]</f>
        <v>142.85319999999999</v>
      </c>
    </row>
    <row r="991" spans="1:26" x14ac:dyDescent="0.25">
      <c r="A991" s="7" t="s">
        <v>1039</v>
      </c>
      <c r="B991" t="s">
        <v>34</v>
      </c>
      <c r="C991" t="s">
        <v>40</v>
      </c>
      <c r="D991" s="7" t="s">
        <v>27</v>
      </c>
      <c r="F991" s="8">
        <v>44398</v>
      </c>
      <c r="G991" s="8"/>
      <c r="H991" s="9">
        <v>1</v>
      </c>
      <c r="I991" s="9" t="e">
        <f>VLOOKUP(WorkOrders2[[#This Row],[Techs]],[1]!tblRates[#All],2,FALSE)</f>
        <v>#REF!</v>
      </c>
      <c r="J991" s="10"/>
      <c r="K991" s="10"/>
      <c r="L991" s="11"/>
      <c r="M991" s="12">
        <v>85.942099999999996</v>
      </c>
      <c r="N991" s="12">
        <f>IF(WorkOrders2[[#This Row],[WtyParts]]="yes", 0,WorkOrders2[[#This Row],[PartsCost]])</f>
        <v>85.942099999999996</v>
      </c>
      <c r="O991" t="s">
        <v>28</v>
      </c>
      <c r="P991" s="13" t="str">
        <f t="shared" si="120"/>
        <v/>
      </c>
      <c r="Q991" s="14">
        <f t="shared" si="121"/>
        <v>80</v>
      </c>
      <c r="R991" s="15">
        <f t="shared" si="122"/>
        <v>0</v>
      </c>
      <c r="S991" s="15">
        <f t="shared" si="123"/>
        <v>0</v>
      </c>
      <c r="T991" s="15">
        <f t="shared" si="124"/>
        <v>85.942099999999996</v>
      </c>
      <c r="U991" s="15">
        <f t="shared" si="125"/>
        <v>85.942099999999996</v>
      </c>
      <c r="V991" s="15">
        <f t="shared" si="126"/>
        <v>85.942099999999996</v>
      </c>
      <c r="W991" s="14" t="str">
        <f t="shared" si="128"/>
        <v>Wed</v>
      </c>
      <c r="X991" s="14" t="str">
        <f t="shared" si="128"/>
        <v>Sat</v>
      </c>
      <c r="Y991" s="19">
        <f>WorkOrders2[[#This Row],[LbrHrs]]*WorkOrders2[[#This Row],[Techs]]</f>
        <v>0</v>
      </c>
      <c r="Z991" s="19">
        <f>WorkOrders2[[#This Row],[PartsCost]]+WorkOrders2[[#This Row],[LbrCost]]</f>
        <v>85.942099999999996</v>
      </c>
    </row>
    <row r="992" spans="1:26" x14ac:dyDescent="0.25">
      <c r="A992" s="7" t="s">
        <v>1040</v>
      </c>
      <c r="B992" t="s">
        <v>25</v>
      </c>
      <c r="C992" t="s">
        <v>195</v>
      </c>
      <c r="D992" s="7" t="s">
        <v>32</v>
      </c>
      <c r="F992" s="8">
        <v>44398</v>
      </c>
      <c r="G992" s="8"/>
      <c r="H992" s="9">
        <v>2</v>
      </c>
      <c r="I992" s="9" t="e">
        <f>VLOOKUP(WorkOrders2[[#This Row],[Techs]],[1]!tblRates[#All],2,FALSE)</f>
        <v>#REF!</v>
      </c>
      <c r="J992" s="10"/>
      <c r="K992" s="10"/>
      <c r="L992" s="11"/>
      <c r="M992" s="12">
        <v>21.33</v>
      </c>
      <c r="N992" s="12">
        <f>IF(WorkOrders2[[#This Row],[WtyParts]]="yes", 0,WorkOrders2[[#This Row],[PartsCost]])</f>
        <v>21.33</v>
      </c>
      <c r="O992" t="s">
        <v>28</v>
      </c>
      <c r="P992" s="13" t="str">
        <f t="shared" si="120"/>
        <v/>
      </c>
      <c r="Q992" s="14">
        <f t="shared" si="121"/>
        <v>140</v>
      </c>
      <c r="R992" s="15">
        <f t="shared" si="122"/>
        <v>0</v>
      </c>
      <c r="S992" s="15">
        <f t="shared" si="123"/>
        <v>0</v>
      </c>
      <c r="T992" s="15">
        <f t="shared" si="124"/>
        <v>21.33</v>
      </c>
      <c r="U992" s="15">
        <f t="shared" si="125"/>
        <v>21.33</v>
      </c>
      <c r="V992" s="15">
        <f t="shared" si="126"/>
        <v>21.33</v>
      </c>
      <c r="W992" s="14" t="str">
        <f t="shared" si="128"/>
        <v>Wed</v>
      </c>
      <c r="X992" s="14" t="str">
        <f t="shared" si="128"/>
        <v>Sat</v>
      </c>
      <c r="Y992" s="19">
        <f>WorkOrders2[[#This Row],[LbrHrs]]*WorkOrders2[[#This Row],[Techs]]</f>
        <v>0</v>
      </c>
      <c r="Z992" s="19">
        <f>WorkOrders2[[#This Row],[PartsCost]]+WorkOrders2[[#This Row],[LbrCost]]</f>
        <v>21.33</v>
      </c>
    </row>
    <row r="993" spans="1:26" x14ac:dyDescent="0.25">
      <c r="A993" s="7" t="s">
        <v>1041</v>
      </c>
      <c r="B993" t="s">
        <v>39</v>
      </c>
      <c r="C993" t="s">
        <v>40</v>
      </c>
      <c r="D993" s="7" t="s">
        <v>32</v>
      </c>
      <c r="F993" s="8">
        <v>44398</v>
      </c>
      <c r="G993" s="8"/>
      <c r="H993" s="9">
        <v>2</v>
      </c>
      <c r="I993" s="9" t="e">
        <f>VLOOKUP(WorkOrders2[[#This Row],[Techs]],[1]!tblRates[#All],2,FALSE)</f>
        <v>#REF!</v>
      </c>
      <c r="J993" s="10"/>
      <c r="K993" s="10"/>
      <c r="L993" s="11"/>
      <c r="M993" s="12">
        <v>602.66</v>
      </c>
      <c r="N993" s="12">
        <f>IF(WorkOrders2[[#This Row],[WtyParts]]="yes", 0,WorkOrders2[[#This Row],[PartsCost]])</f>
        <v>602.66</v>
      </c>
      <c r="O993" t="s">
        <v>47</v>
      </c>
      <c r="P993" s="13" t="str">
        <f t="shared" si="120"/>
        <v/>
      </c>
      <c r="Q993" s="14">
        <f t="shared" si="121"/>
        <v>140</v>
      </c>
      <c r="R993" s="15">
        <f t="shared" si="122"/>
        <v>0</v>
      </c>
      <c r="S993" s="15">
        <f t="shared" si="123"/>
        <v>0</v>
      </c>
      <c r="T993" s="15">
        <f t="shared" si="124"/>
        <v>602.66</v>
      </c>
      <c r="U993" s="15">
        <f t="shared" si="125"/>
        <v>602.66</v>
      </c>
      <c r="V993" s="15">
        <f t="shared" si="126"/>
        <v>602.66</v>
      </c>
      <c r="W993" s="14" t="str">
        <f t="shared" si="128"/>
        <v>Wed</v>
      </c>
      <c r="X993" s="14" t="str">
        <f t="shared" si="128"/>
        <v>Sat</v>
      </c>
      <c r="Y993" s="19">
        <f>WorkOrders2[[#This Row],[LbrHrs]]*WorkOrders2[[#This Row],[Techs]]</f>
        <v>0</v>
      </c>
      <c r="Z993" s="19">
        <f>WorkOrders2[[#This Row],[PartsCost]]+WorkOrders2[[#This Row],[LbrCost]]</f>
        <v>602.66</v>
      </c>
    </row>
    <row r="994" spans="1:26" x14ac:dyDescent="0.25">
      <c r="A994" s="7" t="s">
        <v>1042</v>
      </c>
      <c r="B994" t="s">
        <v>39</v>
      </c>
      <c r="C994" t="s">
        <v>40</v>
      </c>
      <c r="D994" s="7" t="s">
        <v>27</v>
      </c>
      <c r="E994" t="s">
        <v>41</v>
      </c>
      <c r="F994" s="8">
        <v>44399</v>
      </c>
      <c r="G994" s="8"/>
      <c r="H994" s="9">
        <v>2</v>
      </c>
      <c r="I994" s="9" t="e">
        <f>VLOOKUP(WorkOrders2[[#This Row],[Techs]],[1]!tblRates[#All],2,FALSE)</f>
        <v>#REF!</v>
      </c>
      <c r="J994" s="10"/>
      <c r="K994" s="10"/>
      <c r="L994" s="11"/>
      <c r="M994" s="12">
        <v>66.8857</v>
      </c>
      <c r="N994" s="12">
        <f>IF(WorkOrders2[[#This Row],[WtyParts]]="yes", 0,WorkOrders2[[#This Row],[PartsCost]])</f>
        <v>66.8857</v>
      </c>
      <c r="O994" t="s">
        <v>47</v>
      </c>
      <c r="P994" s="13" t="str">
        <f t="shared" si="120"/>
        <v/>
      </c>
      <c r="Q994" s="14">
        <f t="shared" si="121"/>
        <v>140</v>
      </c>
      <c r="R994" s="15">
        <f t="shared" si="122"/>
        <v>0</v>
      </c>
      <c r="S994" s="15">
        <f t="shared" si="123"/>
        <v>0</v>
      </c>
      <c r="T994" s="15">
        <f t="shared" si="124"/>
        <v>66.8857</v>
      </c>
      <c r="U994" s="15">
        <f t="shared" si="125"/>
        <v>66.8857</v>
      </c>
      <c r="V994" s="15">
        <f t="shared" si="126"/>
        <v>66.8857</v>
      </c>
      <c r="W994" s="14" t="str">
        <f t="shared" si="128"/>
        <v>Thu</v>
      </c>
      <c r="X994" s="14" t="str">
        <f t="shared" si="128"/>
        <v>Sat</v>
      </c>
      <c r="Y994" s="19">
        <f>WorkOrders2[[#This Row],[LbrHrs]]*WorkOrders2[[#This Row],[Techs]]</f>
        <v>0</v>
      </c>
      <c r="Z994" s="19">
        <f>WorkOrders2[[#This Row],[PartsCost]]+WorkOrders2[[#This Row],[LbrCost]]</f>
        <v>66.8857</v>
      </c>
    </row>
    <row r="995" spans="1:26" x14ac:dyDescent="0.25">
      <c r="A995" s="7" t="s">
        <v>1043</v>
      </c>
      <c r="B995" t="s">
        <v>39</v>
      </c>
      <c r="C995" t="s">
        <v>26</v>
      </c>
      <c r="D995" s="7" t="s">
        <v>49</v>
      </c>
      <c r="F995" s="8">
        <v>44399</v>
      </c>
      <c r="G995" s="8"/>
      <c r="H995" s="9">
        <v>1</v>
      </c>
      <c r="I995" s="9" t="e">
        <f>VLOOKUP(WorkOrders2[[#This Row],[Techs]],[1]!tblRates[#All],2,FALSE)</f>
        <v>#REF!</v>
      </c>
      <c r="J995" s="10"/>
      <c r="K995" s="10"/>
      <c r="L995" s="11"/>
      <c r="M995" s="12">
        <v>472.54539999999997</v>
      </c>
      <c r="N995" s="12">
        <f>IF(WorkOrders2[[#This Row],[WtyParts]]="yes", 0,WorkOrders2[[#This Row],[PartsCost]])</f>
        <v>472.54539999999997</v>
      </c>
      <c r="O995" t="s">
        <v>28</v>
      </c>
      <c r="P995" s="13" t="str">
        <f t="shared" si="120"/>
        <v/>
      </c>
      <c r="Q995" s="14">
        <f t="shared" si="121"/>
        <v>80</v>
      </c>
      <c r="R995" s="15">
        <f t="shared" si="122"/>
        <v>0</v>
      </c>
      <c r="S995" s="15">
        <f t="shared" si="123"/>
        <v>0</v>
      </c>
      <c r="T995" s="15">
        <f t="shared" si="124"/>
        <v>472.54539999999997</v>
      </c>
      <c r="U995" s="15">
        <f t="shared" si="125"/>
        <v>472.54539999999997</v>
      </c>
      <c r="V995" s="15">
        <f t="shared" si="126"/>
        <v>472.54539999999997</v>
      </c>
      <c r="W995" s="14" t="str">
        <f t="shared" si="128"/>
        <v>Thu</v>
      </c>
      <c r="X995" s="14" t="str">
        <f t="shared" si="128"/>
        <v>Sat</v>
      </c>
      <c r="Y995" s="19">
        <f>WorkOrders2[[#This Row],[LbrHrs]]*WorkOrders2[[#This Row],[Techs]]</f>
        <v>0</v>
      </c>
      <c r="Z995" s="19">
        <f>WorkOrders2[[#This Row],[PartsCost]]+WorkOrders2[[#This Row],[LbrCost]]</f>
        <v>472.54539999999997</v>
      </c>
    </row>
    <row r="996" spans="1:26" x14ac:dyDescent="0.25">
      <c r="A996" s="7" t="s">
        <v>1044</v>
      </c>
      <c r="B996" t="s">
        <v>62</v>
      </c>
      <c r="C996" t="s">
        <v>40</v>
      </c>
      <c r="D996" s="7" t="s">
        <v>27</v>
      </c>
      <c r="F996" s="8">
        <v>44399</v>
      </c>
      <c r="G996" s="8"/>
      <c r="H996" s="9">
        <v>1</v>
      </c>
      <c r="I996" s="9" t="e">
        <f>VLOOKUP(WorkOrders2[[#This Row],[Techs]],[1]!tblRates[#All],2,FALSE)</f>
        <v>#REF!</v>
      </c>
      <c r="J996" s="10"/>
      <c r="K996" s="10"/>
      <c r="L996" s="11"/>
      <c r="M996" s="12">
        <v>147.69890000000001</v>
      </c>
      <c r="N996" s="12">
        <f>IF(WorkOrders2[[#This Row],[WtyParts]]="yes", 0,WorkOrders2[[#This Row],[PartsCost]])</f>
        <v>147.69890000000001</v>
      </c>
      <c r="O996" t="s">
        <v>47</v>
      </c>
      <c r="P996" s="13" t="str">
        <f t="shared" si="120"/>
        <v/>
      </c>
      <c r="Q996" s="14">
        <f t="shared" si="121"/>
        <v>80</v>
      </c>
      <c r="R996" s="15">
        <f t="shared" si="122"/>
        <v>0</v>
      </c>
      <c r="S996" s="15">
        <f t="shared" si="123"/>
        <v>0</v>
      </c>
      <c r="T996" s="15">
        <f t="shared" si="124"/>
        <v>147.69890000000001</v>
      </c>
      <c r="U996" s="15">
        <f t="shared" si="125"/>
        <v>147.69890000000001</v>
      </c>
      <c r="V996" s="15">
        <f t="shared" si="126"/>
        <v>147.69890000000001</v>
      </c>
      <c r="W996" s="14" t="str">
        <f t="shared" si="128"/>
        <v>Thu</v>
      </c>
      <c r="X996" s="14" t="str">
        <f t="shared" si="128"/>
        <v>Sat</v>
      </c>
      <c r="Y996" s="19">
        <f>WorkOrders2[[#This Row],[LbrHrs]]*WorkOrders2[[#This Row],[Techs]]</f>
        <v>0</v>
      </c>
      <c r="Z996" s="19">
        <f>WorkOrders2[[#This Row],[PartsCost]]+WorkOrders2[[#This Row],[LbrCost]]</f>
        <v>147.69890000000001</v>
      </c>
    </row>
    <row r="997" spans="1:26" x14ac:dyDescent="0.25">
      <c r="A997" s="7" t="s">
        <v>1045</v>
      </c>
      <c r="B997" t="s">
        <v>62</v>
      </c>
      <c r="C997" t="s">
        <v>46</v>
      </c>
      <c r="D997" s="7" t="s">
        <v>27</v>
      </c>
      <c r="F997" s="8">
        <v>44399</v>
      </c>
      <c r="G997" s="8"/>
      <c r="H997" s="9">
        <v>2</v>
      </c>
      <c r="I997" s="9" t="e">
        <f>VLOOKUP(WorkOrders2[[#This Row],[Techs]],[1]!tblRates[#All],2,FALSE)</f>
        <v>#REF!</v>
      </c>
      <c r="J997" s="10"/>
      <c r="K997" s="10"/>
      <c r="L997" s="11"/>
      <c r="M997" s="12">
        <v>237.21</v>
      </c>
      <c r="N997" s="12">
        <f>IF(WorkOrders2[[#This Row],[WtyParts]]="yes", 0,WorkOrders2[[#This Row],[PartsCost]])</f>
        <v>237.21</v>
      </c>
      <c r="O997" t="s">
        <v>47</v>
      </c>
      <c r="P997" s="13" t="str">
        <f t="shared" si="120"/>
        <v/>
      </c>
      <c r="Q997" s="14">
        <f t="shared" si="121"/>
        <v>140</v>
      </c>
      <c r="R997" s="15">
        <f t="shared" si="122"/>
        <v>0</v>
      </c>
      <c r="S997" s="15">
        <f t="shared" si="123"/>
        <v>0</v>
      </c>
      <c r="T997" s="15">
        <f t="shared" si="124"/>
        <v>237.21</v>
      </c>
      <c r="U997" s="15">
        <f t="shared" si="125"/>
        <v>237.21</v>
      </c>
      <c r="V997" s="15">
        <f t="shared" si="126"/>
        <v>237.21</v>
      </c>
      <c r="W997" s="14" t="str">
        <f t="shared" si="128"/>
        <v>Thu</v>
      </c>
      <c r="X997" s="14" t="str">
        <f t="shared" si="128"/>
        <v>Sat</v>
      </c>
      <c r="Y997" s="19">
        <f>WorkOrders2[[#This Row],[LbrHrs]]*WorkOrders2[[#This Row],[Techs]]</f>
        <v>0</v>
      </c>
      <c r="Z997" s="19">
        <f>WorkOrders2[[#This Row],[PartsCost]]+WorkOrders2[[#This Row],[LbrCost]]</f>
        <v>237.21</v>
      </c>
    </row>
    <row r="998" spans="1:26" x14ac:dyDescent="0.25">
      <c r="A998" s="7" t="s">
        <v>1046</v>
      </c>
      <c r="B998" t="s">
        <v>39</v>
      </c>
      <c r="C998" t="s">
        <v>40</v>
      </c>
      <c r="D998" s="7" t="s">
        <v>49</v>
      </c>
      <c r="F998" s="8">
        <v>44399</v>
      </c>
      <c r="G998" s="8"/>
      <c r="H998" s="9">
        <v>1</v>
      </c>
      <c r="I998" s="9" t="e">
        <f>VLOOKUP(WorkOrders2[[#This Row],[Techs]],[1]!tblRates[#All],2,FALSE)</f>
        <v>#REF!</v>
      </c>
      <c r="J998" s="10"/>
      <c r="K998" s="10"/>
      <c r="L998" s="11"/>
      <c r="M998" s="12">
        <v>128.8115</v>
      </c>
      <c r="N998" s="12">
        <f>IF(WorkOrders2[[#This Row],[WtyParts]]="yes", 0,WorkOrders2[[#This Row],[PartsCost]])</f>
        <v>128.8115</v>
      </c>
      <c r="O998" t="s">
        <v>47</v>
      </c>
      <c r="P998" s="13" t="str">
        <f t="shared" si="120"/>
        <v/>
      </c>
      <c r="Q998" s="14">
        <f t="shared" si="121"/>
        <v>80</v>
      </c>
      <c r="R998" s="15">
        <f t="shared" si="122"/>
        <v>0</v>
      </c>
      <c r="S998" s="15">
        <f t="shared" si="123"/>
        <v>0</v>
      </c>
      <c r="T998" s="15">
        <f t="shared" si="124"/>
        <v>128.8115</v>
      </c>
      <c r="U998" s="15">
        <f t="shared" si="125"/>
        <v>128.8115</v>
      </c>
      <c r="V998" s="15">
        <f t="shared" si="126"/>
        <v>128.8115</v>
      </c>
      <c r="W998" s="14" t="str">
        <f t="shared" si="128"/>
        <v>Thu</v>
      </c>
      <c r="X998" s="14" t="str">
        <f t="shared" si="128"/>
        <v>Sat</v>
      </c>
      <c r="Y998" s="19">
        <f>WorkOrders2[[#This Row],[LbrHrs]]*WorkOrders2[[#This Row],[Techs]]</f>
        <v>0</v>
      </c>
      <c r="Z998" s="19">
        <f>WorkOrders2[[#This Row],[PartsCost]]+WorkOrders2[[#This Row],[LbrCost]]</f>
        <v>128.8115</v>
      </c>
    </row>
    <row r="999" spans="1:26" x14ac:dyDescent="0.25">
      <c r="A999" s="7" t="s">
        <v>1047</v>
      </c>
      <c r="B999" t="s">
        <v>34</v>
      </c>
      <c r="C999" t="s">
        <v>40</v>
      </c>
      <c r="D999" s="7" t="s">
        <v>27</v>
      </c>
      <c r="F999" s="8">
        <v>44400</v>
      </c>
      <c r="G999" s="8"/>
      <c r="H999" s="9">
        <v>1</v>
      </c>
      <c r="I999" s="9" t="e">
        <f>VLOOKUP(WorkOrders2[[#This Row],[Techs]],[1]!tblRates[#All],2,FALSE)</f>
        <v>#REF!</v>
      </c>
      <c r="J999" s="10"/>
      <c r="K999" s="10"/>
      <c r="L999" s="11"/>
      <c r="M999" s="12">
        <v>84.886200000000002</v>
      </c>
      <c r="N999" s="12">
        <f>IF(WorkOrders2[[#This Row],[WtyParts]]="yes", 0,WorkOrders2[[#This Row],[PartsCost]])</f>
        <v>84.886200000000002</v>
      </c>
      <c r="O999" t="s">
        <v>47</v>
      </c>
      <c r="P999" s="13" t="str">
        <f t="shared" si="120"/>
        <v/>
      </c>
      <c r="Q999" s="14">
        <f t="shared" si="121"/>
        <v>80</v>
      </c>
      <c r="R999" s="15">
        <f t="shared" si="122"/>
        <v>0</v>
      </c>
      <c r="S999" s="15">
        <f t="shared" si="123"/>
        <v>0</v>
      </c>
      <c r="T999" s="15">
        <f t="shared" si="124"/>
        <v>84.886200000000002</v>
      </c>
      <c r="U999" s="15">
        <f t="shared" si="125"/>
        <v>84.886200000000002</v>
      </c>
      <c r="V999" s="15">
        <f t="shared" si="126"/>
        <v>84.886200000000002</v>
      </c>
      <c r="W999" s="14" t="str">
        <f t="shared" si="128"/>
        <v>Fri</v>
      </c>
      <c r="X999" s="14" t="str">
        <f t="shared" si="128"/>
        <v>Sat</v>
      </c>
      <c r="Y999" s="19">
        <f>WorkOrders2[[#This Row],[LbrHrs]]*WorkOrders2[[#This Row],[Techs]]</f>
        <v>0</v>
      </c>
      <c r="Z999" s="19">
        <f>WorkOrders2[[#This Row],[PartsCost]]+WorkOrders2[[#This Row],[LbrCost]]</f>
        <v>84.886200000000002</v>
      </c>
    </row>
    <row r="1000" spans="1:26" x14ac:dyDescent="0.25">
      <c r="A1000" s="7" t="s">
        <v>1048</v>
      </c>
      <c r="B1000" t="s">
        <v>194</v>
      </c>
      <c r="C1000" t="s">
        <v>195</v>
      </c>
      <c r="D1000" s="7" t="s">
        <v>35</v>
      </c>
      <c r="F1000" s="8">
        <v>44401</v>
      </c>
      <c r="G1000" s="8"/>
      <c r="H1000" s="9">
        <v>1</v>
      </c>
      <c r="I1000" s="9" t="e">
        <f>VLOOKUP(WorkOrders2[[#This Row],[Techs]],[1]!tblRates[#All],2,FALSE)</f>
        <v>#REF!</v>
      </c>
      <c r="J1000" s="10"/>
      <c r="K1000" s="10"/>
      <c r="L1000" s="11"/>
      <c r="M1000" s="12">
        <v>122.31950000000001</v>
      </c>
      <c r="N1000" s="12">
        <f>IF(WorkOrders2[[#This Row],[WtyParts]]="yes", 0,WorkOrders2[[#This Row],[PartsCost]])</f>
        <v>122.31950000000001</v>
      </c>
      <c r="O1000" t="s">
        <v>28</v>
      </c>
      <c r="P1000" s="13" t="str">
        <f t="shared" si="120"/>
        <v/>
      </c>
      <c r="Q1000" s="14">
        <f t="shared" si="121"/>
        <v>80</v>
      </c>
      <c r="R1000" s="15">
        <f t="shared" si="122"/>
        <v>0</v>
      </c>
      <c r="S1000" s="15">
        <f t="shared" si="123"/>
        <v>0</v>
      </c>
      <c r="T1000" s="15">
        <f t="shared" si="124"/>
        <v>122.31950000000001</v>
      </c>
      <c r="U1000" s="15">
        <f t="shared" si="125"/>
        <v>122.31950000000001</v>
      </c>
      <c r="V1000" s="15">
        <f t="shared" si="126"/>
        <v>122.31950000000001</v>
      </c>
      <c r="W1000" s="14" t="str">
        <f t="shared" si="128"/>
        <v>Sat</v>
      </c>
      <c r="X1000" s="14" t="str">
        <f t="shared" si="128"/>
        <v>Sat</v>
      </c>
      <c r="Y1000" s="19">
        <f>WorkOrders2[[#This Row],[LbrHrs]]*WorkOrders2[[#This Row],[Techs]]</f>
        <v>0</v>
      </c>
      <c r="Z1000" s="19">
        <f>WorkOrders2[[#This Row],[PartsCost]]+WorkOrders2[[#This Row],[LbrCost]]</f>
        <v>122.31950000000001</v>
      </c>
    </row>
    <row r="1001" spans="1:26" x14ac:dyDescent="0.25">
      <c r="A1001" s="7" t="s">
        <v>1049</v>
      </c>
      <c r="B1001" t="s">
        <v>194</v>
      </c>
      <c r="C1001" t="s">
        <v>195</v>
      </c>
      <c r="D1001" s="7" t="s">
        <v>27</v>
      </c>
      <c r="F1001" s="8">
        <v>44406</v>
      </c>
      <c r="G1001" s="8"/>
      <c r="H1001" s="9">
        <v>2</v>
      </c>
      <c r="I1001" s="9" t="e">
        <f>VLOOKUP(WorkOrders2[[#This Row],[Techs]],[1]!tblRates[#All],2,FALSE)</f>
        <v>#REF!</v>
      </c>
      <c r="J1001" s="10"/>
      <c r="K1001" s="10"/>
      <c r="L1001" s="11"/>
      <c r="M1001" s="12">
        <v>210.4494</v>
      </c>
      <c r="N1001" s="12">
        <f>IF(WorkOrders2[[#This Row],[WtyParts]]="yes", 0,WorkOrders2[[#This Row],[PartsCost]])</f>
        <v>210.4494</v>
      </c>
      <c r="O1001" t="s">
        <v>47</v>
      </c>
      <c r="P1001" s="13" t="str">
        <f t="shared" si="120"/>
        <v/>
      </c>
      <c r="Q1001" s="14">
        <f t="shared" si="121"/>
        <v>140</v>
      </c>
      <c r="R1001" s="15">
        <f t="shared" si="122"/>
        <v>0</v>
      </c>
      <c r="S1001" s="15">
        <f t="shared" si="123"/>
        <v>0</v>
      </c>
      <c r="T1001" s="15">
        <f t="shared" si="124"/>
        <v>210.4494</v>
      </c>
      <c r="U1001" s="15">
        <f t="shared" si="125"/>
        <v>210.4494</v>
      </c>
      <c r="V1001" s="15">
        <f t="shared" si="126"/>
        <v>210.4494</v>
      </c>
      <c r="W1001" s="14" t="str">
        <f t="shared" si="128"/>
        <v>Thu</v>
      </c>
      <c r="X1001" s="14" t="str">
        <f t="shared" si="128"/>
        <v>Sat</v>
      </c>
      <c r="Y1001" s="19">
        <f>WorkOrders2[[#This Row],[LbrHrs]]*WorkOrders2[[#This Row],[Techs]]</f>
        <v>0</v>
      </c>
      <c r="Z1001" s="19">
        <f>WorkOrders2[[#This Row],[PartsCost]]+WorkOrders2[[#This Row],[LbrCost]]</f>
        <v>210.4494</v>
      </c>
    </row>
    <row r="1002" spans="1:26" x14ac:dyDescent="0.25">
      <c r="L1002">
        <f>SUBTOTAL(103,WorkOrders2[LbrHrs])</f>
        <v>858</v>
      </c>
      <c r="N1002" s="17"/>
      <c r="P1002" s="18"/>
      <c r="Q1002" s="14"/>
      <c r="R1002" s="19"/>
      <c r="S1002" s="19"/>
      <c r="T1002" s="14"/>
      <c r="U1002" s="19"/>
      <c r="V1002" s="19"/>
      <c r="W1002" s="14"/>
      <c r="X1002" s="14"/>
      <c r="Y1002" s="14"/>
      <c r="Z1002" s="14"/>
    </row>
    <row r="1004" spans="1:26" x14ac:dyDescent="0.25">
      <c r="K1004">
        <f>COUNT(WorkOrders2[PartsCost])</f>
        <v>1000</v>
      </c>
    </row>
    <row r="1006" spans="1:26" x14ac:dyDescent="0.25">
      <c r="K1006">
        <f>COUNTA(WorkOrders2[WtyParts])</f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356F-A7E5-45A1-8AC0-0872A18B0440}">
  <dimension ref="A1:N1339"/>
  <sheetViews>
    <sheetView tabSelected="1" workbookViewId="0">
      <selection activeCell="G2" sqref="G1:G1048576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6.7109375" bestFit="1" customWidth="1"/>
    <col min="4" max="4" width="10.5703125" bestFit="1" customWidth="1"/>
    <col min="5" max="5" width="9.85546875" bestFit="1" customWidth="1"/>
    <col min="6" max="6" width="10.28515625" bestFit="1" customWidth="1"/>
    <col min="7" max="7" width="11.7109375" bestFit="1" customWidth="1"/>
    <col min="8" max="8" width="11.140625" bestFit="1" customWidth="1"/>
    <col min="9" max="9" width="19.28515625" bestFit="1" customWidth="1"/>
    <col min="10" max="10" width="25.28515625" bestFit="1" customWidth="1"/>
    <col min="11" max="14" width="12.140625" bestFit="1" customWidth="1"/>
  </cols>
  <sheetData>
    <row r="1" spans="1:14" x14ac:dyDescent="0.25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</row>
    <row r="2" spans="1:14" x14ac:dyDescent="0.25">
      <c r="A2">
        <v>64</v>
      </c>
      <c r="B2" s="24" t="s">
        <v>1066</v>
      </c>
      <c r="C2">
        <v>24.7</v>
      </c>
      <c r="D2">
        <v>1</v>
      </c>
      <c r="E2" s="24" t="s">
        <v>1067</v>
      </c>
      <c r="F2" s="24" t="s">
        <v>1068</v>
      </c>
      <c r="G2">
        <v>30166.62</v>
      </c>
      <c r="I2">
        <v>13270.422414050834</v>
      </c>
      <c r="J2" s="24" t="s">
        <v>1069</v>
      </c>
    </row>
    <row r="3" spans="1:14" x14ac:dyDescent="0.25">
      <c r="A3">
        <v>64</v>
      </c>
      <c r="B3" s="24" t="s">
        <v>1070</v>
      </c>
      <c r="C3">
        <v>31.3</v>
      </c>
      <c r="D3">
        <v>2</v>
      </c>
      <c r="E3" s="24" t="s">
        <v>1071</v>
      </c>
      <c r="F3" s="24" t="s">
        <v>1072</v>
      </c>
      <c r="G3">
        <v>47291.06</v>
      </c>
      <c r="J3" s="24"/>
    </row>
    <row r="4" spans="1:14" x14ac:dyDescent="0.25">
      <c r="A4">
        <v>64</v>
      </c>
      <c r="B4" s="24" t="s">
        <v>1070</v>
      </c>
      <c r="C4">
        <v>39.299999999999997</v>
      </c>
      <c r="D4">
        <v>0</v>
      </c>
      <c r="E4" s="24" t="s">
        <v>1067</v>
      </c>
      <c r="F4" s="24" t="s">
        <v>1073</v>
      </c>
      <c r="G4">
        <v>14901.52</v>
      </c>
      <c r="J4" s="24"/>
    </row>
    <row r="5" spans="1:14" x14ac:dyDescent="0.25">
      <c r="A5">
        <v>64</v>
      </c>
      <c r="B5" s="24" t="s">
        <v>1070</v>
      </c>
      <c r="C5">
        <v>33.799999999999997</v>
      </c>
      <c r="D5">
        <v>1</v>
      </c>
      <c r="E5" s="24" t="s">
        <v>1071</v>
      </c>
      <c r="F5" s="24" t="s">
        <v>1072</v>
      </c>
      <c r="G5">
        <v>47928.03</v>
      </c>
      <c r="J5" s="24"/>
    </row>
    <row r="6" spans="1:14" x14ac:dyDescent="0.25">
      <c r="A6">
        <v>64</v>
      </c>
      <c r="B6" s="24" t="s">
        <v>1066</v>
      </c>
      <c r="C6">
        <v>34.5</v>
      </c>
      <c r="D6">
        <v>0</v>
      </c>
      <c r="E6" s="24" t="s">
        <v>1067</v>
      </c>
      <c r="F6" s="24" t="s">
        <v>1072</v>
      </c>
      <c r="G6">
        <v>13822.8</v>
      </c>
      <c r="J6" s="24"/>
    </row>
    <row r="7" spans="1:14" x14ac:dyDescent="0.25">
      <c r="A7">
        <v>64</v>
      </c>
      <c r="B7" s="24" t="s">
        <v>1070</v>
      </c>
      <c r="C7">
        <v>30.1</v>
      </c>
      <c r="D7">
        <v>3</v>
      </c>
      <c r="E7" s="24" t="s">
        <v>1067</v>
      </c>
      <c r="F7" s="24" t="s">
        <v>1068</v>
      </c>
      <c r="G7">
        <v>16455.71</v>
      </c>
      <c r="J7" s="24"/>
    </row>
    <row r="8" spans="1:14" x14ac:dyDescent="0.25">
      <c r="A8">
        <v>64</v>
      </c>
      <c r="B8" s="24" t="s">
        <v>1066</v>
      </c>
      <c r="C8">
        <v>25.6</v>
      </c>
      <c r="D8">
        <v>2</v>
      </c>
      <c r="E8" s="24" t="s">
        <v>1067</v>
      </c>
      <c r="F8" s="24" t="s">
        <v>1072</v>
      </c>
      <c r="G8">
        <v>14988.43</v>
      </c>
      <c r="J8" s="24"/>
    </row>
    <row r="9" spans="1:14" x14ac:dyDescent="0.25">
      <c r="A9">
        <v>64</v>
      </c>
      <c r="B9" s="24" t="s">
        <v>1070</v>
      </c>
      <c r="C9">
        <v>33</v>
      </c>
      <c r="D9">
        <v>0</v>
      </c>
      <c r="E9" s="24" t="s">
        <v>1067</v>
      </c>
      <c r="F9" s="24" t="s">
        <v>1068</v>
      </c>
      <c r="G9">
        <v>14692.67</v>
      </c>
      <c r="J9" s="24"/>
    </row>
    <row r="10" spans="1:14" x14ac:dyDescent="0.25">
      <c r="A10">
        <v>64</v>
      </c>
      <c r="B10" s="24" t="s">
        <v>1066</v>
      </c>
      <c r="C10">
        <v>39.200000000000003</v>
      </c>
      <c r="D10">
        <v>1</v>
      </c>
      <c r="E10" s="24" t="s">
        <v>1067</v>
      </c>
      <c r="F10" s="24" t="s">
        <v>1074</v>
      </c>
      <c r="G10">
        <v>14418.28</v>
      </c>
      <c r="J10" s="24"/>
    </row>
    <row r="11" spans="1:14" x14ac:dyDescent="0.25">
      <c r="A11">
        <v>64</v>
      </c>
      <c r="B11" s="24" t="s">
        <v>1066</v>
      </c>
      <c r="C11">
        <v>33.9</v>
      </c>
      <c r="D11">
        <v>0</v>
      </c>
      <c r="E11" s="24" t="s">
        <v>1071</v>
      </c>
      <c r="F11" s="24" t="s">
        <v>1074</v>
      </c>
      <c r="G11">
        <v>46889.26</v>
      </c>
      <c r="J11" s="24"/>
    </row>
    <row r="12" spans="1:14" x14ac:dyDescent="0.25">
      <c r="A12">
        <v>64</v>
      </c>
      <c r="B12" s="24" t="s">
        <v>1066</v>
      </c>
      <c r="C12">
        <v>40.5</v>
      </c>
      <c r="D12">
        <v>0</v>
      </c>
      <c r="E12" s="24" t="s">
        <v>1067</v>
      </c>
      <c r="F12" s="24" t="s">
        <v>1074</v>
      </c>
      <c r="G12">
        <v>13831.12</v>
      </c>
      <c r="J12" s="24"/>
    </row>
    <row r="13" spans="1:14" x14ac:dyDescent="0.25">
      <c r="A13">
        <v>64</v>
      </c>
      <c r="B13" s="24" t="s">
        <v>1070</v>
      </c>
      <c r="C13">
        <v>39.1</v>
      </c>
      <c r="D13">
        <v>3</v>
      </c>
      <c r="E13" s="24" t="s">
        <v>1067</v>
      </c>
      <c r="F13" s="24" t="s">
        <v>1074</v>
      </c>
      <c r="G13">
        <v>16085.13</v>
      </c>
      <c r="J13" s="24"/>
    </row>
    <row r="14" spans="1:14" x14ac:dyDescent="0.25">
      <c r="A14">
        <v>64</v>
      </c>
      <c r="B14" s="24" t="s">
        <v>1066</v>
      </c>
      <c r="C14">
        <v>38.200000000000003</v>
      </c>
      <c r="D14">
        <v>0</v>
      </c>
      <c r="E14" s="24" t="s">
        <v>1067</v>
      </c>
      <c r="F14" s="24" t="s">
        <v>1073</v>
      </c>
      <c r="G14">
        <v>14410.93</v>
      </c>
      <c r="J14" s="24"/>
    </row>
    <row r="15" spans="1:14" x14ac:dyDescent="0.25">
      <c r="A15">
        <v>64</v>
      </c>
      <c r="B15" s="24" t="s">
        <v>1070</v>
      </c>
      <c r="C15">
        <v>23</v>
      </c>
      <c r="D15">
        <v>0</v>
      </c>
      <c r="E15" s="24" t="s">
        <v>1071</v>
      </c>
      <c r="F15" s="24" t="s">
        <v>1074</v>
      </c>
      <c r="G15">
        <v>27037.91</v>
      </c>
      <c r="J15" s="24"/>
    </row>
    <row r="16" spans="1:14" x14ac:dyDescent="0.25">
      <c r="A16">
        <v>64</v>
      </c>
      <c r="B16" s="24" t="s">
        <v>1066</v>
      </c>
      <c r="C16">
        <v>37.9</v>
      </c>
      <c r="D16">
        <v>0</v>
      </c>
      <c r="E16" s="24" t="s">
        <v>1067</v>
      </c>
      <c r="F16" s="24" t="s">
        <v>1068</v>
      </c>
      <c r="G16">
        <v>14210.54</v>
      </c>
      <c r="J16" s="24"/>
    </row>
    <row r="17" spans="1:10" x14ac:dyDescent="0.25">
      <c r="A17">
        <v>64</v>
      </c>
      <c r="B17" s="24" t="s">
        <v>1070</v>
      </c>
      <c r="C17">
        <v>39.700000000000003</v>
      </c>
      <c r="D17">
        <v>0</v>
      </c>
      <c r="E17" s="24" t="s">
        <v>1067</v>
      </c>
      <c r="F17" s="24" t="s">
        <v>1072</v>
      </c>
      <c r="G17">
        <v>14319.03</v>
      </c>
      <c r="J17" s="24"/>
    </row>
    <row r="18" spans="1:10" x14ac:dyDescent="0.25">
      <c r="A18">
        <v>64</v>
      </c>
      <c r="B18" s="24" t="s">
        <v>1070</v>
      </c>
      <c r="C18">
        <v>36</v>
      </c>
      <c r="D18">
        <v>0</v>
      </c>
      <c r="E18" s="24" t="s">
        <v>1067</v>
      </c>
      <c r="F18" s="24" t="s">
        <v>1074</v>
      </c>
      <c r="G18">
        <v>14313.85</v>
      </c>
      <c r="J18" s="24"/>
    </row>
    <row r="19" spans="1:10" x14ac:dyDescent="0.25">
      <c r="A19">
        <v>64</v>
      </c>
      <c r="B19" s="24" t="s">
        <v>1070</v>
      </c>
      <c r="C19">
        <v>31.8</v>
      </c>
      <c r="D19">
        <v>2</v>
      </c>
      <c r="E19" s="24" t="s">
        <v>1067</v>
      </c>
      <c r="F19" s="24" t="s">
        <v>1073</v>
      </c>
      <c r="G19">
        <v>16069.08</v>
      </c>
      <c r="J19" s="24"/>
    </row>
    <row r="20" spans="1:10" x14ac:dyDescent="0.25">
      <c r="A20">
        <v>64</v>
      </c>
      <c r="B20" s="24" t="s">
        <v>1070</v>
      </c>
      <c r="C20">
        <v>26.9</v>
      </c>
      <c r="D20">
        <v>0</v>
      </c>
      <c r="E20" s="24" t="s">
        <v>1071</v>
      </c>
      <c r="F20" s="24" t="s">
        <v>1068</v>
      </c>
      <c r="G20">
        <v>29330.98</v>
      </c>
      <c r="J20" s="24"/>
    </row>
    <row r="21" spans="1:10" x14ac:dyDescent="0.25">
      <c r="A21">
        <v>64</v>
      </c>
      <c r="B21" s="24" t="s">
        <v>1066</v>
      </c>
      <c r="C21">
        <v>26.4</v>
      </c>
      <c r="D21">
        <v>0</v>
      </c>
      <c r="E21" s="24" t="s">
        <v>1067</v>
      </c>
      <c r="F21" s="24" t="s">
        <v>1073</v>
      </c>
      <c r="G21">
        <v>14394.56</v>
      </c>
      <c r="J21" s="24"/>
    </row>
    <row r="22" spans="1:10" x14ac:dyDescent="0.25">
      <c r="A22">
        <v>64</v>
      </c>
      <c r="B22" s="24" t="s">
        <v>1066</v>
      </c>
      <c r="C22">
        <v>37</v>
      </c>
      <c r="D22">
        <v>2</v>
      </c>
      <c r="E22" s="24" t="s">
        <v>1071</v>
      </c>
      <c r="F22" s="24" t="s">
        <v>1074</v>
      </c>
      <c r="G22">
        <v>49577.66</v>
      </c>
      <c r="J22" s="24"/>
    </row>
    <row r="23" spans="1:10" x14ac:dyDescent="0.25">
      <c r="A23">
        <v>64</v>
      </c>
      <c r="B23" s="24" t="s">
        <v>1066</v>
      </c>
      <c r="C23">
        <v>23.8</v>
      </c>
      <c r="D23">
        <v>0</v>
      </c>
      <c r="E23" s="24" t="s">
        <v>1071</v>
      </c>
      <c r="F23" s="24" t="s">
        <v>1074</v>
      </c>
      <c r="G23">
        <v>26926.51</v>
      </c>
      <c r="J23" s="24"/>
    </row>
    <row r="24" spans="1:10" x14ac:dyDescent="0.25">
      <c r="A24">
        <v>63</v>
      </c>
      <c r="B24" s="24" t="s">
        <v>1070</v>
      </c>
      <c r="C24">
        <v>23.1</v>
      </c>
      <c r="D24">
        <v>0</v>
      </c>
      <c r="E24" s="24" t="s">
        <v>1067</v>
      </c>
      <c r="F24" s="24" t="s">
        <v>1073</v>
      </c>
      <c r="G24">
        <v>14451.84</v>
      </c>
      <c r="J24" s="24"/>
    </row>
    <row r="25" spans="1:10" x14ac:dyDescent="0.25">
      <c r="A25">
        <v>63</v>
      </c>
      <c r="B25" s="24" t="s">
        <v>1066</v>
      </c>
      <c r="C25">
        <v>28.3</v>
      </c>
      <c r="D25">
        <v>0</v>
      </c>
      <c r="E25" s="24" t="s">
        <v>1067</v>
      </c>
      <c r="F25" s="24" t="s">
        <v>1068</v>
      </c>
      <c r="G25">
        <v>13770.1</v>
      </c>
      <c r="J25" s="24"/>
    </row>
    <row r="26" spans="1:10" x14ac:dyDescent="0.25">
      <c r="A26">
        <v>63</v>
      </c>
      <c r="B26" s="24" t="s">
        <v>1066</v>
      </c>
      <c r="C26">
        <v>35.1</v>
      </c>
      <c r="D26">
        <v>0</v>
      </c>
      <c r="E26" s="24" t="s">
        <v>1071</v>
      </c>
      <c r="F26" s="24" t="s">
        <v>1074</v>
      </c>
      <c r="G26">
        <v>47055.53</v>
      </c>
      <c r="J26" s="24"/>
    </row>
    <row r="27" spans="1:10" x14ac:dyDescent="0.25">
      <c r="A27">
        <v>63</v>
      </c>
      <c r="B27" s="24" t="s">
        <v>1066</v>
      </c>
      <c r="C27">
        <v>41.5</v>
      </c>
      <c r="D27">
        <v>0</v>
      </c>
      <c r="E27" s="24" t="s">
        <v>1067</v>
      </c>
      <c r="F27" s="24" t="s">
        <v>1074</v>
      </c>
      <c r="G27">
        <v>13405.39</v>
      </c>
      <c r="J27" s="24"/>
    </row>
    <row r="28" spans="1:10" x14ac:dyDescent="0.25">
      <c r="A28">
        <v>63</v>
      </c>
      <c r="B28" s="24" t="s">
        <v>1070</v>
      </c>
      <c r="C28">
        <v>37.700000000000003</v>
      </c>
      <c r="D28">
        <v>0</v>
      </c>
      <c r="E28" s="24" t="s">
        <v>1071</v>
      </c>
      <c r="F28" s="24" t="s">
        <v>1072</v>
      </c>
      <c r="G28">
        <v>48824.45</v>
      </c>
      <c r="J28" s="24"/>
    </row>
    <row r="29" spans="1:10" x14ac:dyDescent="0.25">
      <c r="A29">
        <v>63</v>
      </c>
      <c r="B29" s="24" t="s">
        <v>1070</v>
      </c>
      <c r="C29">
        <v>31.8</v>
      </c>
      <c r="D29">
        <v>0</v>
      </c>
      <c r="E29" s="24" t="s">
        <v>1067</v>
      </c>
      <c r="F29" s="24" t="s">
        <v>1072</v>
      </c>
      <c r="G29">
        <v>13880.95</v>
      </c>
      <c r="J29" s="24"/>
    </row>
    <row r="30" spans="1:10" x14ac:dyDescent="0.25">
      <c r="A30">
        <v>63</v>
      </c>
      <c r="B30" s="24" t="s">
        <v>1070</v>
      </c>
      <c r="C30">
        <v>27.7</v>
      </c>
      <c r="D30">
        <v>0</v>
      </c>
      <c r="E30" s="24" t="s">
        <v>1071</v>
      </c>
      <c r="F30" s="24" t="s">
        <v>1073</v>
      </c>
      <c r="G30">
        <v>29523.17</v>
      </c>
      <c r="J30" s="24"/>
    </row>
    <row r="31" spans="1:10" x14ac:dyDescent="0.25">
      <c r="A31">
        <v>63</v>
      </c>
      <c r="B31" s="24" t="s">
        <v>1070</v>
      </c>
      <c r="C31">
        <v>32.200000000000003</v>
      </c>
      <c r="D31">
        <v>2</v>
      </c>
      <c r="E31" s="24" t="s">
        <v>1071</v>
      </c>
      <c r="F31" s="24" t="s">
        <v>1072</v>
      </c>
      <c r="G31">
        <v>47305.31</v>
      </c>
      <c r="J31" s="24"/>
    </row>
    <row r="32" spans="1:10" x14ac:dyDescent="0.25">
      <c r="A32">
        <v>63</v>
      </c>
      <c r="B32" s="24" t="s">
        <v>1070</v>
      </c>
      <c r="C32">
        <v>26.2</v>
      </c>
      <c r="D32">
        <v>0</v>
      </c>
      <c r="E32" s="24" t="s">
        <v>1067</v>
      </c>
      <c r="F32" s="24" t="s">
        <v>1068</v>
      </c>
      <c r="G32">
        <v>14256.19</v>
      </c>
      <c r="J32" s="24"/>
    </row>
    <row r="33" spans="1:10" x14ac:dyDescent="0.25">
      <c r="A33">
        <v>63</v>
      </c>
      <c r="B33" s="24" t="s">
        <v>1066</v>
      </c>
      <c r="C33">
        <v>36.799999999999997</v>
      </c>
      <c r="D33">
        <v>0</v>
      </c>
      <c r="E33" s="24" t="s">
        <v>1067</v>
      </c>
      <c r="F33" s="24" t="s">
        <v>1073</v>
      </c>
      <c r="G33">
        <v>13981.85</v>
      </c>
      <c r="J33" s="24"/>
    </row>
    <row r="34" spans="1:10" x14ac:dyDescent="0.25">
      <c r="A34">
        <v>63</v>
      </c>
      <c r="B34" s="24" t="s">
        <v>1070</v>
      </c>
      <c r="C34">
        <v>27</v>
      </c>
      <c r="D34">
        <v>0</v>
      </c>
      <c r="E34" s="24" t="s">
        <v>1071</v>
      </c>
      <c r="F34" s="24" t="s">
        <v>1068</v>
      </c>
      <c r="G34">
        <v>28950.47</v>
      </c>
      <c r="J34" s="24"/>
    </row>
    <row r="35" spans="1:10" x14ac:dyDescent="0.25">
      <c r="A35">
        <v>63</v>
      </c>
      <c r="B35" s="24" t="s">
        <v>1066</v>
      </c>
      <c r="C35">
        <v>41.3</v>
      </c>
      <c r="D35">
        <v>3</v>
      </c>
      <c r="E35" s="24" t="s">
        <v>1067</v>
      </c>
      <c r="F35" s="24" t="s">
        <v>1068</v>
      </c>
      <c r="G35">
        <v>15555.19</v>
      </c>
      <c r="J35" s="24"/>
    </row>
    <row r="36" spans="1:10" x14ac:dyDescent="0.25">
      <c r="A36">
        <v>63</v>
      </c>
      <c r="B36" s="24" t="s">
        <v>1070</v>
      </c>
      <c r="C36">
        <v>36.299999999999997</v>
      </c>
      <c r="D36">
        <v>0</v>
      </c>
      <c r="E36" s="24" t="s">
        <v>1067</v>
      </c>
      <c r="F36" s="24" t="s">
        <v>1074</v>
      </c>
      <c r="G36">
        <v>13887.2</v>
      </c>
      <c r="J36" s="24"/>
    </row>
    <row r="37" spans="1:10" x14ac:dyDescent="0.25">
      <c r="A37">
        <v>63</v>
      </c>
      <c r="B37" s="24" t="s">
        <v>1066</v>
      </c>
      <c r="C37">
        <v>30.8</v>
      </c>
      <c r="D37">
        <v>0</v>
      </c>
      <c r="E37" s="24" t="s">
        <v>1067</v>
      </c>
      <c r="F37" s="24" t="s">
        <v>1072</v>
      </c>
      <c r="G37">
        <v>13390.56</v>
      </c>
      <c r="J37" s="24"/>
    </row>
    <row r="38" spans="1:10" x14ac:dyDescent="0.25">
      <c r="A38">
        <v>63</v>
      </c>
      <c r="B38" s="24" t="s">
        <v>1066</v>
      </c>
      <c r="C38">
        <v>33.1</v>
      </c>
      <c r="D38">
        <v>0</v>
      </c>
      <c r="E38" s="24" t="s">
        <v>1067</v>
      </c>
      <c r="F38" s="24" t="s">
        <v>1072</v>
      </c>
      <c r="G38">
        <v>13393.76</v>
      </c>
      <c r="J38" s="24"/>
    </row>
    <row r="39" spans="1:10" x14ac:dyDescent="0.25">
      <c r="A39">
        <v>63</v>
      </c>
      <c r="B39" s="24" t="s">
        <v>1066</v>
      </c>
      <c r="C39">
        <v>39.799999999999997</v>
      </c>
      <c r="D39">
        <v>3</v>
      </c>
      <c r="E39" s="24" t="s">
        <v>1067</v>
      </c>
      <c r="F39" s="24" t="s">
        <v>1072</v>
      </c>
      <c r="G39">
        <v>15170.07</v>
      </c>
      <c r="J39" s="24"/>
    </row>
    <row r="40" spans="1:10" x14ac:dyDescent="0.25">
      <c r="A40">
        <v>63</v>
      </c>
      <c r="B40" s="24" t="s">
        <v>1070</v>
      </c>
      <c r="C40">
        <v>35.200000000000003</v>
      </c>
      <c r="D40">
        <v>1</v>
      </c>
      <c r="E40" s="24" t="s">
        <v>1067</v>
      </c>
      <c r="F40" s="24" t="s">
        <v>1074</v>
      </c>
      <c r="G40">
        <v>14474.68</v>
      </c>
      <c r="J40" s="24"/>
    </row>
    <row r="41" spans="1:10" x14ac:dyDescent="0.25">
      <c r="A41">
        <v>63</v>
      </c>
      <c r="B41" s="24" t="s">
        <v>1070</v>
      </c>
      <c r="C41">
        <v>36.9</v>
      </c>
      <c r="D41">
        <v>0</v>
      </c>
      <c r="E41" s="24" t="s">
        <v>1067</v>
      </c>
      <c r="F41" s="24" t="s">
        <v>1074</v>
      </c>
      <c r="G41">
        <v>13887.97</v>
      </c>
      <c r="J41" s="24"/>
    </row>
    <row r="42" spans="1:10" x14ac:dyDescent="0.25">
      <c r="A42">
        <v>63</v>
      </c>
      <c r="B42" s="24" t="s">
        <v>1066</v>
      </c>
      <c r="C42">
        <v>21.7</v>
      </c>
      <c r="D42">
        <v>1</v>
      </c>
      <c r="E42" s="24" t="s">
        <v>1067</v>
      </c>
      <c r="F42" s="24" t="s">
        <v>1068</v>
      </c>
      <c r="G42">
        <v>14349.85</v>
      </c>
      <c r="J42" s="24"/>
    </row>
    <row r="43" spans="1:10" x14ac:dyDescent="0.25">
      <c r="A43">
        <v>63</v>
      </c>
      <c r="B43" s="24" t="s">
        <v>1066</v>
      </c>
      <c r="C43">
        <v>31.4</v>
      </c>
      <c r="D43">
        <v>0</v>
      </c>
      <c r="E43" s="24" t="s">
        <v>1067</v>
      </c>
      <c r="F43" s="24" t="s">
        <v>1073</v>
      </c>
      <c r="G43">
        <v>13974.46</v>
      </c>
      <c r="J43" s="24"/>
    </row>
    <row r="44" spans="1:10" x14ac:dyDescent="0.25">
      <c r="A44">
        <v>63</v>
      </c>
      <c r="B44" s="24" t="s">
        <v>1066</v>
      </c>
      <c r="C44">
        <v>33.700000000000003</v>
      </c>
      <c r="D44">
        <v>3</v>
      </c>
      <c r="E44" s="24" t="s">
        <v>1067</v>
      </c>
      <c r="F44" s="24" t="s">
        <v>1074</v>
      </c>
      <c r="G44">
        <v>15161.53</v>
      </c>
      <c r="J44" s="24"/>
    </row>
    <row r="45" spans="1:10" x14ac:dyDescent="0.25">
      <c r="A45">
        <v>63</v>
      </c>
      <c r="B45" s="24" t="s">
        <v>1070</v>
      </c>
      <c r="C45">
        <v>25.1</v>
      </c>
      <c r="D45">
        <v>0</v>
      </c>
      <c r="E45" s="24" t="s">
        <v>1067</v>
      </c>
      <c r="F45" s="24" t="s">
        <v>1068</v>
      </c>
      <c r="G45">
        <v>14254.61</v>
      </c>
      <c r="J45" s="24"/>
    </row>
    <row r="46" spans="1:10" x14ac:dyDescent="0.25">
      <c r="A46">
        <v>63</v>
      </c>
      <c r="B46" s="24" t="s">
        <v>1070</v>
      </c>
      <c r="C46">
        <v>21.7</v>
      </c>
      <c r="D46">
        <v>0</v>
      </c>
      <c r="E46" s="24" t="s">
        <v>1067</v>
      </c>
      <c r="F46" s="24" t="s">
        <v>1073</v>
      </c>
      <c r="G46">
        <v>14449.85</v>
      </c>
      <c r="J46" s="24"/>
    </row>
    <row r="47" spans="1:10" x14ac:dyDescent="0.25">
      <c r="A47">
        <v>62</v>
      </c>
      <c r="B47" s="24" t="s">
        <v>1070</v>
      </c>
      <c r="C47">
        <v>26.3</v>
      </c>
      <c r="D47">
        <v>0</v>
      </c>
      <c r="E47" s="24" t="s">
        <v>1071</v>
      </c>
      <c r="F47" s="24" t="s">
        <v>1074</v>
      </c>
      <c r="G47">
        <v>27808.73</v>
      </c>
      <c r="J47" s="24"/>
    </row>
    <row r="48" spans="1:10" x14ac:dyDescent="0.25">
      <c r="A48">
        <v>62</v>
      </c>
      <c r="B48" s="24" t="s">
        <v>1070</v>
      </c>
      <c r="C48">
        <v>33</v>
      </c>
      <c r="D48">
        <v>3</v>
      </c>
      <c r="E48" s="24" t="s">
        <v>1067</v>
      </c>
      <c r="F48" s="24" t="s">
        <v>1068</v>
      </c>
      <c r="G48">
        <v>15612.19</v>
      </c>
      <c r="J48" s="24"/>
    </row>
    <row r="49" spans="1:10" x14ac:dyDescent="0.25">
      <c r="A49">
        <v>62</v>
      </c>
      <c r="B49" s="24" t="s">
        <v>1066</v>
      </c>
      <c r="C49">
        <v>27.6</v>
      </c>
      <c r="D49">
        <v>1</v>
      </c>
      <c r="E49" s="24" t="s">
        <v>1067</v>
      </c>
      <c r="F49" s="24" t="s">
        <v>1068</v>
      </c>
      <c r="G49">
        <v>13937.67</v>
      </c>
      <c r="J49" s="24"/>
    </row>
    <row r="50" spans="1:10" x14ac:dyDescent="0.25">
      <c r="A50">
        <v>62</v>
      </c>
      <c r="B50" s="24" t="s">
        <v>1066</v>
      </c>
      <c r="C50">
        <v>30</v>
      </c>
      <c r="D50">
        <v>0</v>
      </c>
      <c r="E50" s="24" t="s">
        <v>1067</v>
      </c>
      <c r="F50" s="24" t="s">
        <v>1068</v>
      </c>
      <c r="G50">
        <v>13352.1</v>
      </c>
      <c r="J50" s="24"/>
    </row>
    <row r="51" spans="1:10" x14ac:dyDescent="0.25">
      <c r="A51">
        <v>62</v>
      </c>
      <c r="B51" s="24" t="s">
        <v>1066</v>
      </c>
      <c r="C51">
        <v>31.5</v>
      </c>
      <c r="D51">
        <v>1</v>
      </c>
      <c r="E51" s="24" t="s">
        <v>1067</v>
      </c>
      <c r="F51" s="24" t="s">
        <v>1074</v>
      </c>
      <c r="G51">
        <v>27000.98</v>
      </c>
      <c r="J51" s="24"/>
    </row>
    <row r="52" spans="1:10" x14ac:dyDescent="0.25">
      <c r="A52">
        <v>62</v>
      </c>
      <c r="B52" s="24" t="s">
        <v>1070</v>
      </c>
      <c r="C52">
        <v>38.1</v>
      </c>
      <c r="D52">
        <v>2</v>
      </c>
      <c r="E52" s="24" t="s">
        <v>1067</v>
      </c>
      <c r="F52" s="24" t="s">
        <v>1073</v>
      </c>
      <c r="G52">
        <v>15230.32</v>
      </c>
      <c r="J52" s="24"/>
    </row>
    <row r="53" spans="1:10" x14ac:dyDescent="0.25">
      <c r="A53">
        <v>62</v>
      </c>
      <c r="B53" s="24" t="s">
        <v>1070</v>
      </c>
      <c r="C53">
        <v>39.200000000000003</v>
      </c>
      <c r="D53">
        <v>0</v>
      </c>
      <c r="E53" s="24" t="s">
        <v>1067</v>
      </c>
      <c r="F53" s="24" t="s">
        <v>1072</v>
      </c>
      <c r="G53">
        <v>13470.86</v>
      </c>
      <c r="J53" s="24"/>
    </row>
    <row r="54" spans="1:10" x14ac:dyDescent="0.25">
      <c r="A54">
        <v>62</v>
      </c>
      <c r="B54" s="24" t="s">
        <v>1070</v>
      </c>
      <c r="C54">
        <v>31.7</v>
      </c>
      <c r="D54">
        <v>0</v>
      </c>
      <c r="E54" s="24" t="s">
        <v>1067</v>
      </c>
      <c r="F54" s="24" t="s">
        <v>1073</v>
      </c>
      <c r="G54">
        <v>14043.48</v>
      </c>
      <c r="J54" s="24"/>
    </row>
    <row r="55" spans="1:10" x14ac:dyDescent="0.25">
      <c r="A55">
        <v>62</v>
      </c>
      <c r="B55" s="24" t="s">
        <v>1066</v>
      </c>
      <c r="C55">
        <v>21.4</v>
      </c>
      <c r="D55">
        <v>0</v>
      </c>
      <c r="E55" s="24" t="s">
        <v>1067</v>
      </c>
      <c r="F55" s="24" t="s">
        <v>1072</v>
      </c>
      <c r="G55">
        <v>12957.12</v>
      </c>
      <c r="J55" s="24"/>
    </row>
    <row r="56" spans="1:10" x14ac:dyDescent="0.25">
      <c r="A56">
        <v>62</v>
      </c>
      <c r="B56" s="24" t="s">
        <v>1070</v>
      </c>
      <c r="C56">
        <v>36.9</v>
      </c>
      <c r="D56">
        <v>1</v>
      </c>
      <c r="E56" s="24" t="s">
        <v>1067</v>
      </c>
      <c r="F56" s="24" t="s">
        <v>1073</v>
      </c>
      <c r="G56">
        <v>31620</v>
      </c>
      <c r="J56" s="24"/>
    </row>
    <row r="57" spans="1:10" x14ac:dyDescent="0.25">
      <c r="A57">
        <v>62</v>
      </c>
      <c r="B57" s="24" t="s">
        <v>1066</v>
      </c>
      <c r="C57">
        <v>32</v>
      </c>
      <c r="D57">
        <v>0</v>
      </c>
      <c r="E57" s="24" t="s">
        <v>1071</v>
      </c>
      <c r="F57" s="24" t="s">
        <v>1073</v>
      </c>
      <c r="G57">
        <v>45710.21</v>
      </c>
      <c r="J57" s="24"/>
    </row>
    <row r="58" spans="1:10" x14ac:dyDescent="0.25">
      <c r="A58">
        <v>62</v>
      </c>
      <c r="B58" s="24" t="s">
        <v>1066</v>
      </c>
      <c r="C58">
        <v>37.4</v>
      </c>
      <c r="D58">
        <v>0</v>
      </c>
      <c r="E58" s="24" t="s">
        <v>1067</v>
      </c>
      <c r="F58" s="24" t="s">
        <v>1072</v>
      </c>
      <c r="G58">
        <v>12979.36</v>
      </c>
      <c r="J58" s="24"/>
    </row>
    <row r="59" spans="1:10" x14ac:dyDescent="0.25">
      <c r="A59">
        <v>62</v>
      </c>
      <c r="B59" s="24" t="s">
        <v>1070</v>
      </c>
      <c r="C59">
        <v>29.9</v>
      </c>
      <c r="D59">
        <v>0</v>
      </c>
      <c r="E59" s="24" t="s">
        <v>1067</v>
      </c>
      <c r="F59" s="24" t="s">
        <v>1074</v>
      </c>
      <c r="G59">
        <v>13457.96</v>
      </c>
      <c r="J59" s="24"/>
    </row>
    <row r="60" spans="1:10" x14ac:dyDescent="0.25">
      <c r="A60">
        <v>62</v>
      </c>
      <c r="B60" s="24" t="s">
        <v>1066</v>
      </c>
      <c r="C60">
        <v>32.1</v>
      </c>
      <c r="D60">
        <v>0</v>
      </c>
      <c r="E60" s="24" t="s">
        <v>1067</v>
      </c>
      <c r="F60" s="24" t="s">
        <v>1073</v>
      </c>
      <c r="G60">
        <v>13555</v>
      </c>
      <c r="J60" s="24"/>
    </row>
    <row r="61" spans="1:10" x14ac:dyDescent="0.25">
      <c r="A61">
        <v>62</v>
      </c>
      <c r="B61" s="24" t="s">
        <v>1070</v>
      </c>
      <c r="C61">
        <v>25</v>
      </c>
      <c r="D61">
        <v>0</v>
      </c>
      <c r="E61" s="24" t="s">
        <v>1067</v>
      </c>
      <c r="F61" s="24" t="s">
        <v>1072</v>
      </c>
      <c r="G61">
        <v>13451.12</v>
      </c>
      <c r="J61" s="24"/>
    </row>
    <row r="62" spans="1:10" x14ac:dyDescent="0.25">
      <c r="A62">
        <v>62</v>
      </c>
      <c r="B62" s="24" t="s">
        <v>1070</v>
      </c>
      <c r="C62">
        <v>33.200000000000003</v>
      </c>
      <c r="D62">
        <v>0</v>
      </c>
      <c r="E62" s="24" t="s">
        <v>1067</v>
      </c>
      <c r="F62" s="24" t="s">
        <v>1072</v>
      </c>
      <c r="G62">
        <v>13462.52</v>
      </c>
      <c r="J62" s="24"/>
    </row>
    <row r="63" spans="1:10" x14ac:dyDescent="0.25">
      <c r="A63">
        <v>62</v>
      </c>
      <c r="B63" s="24" t="s">
        <v>1070</v>
      </c>
      <c r="C63">
        <v>39.200000000000003</v>
      </c>
      <c r="D63">
        <v>0</v>
      </c>
      <c r="E63" s="24" t="s">
        <v>1067</v>
      </c>
      <c r="F63" s="24" t="s">
        <v>1074</v>
      </c>
      <c r="G63">
        <v>13470.8</v>
      </c>
      <c r="J63" s="24"/>
    </row>
    <row r="64" spans="1:10" x14ac:dyDescent="0.25">
      <c r="A64">
        <v>62</v>
      </c>
      <c r="B64" s="24" t="s">
        <v>1066</v>
      </c>
      <c r="C64">
        <v>39.9</v>
      </c>
      <c r="D64">
        <v>0</v>
      </c>
      <c r="E64" s="24" t="s">
        <v>1067</v>
      </c>
      <c r="F64" s="24" t="s">
        <v>1074</v>
      </c>
      <c r="G64">
        <v>12982.87</v>
      </c>
      <c r="J64" s="24"/>
    </row>
    <row r="65" spans="1:10" x14ac:dyDescent="0.25">
      <c r="A65">
        <v>62</v>
      </c>
      <c r="B65" s="24" t="s">
        <v>1070</v>
      </c>
      <c r="C65">
        <v>30.5</v>
      </c>
      <c r="D65">
        <v>2</v>
      </c>
      <c r="E65" s="24" t="s">
        <v>1067</v>
      </c>
      <c r="F65" s="24" t="s">
        <v>1068</v>
      </c>
      <c r="G65">
        <v>15019.76</v>
      </c>
      <c r="J65" s="24"/>
    </row>
    <row r="66" spans="1:10" x14ac:dyDescent="0.25">
      <c r="A66">
        <v>62</v>
      </c>
      <c r="B66" s="24" t="s">
        <v>1070</v>
      </c>
      <c r="C66">
        <v>32.700000000000003</v>
      </c>
      <c r="D66">
        <v>0</v>
      </c>
      <c r="E66" s="24" t="s">
        <v>1067</v>
      </c>
      <c r="F66" s="24" t="s">
        <v>1068</v>
      </c>
      <c r="G66">
        <v>13844.8</v>
      </c>
      <c r="J66" s="24"/>
    </row>
    <row r="67" spans="1:10" x14ac:dyDescent="0.25">
      <c r="A67">
        <v>62</v>
      </c>
      <c r="B67" s="24" t="s">
        <v>1066</v>
      </c>
      <c r="C67">
        <v>30.9</v>
      </c>
      <c r="D67">
        <v>3</v>
      </c>
      <c r="E67" s="24" t="s">
        <v>1071</v>
      </c>
      <c r="F67" s="24" t="s">
        <v>1068</v>
      </c>
      <c r="G67">
        <v>46718.16</v>
      </c>
      <c r="J67" s="24"/>
    </row>
    <row r="68" spans="1:10" x14ac:dyDescent="0.25">
      <c r="A68">
        <v>62</v>
      </c>
      <c r="B68" s="24" t="s">
        <v>1066</v>
      </c>
      <c r="C68">
        <v>26.7</v>
      </c>
      <c r="D68">
        <v>0</v>
      </c>
      <c r="E68" s="24" t="s">
        <v>1071</v>
      </c>
      <c r="F68" s="24" t="s">
        <v>1073</v>
      </c>
      <c r="G68">
        <v>28101.33</v>
      </c>
      <c r="J68" s="24"/>
    </row>
    <row r="69" spans="1:10" x14ac:dyDescent="0.25">
      <c r="A69">
        <v>62</v>
      </c>
      <c r="B69" s="24" t="s">
        <v>1066</v>
      </c>
      <c r="C69">
        <v>38.799999999999997</v>
      </c>
      <c r="D69">
        <v>0</v>
      </c>
      <c r="E69" s="24" t="s">
        <v>1067</v>
      </c>
      <c r="F69" s="24" t="s">
        <v>1074</v>
      </c>
      <c r="G69">
        <v>12981.35</v>
      </c>
      <c r="J69" s="24"/>
    </row>
    <row r="70" spans="1:10" x14ac:dyDescent="0.25">
      <c r="A70">
        <v>61</v>
      </c>
      <c r="B70" s="24" t="s">
        <v>1070</v>
      </c>
      <c r="C70">
        <v>39.1</v>
      </c>
      <c r="D70">
        <v>2</v>
      </c>
      <c r="E70" s="24" t="s">
        <v>1067</v>
      </c>
      <c r="F70" s="24" t="s">
        <v>1072</v>
      </c>
      <c r="G70">
        <v>14235.07</v>
      </c>
      <c r="J70" s="24"/>
    </row>
    <row r="71" spans="1:10" x14ac:dyDescent="0.25">
      <c r="A71">
        <v>61</v>
      </c>
      <c r="B71" s="24" t="s">
        <v>1070</v>
      </c>
      <c r="C71">
        <v>29.9</v>
      </c>
      <c r="D71">
        <v>3</v>
      </c>
      <c r="E71" s="24" t="s">
        <v>1071</v>
      </c>
      <c r="F71" s="24" t="s">
        <v>1074</v>
      </c>
      <c r="G71">
        <v>30942.19</v>
      </c>
      <c r="J71" s="24"/>
    </row>
    <row r="72" spans="1:10" x14ac:dyDescent="0.25">
      <c r="A72">
        <v>61</v>
      </c>
      <c r="B72" s="24" t="s">
        <v>1070</v>
      </c>
      <c r="C72">
        <v>22</v>
      </c>
      <c r="D72">
        <v>0</v>
      </c>
      <c r="E72" s="24" t="s">
        <v>1067</v>
      </c>
      <c r="F72" s="24" t="s">
        <v>1073</v>
      </c>
      <c r="G72">
        <v>13616.36</v>
      </c>
      <c r="J72" s="24"/>
    </row>
    <row r="73" spans="1:10" x14ac:dyDescent="0.25">
      <c r="A73">
        <v>61</v>
      </c>
      <c r="B73" s="24" t="s">
        <v>1066</v>
      </c>
      <c r="C73">
        <v>31.6</v>
      </c>
      <c r="D73">
        <v>0</v>
      </c>
      <c r="E73" s="24" t="s">
        <v>1067</v>
      </c>
      <c r="F73" s="24" t="s">
        <v>1074</v>
      </c>
      <c r="G73">
        <v>12557.61</v>
      </c>
      <c r="J73" s="24"/>
    </row>
    <row r="74" spans="1:10" x14ac:dyDescent="0.25">
      <c r="A74">
        <v>61</v>
      </c>
      <c r="B74" s="24" t="s">
        <v>1070</v>
      </c>
      <c r="C74">
        <v>36.4</v>
      </c>
      <c r="D74">
        <v>1</v>
      </c>
      <c r="E74" s="24" t="s">
        <v>1071</v>
      </c>
      <c r="F74" s="24" t="s">
        <v>1073</v>
      </c>
      <c r="G74">
        <v>48517.56</v>
      </c>
      <c r="J74" s="24"/>
    </row>
    <row r="75" spans="1:10" x14ac:dyDescent="0.25">
      <c r="A75">
        <v>61</v>
      </c>
      <c r="B75" s="24" t="s">
        <v>1070</v>
      </c>
      <c r="C75">
        <v>31.2</v>
      </c>
      <c r="D75">
        <v>0</v>
      </c>
      <c r="E75" s="24" t="s">
        <v>1067</v>
      </c>
      <c r="F75" s="24" t="s">
        <v>1068</v>
      </c>
      <c r="G75">
        <v>13429.04</v>
      </c>
      <c r="J75" s="24"/>
    </row>
    <row r="76" spans="1:10" x14ac:dyDescent="0.25">
      <c r="A76">
        <v>61</v>
      </c>
      <c r="B76" s="24" t="s">
        <v>1070</v>
      </c>
      <c r="C76">
        <v>21.1</v>
      </c>
      <c r="D76">
        <v>0</v>
      </c>
      <c r="E76" s="24" t="s">
        <v>1067</v>
      </c>
      <c r="F76" s="24" t="s">
        <v>1068</v>
      </c>
      <c r="G76">
        <v>13415.04</v>
      </c>
      <c r="J76" s="24"/>
    </row>
    <row r="77" spans="1:10" x14ac:dyDescent="0.25">
      <c r="A77">
        <v>61</v>
      </c>
      <c r="B77" s="24" t="s">
        <v>1066</v>
      </c>
      <c r="C77">
        <v>35.9</v>
      </c>
      <c r="D77">
        <v>0</v>
      </c>
      <c r="E77" s="24" t="s">
        <v>1071</v>
      </c>
      <c r="F77" s="24" t="s">
        <v>1074</v>
      </c>
      <c r="G77">
        <v>46599.11</v>
      </c>
      <c r="J77" s="24"/>
    </row>
    <row r="78" spans="1:10" x14ac:dyDescent="0.25">
      <c r="A78">
        <v>61</v>
      </c>
      <c r="B78" s="24" t="s">
        <v>1066</v>
      </c>
      <c r="C78">
        <v>28.3</v>
      </c>
      <c r="D78">
        <v>1</v>
      </c>
      <c r="E78" s="24" t="s">
        <v>1071</v>
      </c>
      <c r="F78" s="24" t="s">
        <v>1068</v>
      </c>
      <c r="G78">
        <v>28868.66</v>
      </c>
      <c r="J78" s="24"/>
    </row>
    <row r="79" spans="1:10" x14ac:dyDescent="0.25">
      <c r="A79">
        <v>61</v>
      </c>
      <c r="B79" s="24" t="s">
        <v>1070</v>
      </c>
      <c r="C79">
        <v>25.1</v>
      </c>
      <c r="D79">
        <v>0</v>
      </c>
      <c r="E79" s="24" t="s">
        <v>1067</v>
      </c>
      <c r="F79" s="24" t="s">
        <v>1074</v>
      </c>
      <c r="G79">
        <v>24513.09</v>
      </c>
      <c r="J79" s="24"/>
    </row>
    <row r="80" spans="1:10" x14ac:dyDescent="0.25">
      <c r="A80">
        <v>61</v>
      </c>
      <c r="B80" s="24" t="s">
        <v>1066</v>
      </c>
      <c r="C80">
        <v>43.4</v>
      </c>
      <c r="D80">
        <v>0</v>
      </c>
      <c r="E80" s="24" t="s">
        <v>1067</v>
      </c>
      <c r="F80" s="24" t="s">
        <v>1072</v>
      </c>
      <c r="G80">
        <v>12574.05</v>
      </c>
      <c r="J80" s="24"/>
    </row>
    <row r="81" spans="1:10" x14ac:dyDescent="0.25">
      <c r="A81">
        <v>61</v>
      </c>
      <c r="B81" s="24" t="s">
        <v>1070</v>
      </c>
      <c r="C81">
        <v>35.9</v>
      </c>
      <c r="D81">
        <v>0</v>
      </c>
      <c r="E81" s="24" t="s">
        <v>1067</v>
      </c>
      <c r="F81" s="24" t="s">
        <v>1073</v>
      </c>
      <c r="G81">
        <v>13635.64</v>
      </c>
      <c r="J81" s="24"/>
    </row>
    <row r="82" spans="1:10" x14ac:dyDescent="0.25">
      <c r="A82">
        <v>61</v>
      </c>
      <c r="B82" s="24" t="s">
        <v>1066</v>
      </c>
      <c r="C82">
        <v>33.9</v>
      </c>
      <c r="D82">
        <v>0</v>
      </c>
      <c r="E82" s="24" t="s">
        <v>1067</v>
      </c>
      <c r="F82" s="24" t="s">
        <v>1073</v>
      </c>
      <c r="G82">
        <v>13143.86</v>
      </c>
      <c r="J82" s="24"/>
    </row>
    <row r="83" spans="1:10" x14ac:dyDescent="0.25">
      <c r="A83">
        <v>61</v>
      </c>
      <c r="B83" s="24" t="s">
        <v>1066</v>
      </c>
      <c r="C83">
        <v>36.1</v>
      </c>
      <c r="D83">
        <v>3</v>
      </c>
      <c r="E83" s="24" t="s">
        <v>1067</v>
      </c>
      <c r="F83" s="24" t="s">
        <v>1072</v>
      </c>
      <c r="G83">
        <v>27941.29</v>
      </c>
      <c r="J83" s="24"/>
    </row>
    <row r="84" spans="1:10" x14ac:dyDescent="0.25">
      <c r="A84">
        <v>61</v>
      </c>
      <c r="B84" s="24" t="s">
        <v>1066</v>
      </c>
      <c r="C84">
        <v>32.299999999999997</v>
      </c>
      <c r="D84">
        <v>2</v>
      </c>
      <c r="E84" s="24" t="s">
        <v>1067</v>
      </c>
      <c r="F84" s="24" t="s">
        <v>1068</v>
      </c>
      <c r="G84">
        <v>14119.62</v>
      </c>
      <c r="J84" s="24"/>
    </row>
    <row r="85" spans="1:10" x14ac:dyDescent="0.25">
      <c r="A85">
        <v>61</v>
      </c>
      <c r="B85" s="24" t="s">
        <v>1066</v>
      </c>
      <c r="C85">
        <v>23.7</v>
      </c>
      <c r="D85">
        <v>0</v>
      </c>
      <c r="E85" s="24" t="s">
        <v>1067</v>
      </c>
      <c r="F85" s="24" t="s">
        <v>1073</v>
      </c>
      <c r="G85">
        <v>13129.6</v>
      </c>
      <c r="J85" s="24"/>
    </row>
    <row r="86" spans="1:10" x14ac:dyDescent="0.25">
      <c r="A86">
        <v>61</v>
      </c>
      <c r="B86" s="24" t="s">
        <v>1070</v>
      </c>
      <c r="C86">
        <v>44</v>
      </c>
      <c r="D86">
        <v>0</v>
      </c>
      <c r="E86" s="24" t="s">
        <v>1067</v>
      </c>
      <c r="F86" s="24" t="s">
        <v>1072</v>
      </c>
      <c r="G86">
        <v>13063.88</v>
      </c>
      <c r="J86" s="24"/>
    </row>
    <row r="87" spans="1:10" x14ac:dyDescent="0.25">
      <c r="A87">
        <v>61</v>
      </c>
      <c r="B87" s="24" t="s">
        <v>1070</v>
      </c>
      <c r="C87">
        <v>28.2</v>
      </c>
      <c r="D87">
        <v>0</v>
      </c>
      <c r="E87" s="24" t="s">
        <v>1067</v>
      </c>
      <c r="F87" s="24" t="s">
        <v>1072</v>
      </c>
      <c r="G87">
        <v>13041.92</v>
      </c>
      <c r="J87" s="24"/>
    </row>
    <row r="88" spans="1:10" x14ac:dyDescent="0.25">
      <c r="A88">
        <v>61</v>
      </c>
      <c r="B88" s="24" t="s">
        <v>1070</v>
      </c>
      <c r="C88">
        <v>33.299999999999997</v>
      </c>
      <c r="D88">
        <v>4</v>
      </c>
      <c r="E88" s="24" t="s">
        <v>1067</v>
      </c>
      <c r="F88" s="24" t="s">
        <v>1074</v>
      </c>
      <c r="G88">
        <v>36580.28</v>
      </c>
      <c r="J88" s="24"/>
    </row>
    <row r="89" spans="1:10" x14ac:dyDescent="0.25">
      <c r="A89">
        <v>61</v>
      </c>
      <c r="B89" s="24" t="s">
        <v>1066</v>
      </c>
      <c r="C89">
        <v>38.4</v>
      </c>
      <c r="D89">
        <v>0</v>
      </c>
      <c r="E89" s="24" t="s">
        <v>1067</v>
      </c>
      <c r="F89" s="24" t="s">
        <v>1068</v>
      </c>
      <c r="G89">
        <v>12950.07</v>
      </c>
      <c r="J89" s="24"/>
    </row>
    <row r="90" spans="1:10" x14ac:dyDescent="0.25">
      <c r="A90">
        <v>61</v>
      </c>
      <c r="B90" s="24" t="s">
        <v>1066</v>
      </c>
      <c r="C90">
        <v>36.299999999999997</v>
      </c>
      <c r="D90">
        <v>1</v>
      </c>
      <c r="E90" s="24" t="s">
        <v>1071</v>
      </c>
      <c r="F90" s="24" t="s">
        <v>1072</v>
      </c>
      <c r="G90">
        <v>47403.88</v>
      </c>
      <c r="J90" s="24"/>
    </row>
    <row r="91" spans="1:10" x14ac:dyDescent="0.25">
      <c r="A91">
        <v>61</v>
      </c>
      <c r="B91" s="24" t="s">
        <v>1066</v>
      </c>
      <c r="C91">
        <v>33.5</v>
      </c>
      <c r="D91">
        <v>0</v>
      </c>
      <c r="E91" s="24" t="s">
        <v>1067</v>
      </c>
      <c r="F91" s="24" t="s">
        <v>1073</v>
      </c>
      <c r="G91">
        <v>13143.34</v>
      </c>
      <c r="J91" s="24"/>
    </row>
    <row r="92" spans="1:10" x14ac:dyDescent="0.25">
      <c r="A92">
        <v>61</v>
      </c>
      <c r="B92" s="24" t="s">
        <v>1070</v>
      </c>
      <c r="C92">
        <v>29.1</v>
      </c>
      <c r="D92">
        <v>0</v>
      </c>
      <c r="E92" s="24" t="s">
        <v>1071</v>
      </c>
      <c r="F92" s="24" t="s">
        <v>1068</v>
      </c>
      <c r="G92">
        <v>29141.360000000001</v>
      </c>
      <c r="J92" s="24"/>
    </row>
    <row r="93" spans="1:10" x14ac:dyDescent="0.25">
      <c r="A93">
        <v>60</v>
      </c>
      <c r="B93" s="24" t="s">
        <v>1070</v>
      </c>
      <c r="C93">
        <v>25.8</v>
      </c>
      <c r="D93">
        <v>0</v>
      </c>
      <c r="E93" s="24" t="s">
        <v>1067</v>
      </c>
      <c r="F93" s="24" t="s">
        <v>1068</v>
      </c>
      <c r="G93">
        <v>28923.14</v>
      </c>
      <c r="J93" s="24"/>
    </row>
    <row r="94" spans="1:10" x14ac:dyDescent="0.25">
      <c r="A94">
        <v>60</v>
      </c>
      <c r="B94" s="24" t="s">
        <v>1070</v>
      </c>
      <c r="C94">
        <v>36</v>
      </c>
      <c r="D94">
        <v>0</v>
      </c>
      <c r="E94" s="24" t="s">
        <v>1067</v>
      </c>
      <c r="F94" s="24" t="s">
        <v>1073</v>
      </c>
      <c r="G94">
        <v>13228.85</v>
      </c>
      <c r="J94" s="24"/>
    </row>
    <row r="95" spans="1:10" x14ac:dyDescent="0.25">
      <c r="A95">
        <v>60</v>
      </c>
      <c r="B95" s="24" t="s">
        <v>1066</v>
      </c>
      <c r="C95">
        <v>39.9</v>
      </c>
      <c r="D95">
        <v>0</v>
      </c>
      <c r="E95" s="24" t="s">
        <v>1071</v>
      </c>
      <c r="F95" s="24" t="s">
        <v>1072</v>
      </c>
      <c r="G95">
        <v>48173.36</v>
      </c>
      <c r="J95" s="24"/>
    </row>
    <row r="96" spans="1:10" x14ac:dyDescent="0.25">
      <c r="A96">
        <v>60</v>
      </c>
      <c r="B96" s="24" t="s">
        <v>1070</v>
      </c>
      <c r="C96">
        <v>24.5</v>
      </c>
      <c r="D96">
        <v>0</v>
      </c>
      <c r="E96" s="24" t="s">
        <v>1067</v>
      </c>
      <c r="F96" s="24" t="s">
        <v>1074</v>
      </c>
      <c r="G96">
        <v>12629.9</v>
      </c>
      <c r="J96" s="24"/>
    </row>
    <row r="97" spans="1:10" x14ac:dyDescent="0.25">
      <c r="A97">
        <v>60</v>
      </c>
      <c r="B97" s="24" t="s">
        <v>1066</v>
      </c>
      <c r="C97">
        <v>28.6</v>
      </c>
      <c r="D97">
        <v>0</v>
      </c>
      <c r="E97" s="24" t="s">
        <v>1067</v>
      </c>
      <c r="F97" s="24" t="s">
        <v>1073</v>
      </c>
      <c r="G97">
        <v>30260</v>
      </c>
      <c r="J97" s="24"/>
    </row>
    <row r="98" spans="1:10" x14ac:dyDescent="0.25">
      <c r="A98">
        <v>60</v>
      </c>
      <c r="B98" s="24" t="s">
        <v>1070</v>
      </c>
      <c r="C98">
        <v>24</v>
      </c>
      <c r="D98">
        <v>0</v>
      </c>
      <c r="E98" s="24" t="s">
        <v>1067</v>
      </c>
      <c r="F98" s="24" t="s">
        <v>1068</v>
      </c>
      <c r="G98">
        <v>13012.21</v>
      </c>
      <c r="J98" s="24"/>
    </row>
    <row r="99" spans="1:10" x14ac:dyDescent="0.25">
      <c r="A99">
        <v>60</v>
      </c>
      <c r="B99" s="24" t="s">
        <v>1070</v>
      </c>
      <c r="C99">
        <v>38.1</v>
      </c>
      <c r="D99">
        <v>0</v>
      </c>
      <c r="E99" s="24" t="s">
        <v>1067</v>
      </c>
      <c r="F99" s="24" t="s">
        <v>1074</v>
      </c>
      <c r="G99">
        <v>12648.7</v>
      </c>
      <c r="J99" s="24"/>
    </row>
    <row r="100" spans="1:10" x14ac:dyDescent="0.25">
      <c r="A100">
        <v>60</v>
      </c>
      <c r="B100" s="24" t="s">
        <v>1066</v>
      </c>
      <c r="C100">
        <v>25.7</v>
      </c>
      <c r="D100">
        <v>0</v>
      </c>
      <c r="E100" s="24" t="s">
        <v>1067</v>
      </c>
      <c r="F100" s="24" t="s">
        <v>1074</v>
      </c>
      <c r="G100">
        <v>12142.58</v>
      </c>
      <c r="J100" s="24"/>
    </row>
    <row r="101" spans="1:10" x14ac:dyDescent="0.25">
      <c r="A101">
        <v>60</v>
      </c>
      <c r="B101" s="24" t="s">
        <v>1070</v>
      </c>
      <c r="C101">
        <v>27.6</v>
      </c>
      <c r="D101">
        <v>0</v>
      </c>
      <c r="E101" s="24" t="s">
        <v>1067</v>
      </c>
      <c r="F101" s="24" t="s">
        <v>1073</v>
      </c>
      <c r="G101">
        <v>13217.09</v>
      </c>
      <c r="J101" s="24"/>
    </row>
    <row r="102" spans="1:10" x14ac:dyDescent="0.25">
      <c r="A102">
        <v>60</v>
      </c>
      <c r="B102" s="24" t="s">
        <v>1070</v>
      </c>
      <c r="C102">
        <v>30.5</v>
      </c>
      <c r="D102">
        <v>0</v>
      </c>
      <c r="E102" s="24" t="s">
        <v>1067</v>
      </c>
      <c r="F102" s="24" t="s">
        <v>1072</v>
      </c>
      <c r="G102">
        <v>12638.2</v>
      </c>
      <c r="J102" s="24"/>
    </row>
    <row r="103" spans="1:10" x14ac:dyDescent="0.25">
      <c r="A103">
        <v>60</v>
      </c>
      <c r="B103" s="24" t="s">
        <v>1066</v>
      </c>
      <c r="C103">
        <v>33.1</v>
      </c>
      <c r="D103">
        <v>3</v>
      </c>
      <c r="E103" s="24" t="s">
        <v>1067</v>
      </c>
      <c r="F103" s="24" t="s">
        <v>1074</v>
      </c>
      <c r="G103">
        <v>13919.82</v>
      </c>
      <c r="J103" s="24"/>
    </row>
    <row r="104" spans="1:10" x14ac:dyDescent="0.25">
      <c r="A104">
        <v>60</v>
      </c>
      <c r="B104" s="24" t="s">
        <v>1066</v>
      </c>
      <c r="C104">
        <v>29.6</v>
      </c>
      <c r="D104">
        <v>0</v>
      </c>
      <c r="E104" s="24" t="s">
        <v>1067</v>
      </c>
      <c r="F104" s="24" t="s">
        <v>1073</v>
      </c>
      <c r="G104">
        <v>12731</v>
      </c>
      <c r="J104" s="24"/>
    </row>
    <row r="105" spans="1:10" x14ac:dyDescent="0.25">
      <c r="A105">
        <v>60</v>
      </c>
      <c r="B105" s="24" t="s">
        <v>1070</v>
      </c>
      <c r="C105">
        <v>28.7</v>
      </c>
      <c r="D105">
        <v>1</v>
      </c>
      <c r="E105" s="24" t="s">
        <v>1067</v>
      </c>
      <c r="F105" s="24" t="s">
        <v>1072</v>
      </c>
      <c r="G105">
        <v>13224.69</v>
      </c>
      <c r="J105" s="24"/>
    </row>
    <row r="106" spans="1:10" x14ac:dyDescent="0.25">
      <c r="A106">
        <v>60</v>
      </c>
      <c r="B106" s="24" t="s">
        <v>1066</v>
      </c>
      <c r="C106">
        <v>31.4</v>
      </c>
      <c r="D106">
        <v>3</v>
      </c>
      <c r="E106" s="24" t="s">
        <v>1071</v>
      </c>
      <c r="F106" s="24" t="s">
        <v>1068</v>
      </c>
      <c r="G106">
        <v>46130.53</v>
      </c>
      <c r="J106" s="24"/>
    </row>
    <row r="107" spans="1:10" x14ac:dyDescent="0.25">
      <c r="A107">
        <v>60</v>
      </c>
      <c r="B107" s="24" t="s">
        <v>1066</v>
      </c>
      <c r="C107">
        <v>28.9</v>
      </c>
      <c r="D107">
        <v>0</v>
      </c>
      <c r="E107" s="24" t="s">
        <v>1067</v>
      </c>
      <c r="F107" s="24" t="s">
        <v>1072</v>
      </c>
      <c r="G107">
        <v>12146.97</v>
      </c>
      <c r="J107" s="24"/>
    </row>
    <row r="108" spans="1:10" x14ac:dyDescent="0.25">
      <c r="A108">
        <v>60</v>
      </c>
      <c r="B108" s="24" t="s">
        <v>1066</v>
      </c>
      <c r="C108">
        <v>24.3</v>
      </c>
      <c r="D108">
        <v>1</v>
      </c>
      <c r="E108" s="24" t="s">
        <v>1067</v>
      </c>
      <c r="F108" s="24" t="s">
        <v>1068</v>
      </c>
      <c r="G108">
        <v>13112.6</v>
      </c>
      <c r="J108" s="24"/>
    </row>
    <row r="109" spans="1:10" x14ac:dyDescent="0.25">
      <c r="A109">
        <v>60</v>
      </c>
      <c r="B109" s="24" t="s">
        <v>1066</v>
      </c>
      <c r="C109">
        <v>37</v>
      </c>
      <c r="D109">
        <v>0</v>
      </c>
      <c r="E109" s="24" t="s">
        <v>1067</v>
      </c>
      <c r="F109" s="24" t="s">
        <v>1073</v>
      </c>
      <c r="G109">
        <v>12741.17</v>
      </c>
      <c r="J109" s="24"/>
    </row>
    <row r="110" spans="1:10" x14ac:dyDescent="0.25">
      <c r="A110">
        <v>60</v>
      </c>
      <c r="B110" s="24" t="s">
        <v>1066</v>
      </c>
      <c r="C110">
        <v>24.3</v>
      </c>
      <c r="D110">
        <v>0</v>
      </c>
      <c r="E110" s="24" t="s">
        <v>1067</v>
      </c>
      <c r="F110" s="24" t="s">
        <v>1068</v>
      </c>
      <c r="G110">
        <v>12523.6</v>
      </c>
      <c r="J110" s="24"/>
    </row>
    <row r="111" spans="1:10" x14ac:dyDescent="0.25">
      <c r="A111">
        <v>60</v>
      </c>
      <c r="B111" s="24" t="s">
        <v>1070</v>
      </c>
      <c r="C111">
        <v>32.5</v>
      </c>
      <c r="D111">
        <v>0</v>
      </c>
      <c r="E111" s="24" t="s">
        <v>1071</v>
      </c>
      <c r="F111" s="24" t="s">
        <v>1074</v>
      </c>
      <c r="G111">
        <v>45008.959999999999</v>
      </c>
      <c r="J111" s="24"/>
    </row>
    <row r="112" spans="1:10" x14ac:dyDescent="0.25">
      <c r="A112">
        <v>60</v>
      </c>
      <c r="B112" s="24" t="s">
        <v>1066</v>
      </c>
      <c r="C112">
        <v>40.9</v>
      </c>
      <c r="D112">
        <v>0</v>
      </c>
      <c r="E112" s="24" t="s">
        <v>1071</v>
      </c>
      <c r="F112" s="24" t="s">
        <v>1074</v>
      </c>
      <c r="G112">
        <v>48673.56</v>
      </c>
      <c r="J112" s="24"/>
    </row>
    <row r="113" spans="1:10" x14ac:dyDescent="0.25">
      <c r="A113">
        <v>60</v>
      </c>
      <c r="B113" s="24" t="s">
        <v>1070</v>
      </c>
      <c r="C113">
        <v>35.1</v>
      </c>
      <c r="D113">
        <v>0</v>
      </c>
      <c r="E113" s="24" t="s">
        <v>1067</v>
      </c>
      <c r="F113" s="24" t="s">
        <v>1072</v>
      </c>
      <c r="G113">
        <v>12644.59</v>
      </c>
      <c r="J113" s="24"/>
    </row>
    <row r="114" spans="1:10" x14ac:dyDescent="0.25">
      <c r="A114">
        <v>60</v>
      </c>
      <c r="B114" s="24" t="s">
        <v>1070</v>
      </c>
      <c r="C114">
        <v>18.3</v>
      </c>
      <c r="D114">
        <v>0</v>
      </c>
      <c r="E114" s="24" t="s">
        <v>1067</v>
      </c>
      <c r="F114" s="24" t="s">
        <v>1073</v>
      </c>
      <c r="G114">
        <v>13204.29</v>
      </c>
      <c r="J114" s="24"/>
    </row>
    <row r="115" spans="1:10" x14ac:dyDescent="0.25">
      <c r="A115">
        <v>60</v>
      </c>
      <c r="B115" s="24" t="s">
        <v>1066</v>
      </c>
      <c r="C115">
        <v>32.799999999999997</v>
      </c>
      <c r="D115">
        <v>0</v>
      </c>
      <c r="E115" s="24" t="s">
        <v>1071</v>
      </c>
      <c r="F115" s="24" t="s">
        <v>1072</v>
      </c>
      <c r="G115">
        <v>52590.83</v>
      </c>
      <c r="J115" s="24"/>
    </row>
    <row r="116" spans="1:10" x14ac:dyDescent="0.25">
      <c r="A116">
        <v>59</v>
      </c>
      <c r="B116" s="24" t="s">
        <v>1070</v>
      </c>
      <c r="C116">
        <v>27.7</v>
      </c>
      <c r="D116">
        <v>3</v>
      </c>
      <c r="E116" s="24" t="s">
        <v>1067</v>
      </c>
      <c r="F116" s="24" t="s">
        <v>1074</v>
      </c>
      <c r="G116">
        <v>14001.13</v>
      </c>
      <c r="J116" s="24"/>
    </row>
    <row r="117" spans="1:10" x14ac:dyDescent="0.25">
      <c r="A117">
        <v>59</v>
      </c>
      <c r="B117" s="24" t="s">
        <v>1066</v>
      </c>
      <c r="C117">
        <v>29.8</v>
      </c>
      <c r="D117">
        <v>3</v>
      </c>
      <c r="E117" s="24" t="s">
        <v>1071</v>
      </c>
      <c r="F117" s="24" t="s">
        <v>1073</v>
      </c>
      <c r="G117">
        <v>30184.94</v>
      </c>
      <c r="J117" s="24"/>
    </row>
    <row r="118" spans="1:10" x14ac:dyDescent="0.25">
      <c r="A118">
        <v>59</v>
      </c>
      <c r="B118" s="24" t="s">
        <v>1070</v>
      </c>
      <c r="C118">
        <v>26.5</v>
      </c>
      <c r="D118">
        <v>0</v>
      </c>
      <c r="E118" s="24" t="s">
        <v>1067</v>
      </c>
      <c r="F118" s="24" t="s">
        <v>1073</v>
      </c>
      <c r="G118">
        <v>12815.44</v>
      </c>
      <c r="J118" s="24"/>
    </row>
    <row r="119" spans="1:10" x14ac:dyDescent="0.25">
      <c r="A119">
        <v>59</v>
      </c>
      <c r="B119" s="24" t="s">
        <v>1066</v>
      </c>
      <c r="C119">
        <v>26.4</v>
      </c>
      <c r="D119">
        <v>0</v>
      </c>
      <c r="E119" s="24" t="s">
        <v>1067</v>
      </c>
      <c r="F119" s="24" t="s">
        <v>1074</v>
      </c>
      <c r="G119">
        <v>11743.3</v>
      </c>
      <c r="J119" s="24"/>
    </row>
    <row r="120" spans="1:10" x14ac:dyDescent="0.25">
      <c r="A120">
        <v>59</v>
      </c>
      <c r="B120" s="24" t="s">
        <v>1070</v>
      </c>
      <c r="C120">
        <v>27.8</v>
      </c>
      <c r="D120">
        <v>3</v>
      </c>
      <c r="E120" s="24" t="s">
        <v>1067</v>
      </c>
      <c r="F120" s="24" t="s">
        <v>1074</v>
      </c>
      <c r="G120">
        <v>14001.29</v>
      </c>
      <c r="J120" s="24"/>
    </row>
    <row r="121" spans="1:10" x14ac:dyDescent="0.25">
      <c r="A121">
        <v>59</v>
      </c>
      <c r="B121" s="24" t="s">
        <v>1066</v>
      </c>
      <c r="C121">
        <v>27.5</v>
      </c>
      <c r="D121">
        <v>1</v>
      </c>
      <c r="E121" s="24" t="s">
        <v>1067</v>
      </c>
      <c r="F121" s="24" t="s">
        <v>1072</v>
      </c>
      <c r="G121">
        <v>12333.83</v>
      </c>
      <c r="J121" s="24"/>
    </row>
    <row r="122" spans="1:10" x14ac:dyDescent="0.25">
      <c r="A122">
        <v>59</v>
      </c>
      <c r="B122" s="24" t="s">
        <v>1070</v>
      </c>
      <c r="C122">
        <v>32.4</v>
      </c>
      <c r="D122">
        <v>3</v>
      </c>
      <c r="E122" s="24" t="s">
        <v>1067</v>
      </c>
      <c r="F122" s="24" t="s">
        <v>1073</v>
      </c>
      <c r="G122">
        <v>14590.63</v>
      </c>
      <c r="J122" s="24"/>
    </row>
    <row r="123" spans="1:10" x14ac:dyDescent="0.25">
      <c r="A123">
        <v>59</v>
      </c>
      <c r="B123" s="24" t="s">
        <v>1066</v>
      </c>
      <c r="C123">
        <v>31.8</v>
      </c>
      <c r="D123">
        <v>2</v>
      </c>
      <c r="E123" s="24" t="s">
        <v>1067</v>
      </c>
      <c r="F123" s="24" t="s">
        <v>1074</v>
      </c>
      <c r="G123">
        <v>12928.79</v>
      </c>
      <c r="J123" s="24"/>
    </row>
    <row r="124" spans="1:10" x14ac:dyDescent="0.25">
      <c r="A124">
        <v>59</v>
      </c>
      <c r="B124" s="24" t="s">
        <v>1070</v>
      </c>
      <c r="C124">
        <v>36.799999999999997</v>
      </c>
      <c r="D124">
        <v>1</v>
      </c>
      <c r="E124" s="24" t="s">
        <v>1071</v>
      </c>
      <c r="F124" s="24" t="s">
        <v>1073</v>
      </c>
      <c r="G124">
        <v>47896.79</v>
      </c>
      <c r="J124" s="24"/>
    </row>
    <row r="125" spans="1:10" x14ac:dyDescent="0.25">
      <c r="A125">
        <v>59</v>
      </c>
      <c r="B125" s="24" t="s">
        <v>1070</v>
      </c>
      <c r="C125">
        <v>36.5</v>
      </c>
      <c r="D125">
        <v>1</v>
      </c>
      <c r="E125" s="24" t="s">
        <v>1067</v>
      </c>
      <c r="F125" s="24" t="s">
        <v>1074</v>
      </c>
      <c r="G125">
        <v>28287.9</v>
      </c>
      <c r="J125" s="24"/>
    </row>
    <row r="126" spans="1:10" x14ac:dyDescent="0.25">
      <c r="A126">
        <v>59</v>
      </c>
      <c r="B126" s="24" t="s">
        <v>1066</v>
      </c>
      <c r="C126">
        <v>37.4</v>
      </c>
      <c r="D126">
        <v>0</v>
      </c>
      <c r="E126" s="24" t="s">
        <v>1067</v>
      </c>
      <c r="F126" s="24" t="s">
        <v>1072</v>
      </c>
      <c r="G126">
        <v>21797</v>
      </c>
      <c r="J126" s="24"/>
    </row>
    <row r="127" spans="1:10" x14ac:dyDescent="0.25">
      <c r="A127">
        <v>59</v>
      </c>
      <c r="B127" s="24" t="s">
        <v>1066</v>
      </c>
      <c r="C127">
        <v>29.7</v>
      </c>
      <c r="D127">
        <v>2</v>
      </c>
      <c r="E127" s="24" t="s">
        <v>1067</v>
      </c>
      <c r="F127" s="24" t="s">
        <v>1074</v>
      </c>
      <c r="G127">
        <v>12925.89</v>
      </c>
      <c r="J127" s="24"/>
    </row>
    <row r="128" spans="1:10" x14ac:dyDescent="0.25">
      <c r="A128">
        <v>59</v>
      </c>
      <c r="B128" s="24" t="s">
        <v>1066</v>
      </c>
      <c r="C128">
        <v>25.5</v>
      </c>
      <c r="D128">
        <v>1</v>
      </c>
      <c r="E128" s="24" t="s">
        <v>1067</v>
      </c>
      <c r="F128" s="24" t="s">
        <v>1073</v>
      </c>
      <c r="G128">
        <v>12913.99</v>
      </c>
      <c r="J128" s="24"/>
    </row>
    <row r="129" spans="1:10" x14ac:dyDescent="0.25">
      <c r="A129">
        <v>59</v>
      </c>
      <c r="B129" s="24" t="s">
        <v>1070</v>
      </c>
      <c r="C129">
        <v>23.7</v>
      </c>
      <c r="D129">
        <v>0</v>
      </c>
      <c r="E129" s="24" t="s">
        <v>1071</v>
      </c>
      <c r="F129" s="24" t="s">
        <v>1068</v>
      </c>
      <c r="G129">
        <v>25678.78</v>
      </c>
      <c r="J129" s="24"/>
    </row>
    <row r="130" spans="1:10" x14ac:dyDescent="0.25">
      <c r="A130">
        <v>59</v>
      </c>
      <c r="B130" s="24" t="s">
        <v>1066</v>
      </c>
      <c r="C130">
        <v>28.8</v>
      </c>
      <c r="D130">
        <v>0</v>
      </c>
      <c r="E130" s="24" t="s">
        <v>1067</v>
      </c>
      <c r="F130" s="24" t="s">
        <v>1068</v>
      </c>
      <c r="G130">
        <v>12129.61</v>
      </c>
      <c r="J130" s="24"/>
    </row>
    <row r="131" spans="1:10" x14ac:dyDescent="0.25">
      <c r="A131">
        <v>59</v>
      </c>
      <c r="B131" s="24" t="s">
        <v>1070</v>
      </c>
      <c r="C131">
        <v>35.200000000000003</v>
      </c>
      <c r="D131">
        <v>0</v>
      </c>
      <c r="E131" s="24" t="s">
        <v>1067</v>
      </c>
      <c r="F131" s="24" t="s">
        <v>1074</v>
      </c>
      <c r="G131">
        <v>12244.53</v>
      </c>
      <c r="J131" s="24"/>
    </row>
    <row r="132" spans="1:10" x14ac:dyDescent="0.25">
      <c r="A132">
        <v>59</v>
      </c>
      <c r="B132" s="24" t="s">
        <v>1070</v>
      </c>
      <c r="C132">
        <v>32.1</v>
      </c>
      <c r="D132">
        <v>3</v>
      </c>
      <c r="E132" s="24" t="s">
        <v>1067</v>
      </c>
      <c r="F132" s="24" t="s">
        <v>1072</v>
      </c>
      <c r="G132">
        <v>14007.22</v>
      </c>
      <c r="J132" s="24"/>
    </row>
    <row r="133" spans="1:10" x14ac:dyDescent="0.25">
      <c r="A133">
        <v>59</v>
      </c>
      <c r="B133" s="24" t="s">
        <v>1070</v>
      </c>
      <c r="C133">
        <v>31.4</v>
      </c>
      <c r="D133">
        <v>0</v>
      </c>
      <c r="E133" s="24" t="s">
        <v>1067</v>
      </c>
      <c r="F133" s="24" t="s">
        <v>1068</v>
      </c>
      <c r="G133">
        <v>12622.18</v>
      </c>
      <c r="J133" s="24"/>
    </row>
    <row r="134" spans="1:10" x14ac:dyDescent="0.25">
      <c r="A134">
        <v>59</v>
      </c>
      <c r="B134" s="24" t="s">
        <v>1066</v>
      </c>
      <c r="C134">
        <v>24.7</v>
      </c>
      <c r="D134">
        <v>0</v>
      </c>
      <c r="E134" s="24" t="s">
        <v>1067</v>
      </c>
      <c r="F134" s="24" t="s">
        <v>1073</v>
      </c>
      <c r="G134">
        <v>12323.94</v>
      </c>
      <c r="J134" s="24"/>
    </row>
    <row r="135" spans="1:10" x14ac:dyDescent="0.25">
      <c r="A135">
        <v>59</v>
      </c>
      <c r="B135" s="24" t="s">
        <v>1070</v>
      </c>
      <c r="C135">
        <v>26.7</v>
      </c>
      <c r="D135">
        <v>3</v>
      </c>
      <c r="E135" s="24" t="s">
        <v>1067</v>
      </c>
      <c r="F135" s="24" t="s">
        <v>1068</v>
      </c>
      <c r="G135">
        <v>14382.71</v>
      </c>
      <c r="J135" s="24"/>
    </row>
    <row r="136" spans="1:10" x14ac:dyDescent="0.25">
      <c r="A136">
        <v>59</v>
      </c>
      <c r="B136" s="24" t="s">
        <v>1070</v>
      </c>
      <c r="C136">
        <v>27.5</v>
      </c>
      <c r="D136">
        <v>0</v>
      </c>
      <c r="E136" s="24" t="s">
        <v>1067</v>
      </c>
      <c r="F136" s="24" t="s">
        <v>1072</v>
      </c>
      <c r="G136">
        <v>12233.83</v>
      </c>
      <c r="J136" s="24"/>
    </row>
    <row r="137" spans="1:10" x14ac:dyDescent="0.25">
      <c r="A137">
        <v>59</v>
      </c>
      <c r="B137" s="24" t="s">
        <v>1066</v>
      </c>
      <c r="C137">
        <v>25.5</v>
      </c>
      <c r="D137">
        <v>0</v>
      </c>
      <c r="E137" s="24" t="s">
        <v>1067</v>
      </c>
      <c r="F137" s="24" t="s">
        <v>1068</v>
      </c>
      <c r="G137">
        <v>12124.99</v>
      </c>
      <c r="J137" s="24"/>
    </row>
    <row r="138" spans="1:10" x14ac:dyDescent="0.25">
      <c r="A138">
        <v>59</v>
      </c>
      <c r="B138" s="24" t="s">
        <v>1066</v>
      </c>
      <c r="C138">
        <v>41.1</v>
      </c>
      <c r="D138">
        <v>1</v>
      </c>
      <c r="E138" s="24" t="s">
        <v>1071</v>
      </c>
      <c r="F138" s="24" t="s">
        <v>1074</v>
      </c>
      <c r="G138">
        <v>48970.25</v>
      </c>
      <c r="J138" s="24"/>
    </row>
    <row r="139" spans="1:10" x14ac:dyDescent="0.25">
      <c r="A139">
        <v>59</v>
      </c>
      <c r="B139" s="24" t="s">
        <v>1070</v>
      </c>
      <c r="C139">
        <v>34.799999999999997</v>
      </c>
      <c r="D139">
        <v>2</v>
      </c>
      <c r="E139" s="24" t="s">
        <v>1067</v>
      </c>
      <c r="F139" s="24" t="s">
        <v>1072</v>
      </c>
      <c r="G139">
        <v>36910.61</v>
      </c>
      <c r="J139" s="24"/>
    </row>
    <row r="140" spans="1:10" x14ac:dyDescent="0.25">
      <c r="A140">
        <v>59</v>
      </c>
      <c r="B140" s="24" t="s">
        <v>1066</v>
      </c>
      <c r="C140">
        <v>37.1</v>
      </c>
      <c r="D140">
        <v>1</v>
      </c>
      <c r="E140" s="24" t="s">
        <v>1067</v>
      </c>
      <c r="F140" s="24" t="s">
        <v>1072</v>
      </c>
      <c r="G140">
        <v>12347.17</v>
      </c>
      <c r="J140" s="24"/>
    </row>
    <row r="141" spans="1:10" x14ac:dyDescent="0.25">
      <c r="A141">
        <v>58</v>
      </c>
      <c r="B141" s="24" t="s">
        <v>1066</v>
      </c>
      <c r="C141">
        <v>37</v>
      </c>
      <c r="D141">
        <v>2</v>
      </c>
      <c r="E141" s="24" t="s">
        <v>1071</v>
      </c>
      <c r="F141" s="24" t="s">
        <v>1068</v>
      </c>
      <c r="G141">
        <v>47496.49</v>
      </c>
      <c r="J141" s="24"/>
    </row>
    <row r="142" spans="1:10" x14ac:dyDescent="0.25">
      <c r="A142">
        <v>58</v>
      </c>
      <c r="B142" s="24" t="s">
        <v>1070</v>
      </c>
      <c r="C142">
        <v>31.8</v>
      </c>
      <c r="D142">
        <v>2</v>
      </c>
      <c r="E142" s="24" t="s">
        <v>1067</v>
      </c>
      <c r="F142" s="24" t="s">
        <v>1073</v>
      </c>
      <c r="G142">
        <v>13607.37</v>
      </c>
      <c r="J142" s="24"/>
    </row>
    <row r="143" spans="1:10" x14ac:dyDescent="0.25">
      <c r="A143">
        <v>58</v>
      </c>
      <c r="B143" s="24" t="s">
        <v>1066</v>
      </c>
      <c r="C143">
        <v>32</v>
      </c>
      <c r="D143">
        <v>1</v>
      </c>
      <c r="E143" s="24" t="s">
        <v>1067</v>
      </c>
      <c r="F143" s="24" t="s">
        <v>1074</v>
      </c>
      <c r="G143">
        <v>11946.63</v>
      </c>
      <c r="J143" s="24"/>
    </row>
    <row r="144" spans="1:10" x14ac:dyDescent="0.25">
      <c r="A144">
        <v>58</v>
      </c>
      <c r="B144" s="24" t="s">
        <v>1066</v>
      </c>
      <c r="C144">
        <v>49.1</v>
      </c>
      <c r="D144">
        <v>0</v>
      </c>
      <c r="E144" s="24" t="s">
        <v>1067</v>
      </c>
      <c r="F144" s="24" t="s">
        <v>1074</v>
      </c>
      <c r="G144">
        <v>11381.33</v>
      </c>
      <c r="J144" s="24"/>
    </row>
    <row r="145" spans="1:10" x14ac:dyDescent="0.25">
      <c r="A145">
        <v>58</v>
      </c>
      <c r="B145" s="24" t="s">
        <v>1066</v>
      </c>
      <c r="C145">
        <v>28.6</v>
      </c>
      <c r="D145">
        <v>0</v>
      </c>
      <c r="E145" s="24" t="s">
        <v>1067</v>
      </c>
      <c r="F145" s="24" t="s">
        <v>1068</v>
      </c>
      <c r="G145">
        <v>11735.88</v>
      </c>
      <c r="J145" s="24"/>
    </row>
    <row r="146" spans="1:10" x14ac:dyDescent="0.25">
      <c r="A146">
        <v>58</v>
      </c>
      <c r="B146" s="24" t="s">
        <v>1070</v>
      </c>
      <c r="C146">
        <v>41.9</v>
      </c>
      <c r="D146">
        <v>0</v>
      </c>
      <c r="E146" s="24" t="s">
        <v>1067</v>
      </c>
      <c r="F146" s="24" t="s">
        <v>1074</v>
      </c>
      <c r="G146">
        <v>24227.34</v>
      </c>
      <c r="J146" s="24"/>
    </row>
    <row r="147" spans="1:10" x14ac:dyDescent="0.25">
      <c r="A147">
        <v>58</v>
      </c>
      <c r="B147" s="24" t="s">
        <v>1070</v>
      </c>
      <c r="C147">
        <v>25.2</v>
      </c>
      <c r="D147">
        <v>0</v>
      </c>
      <c r="E147" s="24" t="s">
        <v>1067</v>
      </c>
      <c r="F147" s="24" t="s">
        <v>1072</v>
      </c>
      <c r="G147">
        <v>11837.16</v>
      </c>
      <c r="J147" s="24"/>
    </row>
    <row r="148" spans="1:10" x14ac:dyDescent="0.25">
      <c r="A148">
        <v>58</v>
      </c>
      <c r="B148" s="24" t="s">
        <v>1066</v>
      </c>
      <c r="C148">
        <v>34.9</v>
      </c>
      <c r="D148">
        <v>0</v>
      </c>
      <c r="E148" s="24" t="s">
        <v>1067</v>
      </c>
      <c r="F148" s="24" t="s">
        <v>1073</v>
      </c>
      <c r="G148">
        <v>11944.59</v>
      </c>
      <c r="J148" s="24"/>
    </row>
    <row r="149" spans="1:10" x14ac:dyDescent="0.25">
      <c r="A149">
        <v>58</v>
      </c>
      <c r="B149" s="24" t="s">
        <v>1070</v>
      </c>
      <c r="C149">
        <v>39.1</v>
      </c>
      <c r="D149">
        <v>0</v>
      </c>
      <c r="E149" s="24" t="s">
        <v>1067</v>
      </c>
      <c r="F149" s="24" t="s">
        <v>1074</v>
      </c>
      <c r="G149">
        <v>11856.41</v>
      </c>
      <c r="J149" s="24"/>
    </row>
    <row r="150" spans="1:10" x14ac:dyDescent="0.25">
      <c r="A150">
        <v>58</v>
      </c>
      <c r="B150" s="24" t="s">
        <v>1066</v>
      </c>
      <c r="C150">
        <v>35.700000000000003</v>
      </c>
      <c r="D150">
        <v>0</v>
      </c>
      <c r="E150" s="24" t="s">
        <v>1067</v>
      </c>
      <c r="F150" s="24" t="s">
        <v>1072</v>
      </c>
      <c r="G150">
        <v>11362.76</v>
      </c>
      <c r="J150" s="24"/>
    </row>
    <row r="151" spans="1:10" x14ac:dyDescent="0.25">
      <c r="A151">
        <v>58</v>
      </c>
      <c r="B151" s="24" t="s">
        <v>1070</v>
      </c>
      <c r="C151">
        <v>27.2</v>
      </c>
      <c r="D151">
        <v>0</v>
      </c>
      <c r="E151" s="24" t="s">
        <v>1067</v>
      </c>
      <c r="F151" s="24" t="s">
        <v>1068</v>
      </c>
      <c r="G151">
        <v>12222.9</v>
      </c>
      <c r="J151" s="24"/>
    </row>
    <row r="152" spans="1:10" x14ac:dyDescent="0.25">
      <c r="A152">
        <v>58</v>
      </c>
      <c r="B152" s="24" t="s">
        <v>1070</v>
      </c>
      <c r="C152">
        <v>29</v>
      </c>
      <c r="D152">
        <v>0</v>
      </c>
      <c r="E152" s="24" t="s">
        <v>1067</v>
      </c>
      <c r="F152" s="24" t="s">
        <v>1072</v>
      </c>
      <c r="G152">
        <v>11842.44</v>
      </c>
      <c r="J152" s="24"/>
    </row>
    <row r="153" spans="1:10" x14ac:dyDescent="0.25">
      <c r="A153">
        <v>58</v>
      </c>
      <c r="B153" s="24" t="s">
        <v>1066</v>
      </c>
      <c r="C153">
        <v>38</v>
      </c>
      <c r="D153">
        <v>0</v>
      </c>
      <c r="E153" s="24" t="s">
        <v>1067</v>
      </c>
      <c r="F153" s="24" t="s">
        <v>1072</v>
      </c>
      <c r="G153">
        <v>11365.95</v>
      </c>
      <c r="J153" s="24"/>
    </row>
    <row r="154" spans="1:10" x14ac:dyDescent="0.25">
      <c r="A154">
        <v>58</v>
      </c>
      <c r="B154" s="24" t="s">
        <v>1070</v>
      </c>
      <c r="C154">
        <v>33</v>
      </c>
      <c r="D154">
        <v>0</v>
      </c>
      <c r="E154" s="24" t="s">
        <v>1067</v>
      </c>
      <c r="F154" s="24" t="s">
        <v>1073</v>
      </c>
      <c r="G154">
        <v>12430.95</v>
      </c>
      <c r="J154" s="24"/>
    </row>
    <row r="155" spans="1:10" x14ac:dyDescent="0.25">
      <c r="A155">
        <v>58</v>
      </c>
      <c r="B155" s="24" t="s">
        <v>1070</v>
      </c>
      <c r="C155">
        <v>33.4</v>
      </c>
      <c r="D155">
        <v>0</v>
      </c>
      <c r="E155" s="24" t="s">
        <v>1067</v>
      </c>
      <c r="F155" s="24" t="s">
        <v>1068</v>
      </c>
      <c r="G155">
        <v>12231.61</v>
      </c>
      <c r="J155" s="24"/>
    </row>
    <row r="156" spans="1:10" x14ac:dyDescent="0.25">
      <c r="A156">
        <v>58</v>
      </c>
      <c r="B156" s="24" t="s">
        <v>1070</v>
      </c>
      <c r="C156">
        <v>22.8</v>
      </c>
      <c r="D156">
        <v>0</v>
      </c>
      <c r="E156" s="24" t="s">
        <v>1067</v>
      </c>
      <c r="F156" s="24" t="s">
        <v>1074</v>
      </c>
      <c r="G156">
        <v>11833.78</v>
      </c>
      <c r="J156" s="24"/>
    </row>
    <row r="157" spans="1:10" x14ac:dyDescent="0.25">
      <c r="A157">
        <v>58</v>
      </c>
      <c r="B157" s="24" t="s">
        <v>1070</v>
      </c>
      <c r="C157">
        <v>33.1</v>
      </c>
      <c r="D157">
        <v>0</v>
      </c>
      <c r="E157" s="24" t="s">
        <v>1067</v>
      </c>
      <c r="F157" s="24" t="s">
        <v>1072</v>
      </c>
      <c r="G157">
        <v>11848.14</v>
      </c>
      <c r="J157" s="24"/>
    </row>
    <row r="158" spans="1:10" x14ac:dyDescent="0.25">
      <c r="A158">
        <v>58</v>
      </c>
      <c r="B158" s="24" t="s">
        <v>1066</v>
      </c>
      <c r="C158">
        <v>34.4</v>
      </c>
      <c r="D158">
        <v>0</v>
      </c>
      <c r="E158" s="24" t="s">
        <v>1067</v>
      </c>
      <c r="F158" s="24" t="s">
        <v>1068</v>
      </c>
      <c r="G158">
        <v>11743.93</v>
      </c>
      <c r="J158" s="24"/>
    </row>
    <row r="159" spans="1:10" x14ac:dyDescent="0.25">
      <c r="A159">
        <v>58</v>
      </c>
      <c r="B159" s="24" t="s">
        <v>1066</v>
      </c>
      <c r="C159">
        <v>36.1</v>
      </c>
      <c r="D159">
        <v>0</v>
      </c>
      <c r="E159" s="24" t="s">
        <v>1067</v>
      </c>
      <c r="F159" s="24" t="s">
        <v>1074</v>
      </c>
      <c r="G159">
        <v>11363.28</v>
      </c>
      <c r="J159" s="24"/>
    </row>
    <row r="160" spans="1:10" x14ac:dyDescent="0.25">
      <c r="A160">
        <v>58</v>
      </c>
      <c r="B160" s="24" t="s">
        <v>1070</v>
      </c>
      <c r="C160">
        <v>36.5</v>
      </c>
      <c r="D160">
        <v>0</v>
      </c>
      <c r="E160" s="24" t="s">
        <v>1067</v>
      </c>
      <c r="F160" s="24" t="s">
        <v>1068</v>
      </c>
      <c r="G160">
        <v>12235.84</v>
      </c>
      <c r="J160" s="24"/>
    </row>
    <row r="161" spans="1:10" x14ac:dyDescent="0.25">
      <c r="A161">
        <v>58</v>
      </c>
      <c r="B161" s="24" t="s">
        <v>1070</v>
      </c>
      <c r="C161">
        <v>32.4</v>
      </c>
      <c r="D161">
        <v>1</v>
      </c>
      <c r="E161" s="24" t="s">
        <v>1067</v>
      </c>
      <c r="F161" s="24" t="s">
        <v>1073</v>
      </c>
      <c r="G161">
        <v>13019.16</v>
      </c>
      <c r="J161" s="24"/>
    </row>
    <row r="162" spans="1:10" x14ac:dyDescent="0.25">
      <c r="A162">
        <v>58</v>
      </c>
      <c r="B162" s="24" t="s">
        <v>1066</v>
      </c>
      <c r="C162">
        <v>30.3</v>
      </c>
      <c r="D162">
        <v>0</v>
      </c>
      <c r="E162" s="24" t="s">
        <v>1067</v>
      </c>
      <c r="F162" s="24" t="s">
        <v>1073</v>
      </c>
      <c r="G162">
        <v>11938.26</v>
      </c>
      <c r="J162" s="24"/>
    </row>
    <row r="163" spans="1:10" x14ac:dyDescent="0.25">
      <c r="A163">
        <v>58</v>
      </c>
      <c r="B163" s="24" t="s">
        <v>1066</v>
      </c>
      <c r="C163">
        <v>23.3</v>
      </c>
      <c r="D163">
        <v>0</v>
      </c>
      <c r="E163" s="24" t="s">
        <v>1067</v>
      </c>
      <c r="F163" s="24" t="s">
        <v>1072</v>
      </c>
      <c r="G163">
        <v>11345.52</v>
      </c>
      <c r="J163" s="24"/>
    </row>
    <row r="164" spans="1:10" x14ac:dyDescent="0.25">
      <c r="A164">
        <v>58</v>
      </c>
      <c r="B164" s="24" t="s">
        <v>1070</v>
      </c>
      <c r="C164">
        <v>28.2</v>
      </c>
      <c r="D164">
        <v>0</v>
      </c>
      <c r="E164" s="24" t="s">
        <v>1067</v>
      </c>
      <c r="F164" s="24" t="s">
        <v>1068</v>
      </c>
      <c r="G164">
        <v>12224.35</v>
      </c>
      <c r="J164" s="24"/>
    </row>
    <row r="165" spans="1:10" x14ac:dyDescent="0.25">
      <c r="A165">
        <v>58</v>
      </c>
      <c r="B165" s="24" t="s">
        <v>1066</v>
      </c>
      <c r="C165">
        <v>25.2</v>
      </c>
      <c r="D165">
        <v>0</v>
      </c>
      <c r="E165" s="24" t="s">
        <v>1067</v>
      </c>
      <c r="F165" s="24" t="s">
        <v>1073</v>
      </c>
      <c r="G165">
        <v>11931.13</v>
      </c>
      <c r="J165" s="24"/>
    </row>
    <row r="166" spans="1:10" x14ac:dyDescent="0.25">
      <c r="A166">
        <v>57</v>
      </c>
      <c r="B166" s="24" t="s">
        <v>1066</v>
      </c>
      <c r="C166">
        <v>34</v>
      </c>
      <c r="D166">
        <v>0</v>
      </c>
      <c r="E166" s="24" t="s">
        <v>1067</v>
      </c>
      <c r="F166" s="24" t="s">
        <v>1068</v>
      </c>
      <c r="G166">
        <v>11356.66</v>
      </c>
      <c r="J166" s="24"/>
    </row>
    <row r="167" spans="1:10" x14ac:dyDescent="0.25">
      <c r="A167">
        <v>57</v>
      </c>
      <c r="B167" s="24" t="s">
        <v>1070</v>
      </c>
      <c r="C167">
        <v>31.2</v>
      </c>
      <c r="D167">
        <v>0</v>
      </c>
      <c r="E167" s="24" t="s">
        <v>1071</v>
      </c>
      <c r="F167" s="24" t="s">
        <v>1068</v>
      </c>
      <c r="G167">
        <v>43578.94</v>
      </c>
      <c r="J167" s="24"/>
    </row>
    <row r="168" spans="1:10" x14ac:dyDescent="0.25">
      <c r="A168">
        <v>57</v>
      </c>
      <c r="B168" s="24" t="s">
        <v>1070</v>
      </c>
      <c r="C168">
        <v>38</v>
      </c>
      <c r="D168">
        <v>2</v>
      </c>
      <c r="E168" s="24" t="s">
        <v>1067</v>
      </c>
      <c r="F168" s="24" t="s">
        <v>1072</v>
      </c>
      <c r="G168">
        <v>12646.21</v>
      </c>
      <c r="J168" s="24"/>
    </row>
    <row r="169" spans="1:10" x14ac:dyDescent="0.25">
      <c r="A169">
        <v>57</v>
      </c>
      <c r="B169" s="24" t="s">
        <v>1066</v>
      </c>
      <c r="C169">
        <v>40.9</v>
      </c>
      <c r="D169">
        <v>0</v>
      </c>
      <c r="E169" s="24" t="s">
        <v>1067</v>
      </c>
      <c r="F169" s="24" t="s">
        <v>1073</v>
      </c>
      <c r="G169">
        <v>11566.3</v>
      </c>
      <c r="J169" s="24"/>
    </row>
    <row r="170" spans="1:10" x14ac:dyDescent="0.25">
      <c r="A170">
        <v>57</v>
      </c>
      <c r="B170" s="24" t="s">
        <v>1070</v>
      </c>
      <c r="C170">
        <v>23.2</v>
      </c>
      <c r="D170">
        <v>0</v>
      </c>
      <c r="E170" s="24" t="s">
        <v>1067</v>
      </c>
      <c r="F170" s="24" t="s">
        <v>1068</v>
      </c>
      <c r="G170">
        <v>11830.61</v>
      </c>
      <c r="J170" s="24"/>
    </row>
    <row r="171" spans="1:10" x14ac:dyDescent="0.25">
      <c r="A171">
        <v>57</v>
      </c>
      <c r="B171" s="24" t="s">
        <v>1070</v>
      </c>
      <c r="C171">
        <v>22.2</v>
      </c>
      <c r="D171">
        <v>0</v>
      </c>
      <c r="E171" s="24" t="s">
        <v>1067</v>
      </c>
      <c r="F171" s="24" t="s">
        <v>1073</v>
      </c>
      <c r="G171">
        <v>12029.29</v>
      </c>
      <c r="J171" s="24"/>
    </row>
    <row r="172" spans="1:10" x14ac:dyDescent="0.25">
      <c r="A172">
        <v>57</v>
      </c>
      <c r="B172" s="24" t="s">
        <v>1070</v>
      </c>
      <c r="C172">
        <v>30.5</v>
      </c>
      <c r="D172">
        <v>0</v>
      </c>
      <c r="E172" s="24" t="s">
        <v>1067</v>
      </c>
      <c r="F172" s="24" t="s">
        <v>1068</v>
      </c>
      <c r="G172">
        <v>11840.78</v>
      </c>
      <c r="J172" s="24"/>
    </row>
    <row r="173" spans="1:10" x14ac:dyDescent="0.25">
      <c r="A173">
        <v>57</v>
      </c>
      <c r="B173" s="24" t="s">
        <v>1070</v>
      </c>
      <c r="C173">
        <v>28.7</v>
      </c>
      <c r="D173">
        <v>0</v>
      </c>
      <c r="E173" s="24" t="s">
        <v>1067</v>
      </c>
      <c r="F173" s="24" t="s">
        <v>1072</v>
      </c>
      <c r="G173">
        <v>11455.28</v>
      </c>
      <c r="J173" s="24"/>
    </row>
    <row r="174" spans="1:10" x14ac:dyDescent="0.25">
      <c r="A174">
        <v>57</v>
      </c>
      <c r="B174" s="24" t="s">
        <v>1066</v>
      </c>
      <c r="C174">
        <v>42.1</v>
      </c>
      <c r="D174">
        <v>1</v>
      </c>
      <c r="E174" s="24" t="s">
        <v>1071</v>
      </c>
      <c r="F174" s="24" t="s">
        <v>1074</v>
      </c>
      <c r="G174">
        <v>48675.519999999997</v>
      </c>
      <c r="J174" s="24"/>
    </row>
    <row r="175" spans="1:10" x14ac:dyDescent="0.25">
      <c r="A175">
        <v>57</v>
      </c>
      <c r="B175" s="24" t="s">
        <v>1070</v>
      </c>
      <c r="C175">
        <v>34.299999999999997</v>
      </c>
      <c r="D175">
        <v>2</v>
      </c>
      <c r="E175" s="24" t="s">
        <v>1067</v>
      </c>
      <c r="F175" s="24" t="s">
        <v>1073</v>
      </c>
      <c r="G175">
        <v>13224.06</v>
      </c>
      <c r="J175" s="24"/>
    </row>
    <row r="176" spans="1:10" x14ac:dyDescent="0.25">
      <c r="A176">
        <v>57</v>
      </c>
      <c r="B176" s="24" t="s">
        <v>1070</v>
      </c>
      <c r="C176">
        <v>28.8</v>
      </c>
      <c r="D176">
        <v>4</v>
      </c>
      <c r="E176" s="24" t="s">
        <v>1067</v>
      </c>
      <c r="F176" s="24" t="s">
        <v>1073</v>
      </c>
      <c r="G176">
        <v>14394.4</v>
      </c>
      <c r="J176" s="24"/>
    </row>
    <row r="177" spans="1:10" x14ac:dyDescent="0.25">
      <c r="A177">
        <v>57</v>
      </c>
      <c r="B177" s="24" t="s">
        <v>1070</v>
      </c>
      <c r="C177">
        <v>24</v>
      </c>
      <c r="D177">
        <v>1</v>
      </c>
      <c r="E177" s="24" t="s">
        <v>1067</v>
      </c>
      <c r="F177" s="24" t="s">
        <v>1074</v>
      </c>
      <c r="G177">
        <v>22192.44</v>
      </c>
      <c r="J177" s="24"/>
    </row>
    <row r="178" spans="1:10" x14ac:dyDescent="0.25">
      <c r="A178">
        <v>57</v>
      </c>
      <c r="B178" s="24" t="s">
        <v>1070</v>
      </c>
      <c r="C178">
        <v>31.8</v>
      </c>
      <c r="D178">
        <v>0</v>
      </c>
      <c r="E178" s="24" t="s">
        <v>1067</v>
      </c>
      <c r="F178" s="24" t="s">
        <v>1068</v>
      </c>
      <c r="G178">
        <v>11842.62</v>
      </c>
      <c r="J178" s="24"/>
    </row>
    <row r="179" spans="1:10" x14ac:dyDescent="0.25">
      <c r="A179">
        <v>57</v>
      </c>
      <c r="B179" s="24" t="s">
        <v>1070</v>
      </c>
      <c r="C179">
        <v>29.8</v>
      </c>
      <c r="D179">
        <v>0</v>
      </c>
      <c r="E179" s="24" t="s">
        <v>1071</v>
      </c>
      <c r="F179" s="24" t="s">
        <v>1074</v>
      </c>
      <c r="G179">
        <v>27533.91</v>
      </c>
      <c r="J179" s="24"/>
    </row>
    <row r="180" spans="1:10" x14ac:dyDescent="0.25">
      <c r="A180">
        <v>57</v>
      </c>
      <c r="B180" s="24" t="s">
        <v>1066</v>
      </c>
      <c r="C180">
        <v>28.1</v>
      </c>
      <c r="D180">
        <v>0</v>
      </c>
      <c r="E180" s="24" t="s">
        <v>1067</v>
      </c>
      <c r="F180" s="24" t="s">
        <v>1072</v>
      </c>
      <c r="G180">
        <v>10965.45</v>
      </c>
      <c r="J180" s="24"/>
    </row>
    <row r="181" spans="1:10" x14ac:dyDescent="0.25">
      <c r="A181">
        <v>57</v>
      </c>
      <c r="B181" s="24" t="s">
        <v>1066</v>
      </c>
      <c r="C181">
        <v>43.7</v>
      </c>
      <c r="D181">
        <v>1</v>
      </c>
      <c r="E181" s="24" t="s">
        <v>1067</v>
      </c>
      <c r="F181" s="24" t="s">
        <v>1072</v>
      </c>
      <c r="G181">
        <v>11576.13</v>
      </c>
      <c r="J181" s="24"/>
    </row>
    <row r="182" spans="1:10" x14ac:dyDescent="0.25">
      <c r="A182">
        <v>57</v>
      </c>
      <c r="B182" s="24" t="s">
        <v>1066</v>
      </c>
      <c r="C182">
        <v>29</v>
      </c>
      <c r="D182">
        <v>0</v>
      </c>
      <c r="E182" s="24" t="s">
        <v>1071</v>
      </c>
      <c r="F182" s="24" t="s">
        <v>1073</v>
      </c>
      <c r="G182">
        <v>27218.44</v>
      </c>
      <c r="J182" s="24"/>
    </row>
    <row r="183" spans="1:10" x14ac:dyDescent="0.25">
      <c r="A183">
        <v>57</v>
      </c>
      <c r="B183" s="24" t="s">
        <v>1066</v>
      </c>
      <c r="C183">
        <v>33.6</v>
      </c>
      <c r="D183">
        <v>1</v>
      </c>
      <c r="E183" s="24" t="s">
        <v>1067</v>
      </c>
      <c r="F183" s="24" t="s">
        <v>1068</v>
      </c>
      <c r="G183">
        <v>11945.13</v>
      </c>
      <c r="J183" s="24"/>
    </row>
    <row r="184" spans="1:10" x14ac:dyDescent="0.25">
      <c r="A184">
        <v>57</v>
      </c>
      <c r="B184" s="24" t="s">
        <v>1070</v>
      </c>
      <c r="C184">
        <v>20.100000000000001</v>
      </c>
      <c r="D184">
        <v>1</v>
      </c>
      <c r="E184" s="24" t="s">
        <v>1067</v>
      </c>
      <c r="F184" s="24" t="s">
        <v>1072</v>
      </c>
      <c r="G184">
        <v>12032.33</v>
      </c>
      <c r="J184" s="24"/>
    </row>
    <row r="185" spans="1:10" x14ac:dyDescent="0.25">
      <c r="A185">
        <v>57</v>
      </c>
      <c r="B185" s="24" t="s">
        <v>1066</v>
      </c>
      <c r="C185">
        <v>18.3</v>
      </c>
      <c r="D185">
        <v>0</v>
      </c>
      <c r="E185" s="24" t="s">
        <v>1067</v>
      </c>
      <c r="F185" s="24" t="s">
        <v>1073</v>
      </c>
      <c r="G185">
        <v>11534.87</v>
      </c>
      <c r="J185" s="24"/>
    </row>
    <row r="186" spans="1:10" x14ac:dyDescent="0.25">
      <c r="A186">
        <v>57</v>
      </c>
      <c r="B186" s="24" t="s">
        <v>1066</v>
      </c>
      <c r="C186">
        <v>27.9</v>
      </c>
      <c r="D186">
        <v>1</v>
      </c>
      <c r="E186" s="24" t="s">
        <v>1067</v>
      </c>
      <c r="F186" s="24" t="s">
        <v>1074</v>
      </c>
      <c r="G186">
        <v>11554.22</v>
      </c>
      <c r="J186" s="24"/>
    </row>
    <row r="187" spans="1:10" x14ac:dyDescent="0.25">
      <c r="A187">
        <v>57</v>
      </c>
      <c r="B187" s="24" t="s">
        <v>1066</v>
      </c>
      <c r="C187">
        <v>31.5</v>
      </c>
      <c r="D187">
        <v>0</v>
      </c>
      <c r="E187" s="24" t="s">
        <v>1067</v>
      </c>
      <c r="F187" s="24" t="s">
        <v>1068</v>
      </c>
      <c r="G187">
        <v>11353.23</v>
      </c>
      <c r="J187" s="24"/>
    </row>
    <row r="188" spans="1:10" x14ac:dyDescent="0.25">
      <c r="A188">
        <v>57</v>
      </c>
      <c r="B188" s="24" t="s">
        <v>1066</v>
      </c>
      <c r="C188">
        <v>40.299999999999997</v>
      </c>
      <c r="D188">
        <v>0</v>
      </c>
      <c r="E188" s="24" t="s">
        <v>1067</v>
      </c>
      <c r="F188" s="24" t="s">
        <v>1073</v>
      </c>
      <c r="G188">
        <v>20709.02</v>
      </c>
      <c r="J188" s="24"/>
    </row>
    <row r="189" spans="1:10" x14ac:dyDescent="0.25">
      <c r="A189">
        <v>57</v>
      </c>
      <c r="B189" s="24" t="s">
        <v>1066</v>
      </c>
      <c r="C189">
        <v>40.4</v>
      </c>
      <c r="D189">
        <v>0</v>
      </c>
      <c r="E189" s="24" t="s">
        <v>1067</v>
      </c>
      <c r="F189" s="24" t="s">
        <v>1074</v>
      </c>
      <c r="G189">
        <v>10982.5</v>
      </c>
      <c r="J189" s="24"/>
    </row>
    <row r="190" spans="1:10" x14ac:dyDescent="0.25">
      <c r="A190">
        <v>57</v>
      </c>
      <c r="B190" s="24" t="s">
        <v>1066</v>
      </c>
      <c r="C190">
        <v>23.7</v>
      </c>
      <c r="D190">
        <v>0</v>
      </c>
      <c r="E190" s="24" t="s">
        <v>1067</v>
      </c>
      <c r="F190" s="24" t="s">
        <v>1072</v>
      </c>
      <c r="G190">
        <v>10959.33</v>
      </c>
      <c r="J190" s="24"/>
    </row>
    <row r="191" spans="1:10" x14ac:dyDescent="0.25">
      <c r="A191">
        <v>57</v>
      </c>
      <c r="B191" s="24" t="s">
        <v>1070</v>
      </c>
      <c r="C191">
        <v>25.7</v>
      </c>
      <c r="D191">
        <v>2</v>
      </c>
      <c r="E191" s="24" t="s">
        <v>1067</v>
      </c>
      <c r="F191" s="24" t="s">
        <v>1074</v>
      </c>
      <c r="G191">
        <v>12629.17</v>
      </c>
      <c r="J191" s="24"/>
    </row>
    <row r="192" spans="1:10" x14ac:dyDescent="0.25">
      <c r="A192">
        <v>56</v>
      </c>
      <c r="B192" s="24" t="s">
        <v>1070</v>
      </c>
      <c r="C192">
        <v>39.799999999999997</v>
      </c>
      <c r="D192">
        <v>0</v>
      </c>
      <c r="E192" s="24" t="s">
        <v>1067</v>
      </c>
      <c r="F192" s="24" t="s">
        <v>1074</v>
      </c>
      <c r="G192">
        <v>11090.72</v>
      </c>
      <c r="J192" s="24"/>
    </row>
    <row r="193" spans="1:10" x14ac:dyDescent="0.25">
      <c r="A193">
        <v>56</v>
      </c>
      <c r="B193" s="24" t="s">
        <v>1066</v>
      </c>
      <c r="C193">
        <v>40.299999999999997</v>
      </c>
      <c r="D193">
        <v>0</v>
      </c>
      <c r="E193" s="24" t="s">
        <v>1067</v>
      </c>
      <c r="F193" s="24" t="s">
        <v>1072</v>
      </c>
      <c r="G193">
        <v>10602.39</v>
      </c>
      <c r="J193" s="24"/>
    </row>
    <row r="194" spans="1:10" x14ac:dyDescent="0.25">
      <c r="A194">
        <v>56</v>
      </c>
      <c r="B194" s="24" t="s">
        <v>1070</v>
      </c>
      <c r="C194">
        <v>27.2</v>
      </c>
      <c r="D194">
        <v>0</v>
      </c>
      <c r="E194" s="24" t="s">
        <v>1067</v>
      </c>
      <c r="F194" s="24" t="s">
        <v>1072</v>
      </c>
      <c r="G194">
        <v>11073.18</v>
      </c>
      <c r="J194" s="24"/>
    </row>
    <row r="195" spans="1:10" x14ac:dyDescent="0.25">
      <c r="A195">
        <v>56</v>
      </c>
      <c r="B195" s="24" t="s">
        <v>1066</v>
      </c>
      <c r="C195">
        <v>20</v>
      </c>
      <c r="D195">
        <v>0</v>
      </c>
      <c r="E195" s="24" t="s">
        <v>1071</v>
      </c>
      <c r="F195" s="24" t="s">
        <v>1073</v>
      </c>
      <c r="G195">
        <v>22412.65</v>
      </c>
      <c r="J195" s="24"/>
    </row>
    <row r="196" spans="1:10" x14ac:dyDescent="0.25">
      <c r="A196">
        <v>56</v>
      </c>
      <c r="B196" s="24" t="s">
        <v>1070</v>
      </c>
      <c r="C196">
        <v>26.6</v>
      </c>
      <c r="D196">
        <v>1</v>
      </c>
      <c r="E196" s="24" t="s">
        <v>1067</v>
      </c>
      <c r="F196" s="24" t="s">
        <v>1068</v>
      </c>
      <c r="G196">
        <v>12044.34</v>
      </c>
      <c r="J196" s="24"/>
    </row>
    <row r="197" spans="1:10" x14ac:dyDescent="0.25">
      <c r="A197">
        <v>56</v>
      </c>
      <c r="B197" s="24" t="s">
        <v>1066</v>
      </c>
      <c r="C197">
        <v>33.6</v>
      </c>
      <c r="D197">
        <v>0</v>
      </c>
      <c r="E197" s="24" t="s">
        <v>1071</v>
      </c>
      <c r="F197" s="24" t="s">
        <v>1068</v>
      </c>
      <c r="G197">
        <v>43921.18</v>
      </c>
      <c r="J197" s="24"/>
    </row>
    <row r="198" spans="1:10" x14ac:dyDescent="0.25">
      <c r="A198">
        <v>56</v>
      </c>
      <c r="B198" s="24" t="s">
        <v>1070</v>
      </c>
      <c r="C198">
        <v>37.5</v>
      </c>
      <c r="D198">
        <v>2</v>
      </c>
      <c r="E198" s="24" t="s">
        <v>1067</v>
      </c>
      <c r="F198" s="24" t="s">
        <v>1074</v>
      </c>
      <c r="G198">
        <v>12265.51</v>
      </c>
      <c r="J198" s="24"/>
    </row>
    <row r="199" spans="1:10" x14ac:dyDescent="0.25">
      <c r="A199">
        <v>56</v>
      </c>
      <c r="B199" s="24" t="s">
        <v>1070</v>
      </c>
      <c r="C199">
        <v>28.8</v>
      </c>
      <c r="D199">
        <v>0</v>
      </c>
      <c r="E199" s="24" t="s">
        <v>1067</v>
      </c>
      <c r="F199" s="24" t="s">
        <v>1073</v>
      </c>
      <c r="G199">
        <v>11658.38</v>
      </c>
      <c r="J199" s="24"/>
    </row>
    <row r="200" spans="1:10" x14ac:dyDescent="0.25">
      <c r="A200">
        <v>56</v>
      </c>
      <c r="B200" s="24" t="s">
        <v>1070</v>
      </c>
      <c r="C200">
        <v>32.299999999999997</v>
      </c>
      <c r="D200">
        <v>3</v>
      </c>
      <c r="E200" s="24" t="s">
        <v>1067</v>
      </c>
      <c r="F200" s="24" t="s">
        <v>1073</v>
      </c>
      <c r="G200">
        <v>13430.27</v>
      </c>
      <c r="J200" s="24"/>
    </row>
    <row r="201" spans="1:10" x14ac:dyDescent="0.25">
      <c r="A201">
        <v>56</v>
      </c>
      <c r="B201" s="24" t="s">
        <v>1066</v>
      </c>
      <c r="C201">
        <v>26.7</v>
      </c>
      <c r="D201">
        <v>1</v>
      </c>
      <c r="E201" s="24" t="s">
        <v>1071</v>
      </c>
      <c r="F201" s="24" t="s">
        <v>1068</v>
      </c>
      <c r="G201">
        <v>26109.33</v>
      </c>
      <c r="J201" s="24"/>
    </row>
    <row r="202" spans="1:10" x14ac:dyDescent="0.25">
      <c r="A202">
        <v>56</v>
      </c>
      <c r="B202" s="24" t="s">
        <v>1070</v>
      </c>
      <c r="C202">
        <v>25.7</v>
      </c>
      <c r="D202">
        <v>0</v>
      </c>
      <c r="E202" s="24" t="s">
        <v>1067</v>
      </c>
      <c r="F202" s="24" t="s">
        <v>1068</v>
      </c>
      <c r="G202">
        <v>11454.02</v>
      </c>
      <c r="J202" s="24"/>
    </row>
    <row r="203" spans="1:10" x14ac:dyDescent="0.25">
      <c r="A203">
        <v>56</v>
      </c>
      <c r="B203" s="24" t="s">
        <v>1066</v>
      </c>
      <c r="C203">
        <v>39.6</v>
      </c>
      <c r="D203">
        <v>0</v>
      </c>
      <c r="E203" s="24" t="s">
        <v>1067</v>
      </c>
      <c r="F203" s="24" t="s">
        <v>1072</v>
      </c>
      <c r="G203">
        <v>10601.41</v>
      </c>
      <c r="J203" s="24"/>
    </row>
    <row r="204" spans="1:10" x14ac:dyDescent="0.25">
      <c r="A204">
        <v>56</v>
      </c>
      <c r="B204" s="24" t="s">
        <v>1066</v>
      </c>
      <c r="C204">
        <v>25.9</v>
      </c>
      <c r="D204">
        <v>0</v>
      </c>
      <c r="E204" s="24" t="s">
        <v>1067</v>
      </c>
      <c r="F204" s="24" t="s">
        <v>1073</v>
      </c>
      <c r="G204">
        <v>11165.42</v>
      </c>
      <c r="J204" s="24"/>
    </row>
    <row r="205" spans="1:10" x14ac:dyDescent="0.25">
      <c r="A205">
        <v>56</v>
      </c>
      <c r="B205" s="24" t="s">
        <v>1070</v>
      </c>
      <c r="C205">
        <v>33.799999999999997</v>
      </c>
      <c r="D205">
        <v>2</v>
      </c>
      <c r="E205" s="24" t="s">
        <v>1067</v>
      </c>
      <c r="F205" s="24" t="s">
        <v>1068</v>
      </c>
      <c r="G205">
        <v>12643.38</v>
      </c>
      <c r="J205" s="24"/>
    </row>
    <row r="206" spans="1:10" x14ac:dyDescent="0.25">
      <c r="A206">
        <v>56</v>
      </c>
      <c r="B206" s="24" t="s">
        <v>1066</v>
      </c>
      <c r="C206">
        <v>32.1</v>
      </c>
      <c r="D206">
        <v>1</v>
      </c>
      <c r="E206" s="24" t="s">
        <v>1067</v>
      </c>
      <c r="F206" s="24" t="s">
        <v>1073</v>
      </c>
      <c r="G206">
        <v>11763</v>
      </c>
      <c r="J206" s="24"/>
    </row>
    <row r="207" spans="1:10" x14ac:dyDescent="0.25">
      <c r="A207">
        <v>56</v>
      </c>
      <c r="B207" s="24" t="s">
        <v>1070</v>
      </c>
      <c r="C207">
        <v>25.3</v>
      </c>
      <c r="D207">
        <v>0</v>
      </c>
      <c r="E207" s="24" t="s">
        <v>1067</v>
      </c>
      <c r="F207" s="24" t="s">
        <v>1072</v>
      </c>
      <c r="G207">
        <v>11070.54</v>
      </c>
      <c r="J207" s="24"/>
    </row>
    <row r="208" spans="1:10" x14ac:dyDescent="0.25">
      <c r="A208">
        <v>56</v>
      </c>
      <c r="B208" s="24" t="s">
        <v>1070</v>
      </c>
      <c r="C208">
        <v>28.6</v>
      </c>
      <c r="D208">
        <v>0</v>
      </c>
      <c r="E208" s="24" t="s">
        <v>1067</v>
      </c>
      <c r="F208" s="24" t="s">
        <v>1073</v>
      </c>
      <c r="G208">
        <v>11658.12</v>
      </c>
      <c r="J208" s="24"/>
    </row>
    <row r="209" spans="1:10" x14ac:dyDescent="0.25">
      <c r="A209">
        <v>56</v>
      </c>
      <c r="B209" s="24" t="s">
        <v>1066</v>
      </c>
      <c r="C209">
        <v>33.700000000000003</v>
      </c>
      <c r="D209">
        <v>4</v>
      </c>
      <c r="E209" s="24" t="s">
        <v>1067</v>
      </c>
      <c r="F209" s="24" t="s">
        <v>1074</v>
      </c>
      <c r="G209">
        <v>12949.16</v>
      </c>
      <c r="J209" s="24"/>
    </row>
    <row r="210" spans="1:10" x14ac:dyDescent="0.25">
      <c r="A210">
        <v>56</v>
      </c>
      <c r="B210" s="24" t="s">
        <v>1066</v>
      </c>
      <c r="C210">
        <v>36.1</v>
      </c>
      <c r="D210">
        <v>3</v>
      </c>
      <c r="E210" s="24" t="s">
        <v>1067</v>
      </c>
      <c r="F210" s="24" t="s">
        <v>1072</v>
      </c>
      <c r="G210">
        <v>12363.55</v>
      </c>
      <c r="J210" s="24"/>
    </row>
    <row r="211" spans="1:10" x14ac:dyDescent="0.25">
      <c r="A211">
        <v>56</v>
      </c>
      <c r="B211" s="24" t="s">
        <v>1066</v>
      </c>
      <c r="C211">
        <v>33.700000000000003</v>
      </c>
      <c r="D211">
        <v>0</v>
      </c>
      <c r="E211" s="24" t="s">
        <v>1067</v>
      </c>
      <c r="F211" s="24" t="s">
        <v>1068</v>
      </c>
      <c r="G211">
        <v>10976.25</v>
      </c>
      <c r="J211" s="24"/>
    </row>
    <row r="212" spans="1:10" x14ac:dyDescent="0.25">
      <c r="A212">
        <v>56</v>
      </c>
      <c r="B212" s="24" t="s">
        <v>1066</v>
      </c>
      <c r="C212">
        <v>31.8</v>
      </c>
      <c r="D212">
        <v>2</v>
      </c>
      <c r="E212" s="24" t="s">
        <v>1071</v>
      </c>
      <c r="F212" s="24" t="s">
        <v>1074</v>
      </c>
      <c r="G212">
        <v>43813.87</v>
      </c>
      <c r="J212" s="24"/>
    </row>
    <row r="213" spans="1:10" x14ac:dyDescent="0.25">
      <c r="A213">
        <v>56</v>
      </c>
      <c r="B213" s="24" t="s">
        <v>1070</v>
      </c>
      <c r="C213">
        <v>28.3</v>
      </c>
      <c r="D213">
        <v>0</v>
      </c>
      <c r="E213" s="24" t="s">
        <v>1067</v>
      </c>
      <c r="F213" s="24" t="s">
        <v>1073</v>
      </c>
      <c r="G213">
        <v>11657.72</v>
      </c>
      <c r="J213" s="24"/>
    </row>
    <row r="214" spans="1:10" x14ac:dyDescent="0.25">
      <c r="A214">
        <v>56</v>
      </c>
      <c r="B214" s="24" t="s">
        <v>1070</v>
      </c>
      <c r="C214">
        <v>35.799999999999997</v>
      </c>
      <c r="D214">
        <v>1</v>
      </c>
      <c r="E214" s="24" t="s">
        <v>1067</v>
      </c>
      <c r="F214" s="24" t="s">
        <v>1072</v>
      </c>
      <c r="G214">
        <v>11674.13</v>
      </c>
      <c r="J214" s="24"/>
    </row>
    <row r="215" spans="1:10" x14ac:dyDescent="0.25">
      <c r="A215">
        <v>56</v>
      </c>
      <c r="B215" s="24" t="s">
        <v>1066</v>
      </c>
      <c r="C215">
        <v>22.1</v>
      </c>
      <c r="D215">
        <v>0</v>
      </c>
      <c r="E215" s="24" t="s">
        <v>1067</v>
      </c>
      <c r="F215" s="24" t="s">
        <v>1072</v>
      </c>
      <c r="G215">
        <v>10577.09</v>
      </c>
      <c r="J215" s="24"/>
    </row>
    <row r="216" spans="1:10" x14ac:dyDescent="0.25">
      <c r="A216">
        <v>56</v>
      </c>
      <c r="B216" s="24" t="s">
        <v>1070</v>
      </c>
      <c r="C216">
        <v>41.9</v>
      </c>
      <c r="D216">
        <v>0</v>
      </c>
      <c r="E216" s="24" t="s">
        <v>1067</v>
      </c>
      <c r="F216" s="24" t="s">
        <v>1074</v>
      </c>
      <c r="G216">
        <v>11093.62</v>
      </c>
      <c r="J216" s="24"/>
    </row>
    <row r="217" spans="1:10" x14ac:dyDescent="0.25">
      <c r="A217">
        <v>56</v>
      </c>
      <c r="B217" s="24" t="s">
        <v>1066</v>
      </c>
      <c r="C217">
        <v>34.4</v>
      </c>
      <c r="D217">
        <v>0</v>
      </c>
      <c r="E217" s="24" t="s">
        <v>1067</v>
      </c>
      <c r="F217" s="24" t="s">
        <v>1074</v>
      </c>
      <c r="G217">
        <v>10594.23</v>
      </c>
      <c r="J217" s="24"/>
    </row>
    <row r="218" spans="1:10" x14ac:dyDescent="0.25">
      <c r="A218">
        <v>55</v>
      </c>
      <c r="B218" s="24" t="s">
        <v>1070</v>
      </c>
      <c r="C218">
        <v>32.799999999999997</v>
      </c>
      <c r="D218">
        <v>2</v>
      </c>
      <c r="E218" s="24" t="s">
        <v>1067</v>
      </c>
      <c r="F218" s="24" t="s">
        <v>1068</v>
      </c>
      <c r="G218">
        <v>12268.63</v>
      </c>
      <c r="J218" s="24"/>
    </row>
    <row r="219" spans="1:10" x14ac:dyDescent="0.25">
      <c r="A219">
        <v>55</v>
      </c>
      <c r="B219" s="24" t="s">
        <v>1066</v>
      </c>
      <c r="C219">
        <v>37.299999999999997</v>
      </c>
      <c r="D219">
        <v>0</v>
      </c>
      <c r="E219" s="24" t="s">
        <v>1067</v>
      </c>
      <c r="F219" s="24" t="s">
        <v>1072</v>
      </c>
      <c r="G219">
        <v>20630.28</v>
      </c>
      <c r="J219" s="24"/>
    </row>
    <row r="220" spans="1:10" x14ac:dyDescent="0.25">
      <c r="A220">
        <v>55</v>
      </c>
      <c r="B220" s="24" t="s">
        <v>1070</v>
      </c>
      <c r="C220">
        <v>27</v>
      </c>
      <c r="D220">
        <v>0</v>
      </c>
      <c r="E220" s="24" t="s">
        <v>1067</v>
      </c>
      <c r="F220" s="24" t="s">
        <v>1068</v>
      </c>
      <c r="G220">
        <v>11082.58</v>
      </c>
      <c r="J220" s="24"/>
    </row>
    <row r="221" spans="1:10" x14ac:dyDescent="0.25">
      <c r="A221">
        <v>55</v>
      </c>
      <c r="B221" s="24" t="s">
        <v>1066</v>
      </c>
      <c r="C221">
        <v>38.299999999999997</v>
      </c>
      <c r="D221">
        <v>0</v>
      </c>
      <c r="E221" s="24" t="s">
        <v>1067</v>
      </c>
      <c r="F221" s="24" t="s">
        <v>1074</v>
      </c>
      <c r="G221">
        <v>10226.280000000001</v>
      </c>
      <c r="J221" s="24"/>
    </row>
    <row r="222" spans="1:10" x14ac:dyDescent="0.25">
      <c r="A222">
        <v>55</v>
      </c>
      <c r="B222" s="24" t="s">
        <v>1070</v>
      </c>
      <c r="C222">
        <v>29.7</v>
      </c>
      <c r="D222">
        <v>2</v>
      </c>
      <c r="E222" s="24" t="s">
        <v>1067</v>
      </c>
      <c r="F222" s="24" t="s">
        <v>1072</v>
      </c>
      <c r="G222">
        <v>11881.36</v>
      </c>
      <c r="J222" s="24"/>
    </row>
    <row r="223" spans="1:10" x14ac:dyDescent="0.25">
      <c r="A223">
        <v>55</v>
      </c>
      <c r="B223" s="24" t="s">
        <v>1066</v>
      </c>
      <c r="C223">
        <v>33.9</v>
      </c>
      <c r="D223">
        <v>3</v>
      </c>
      <c r="E223" s="24" t="s">
        <v>1067</v>
      </c>
      <c r="F223" s="24" t="s">
        <v>1074</v>
      </c>
      <c r="G223">
        <v>11987.17</v>
      </c>
      <c r="J223" s="24"/>
    </row>
    <row r="224" spans="1:10" x14ac:dyDescent="0.25">
      <c r="A224">
        <v>55</v>
      </c>
      <c r="B224" s="24" t="s">
        <v>1070</v>
      </c>
      <c r="C224">
        <v>26.8</v>
      </c>
      <c r="D224">
        <v>1</v>
      </c>
      <c r="E224" s="24" t="s">
        <v>1067</v>
      </c>
      <c r="F224" s="24" t="s">
        <v>1072</v>
      </c>
      <c r="G224">
        <v>35160.129999999997</v>
      </c>
      <c r="J224" s="24"/>
    </row>
    <row r="225" spans="1:10" x14ac:dyDescent="0.25">
      <c r="A225">
        <v>55</v>
      </c>
      <c r="B225" s="24" t="s">
        <v>1070</v>
      </c>
      <c r="C225">
        <v>25.4</v>
      </c>
      <c r="D225">
        <v>3</v>
      </c>
      <c r="E225" s="24" t="s">
        <v>1067</v>
      </c>
      <c r="F225" s="24" t="s">
        <v>1073</v>
      </c>
      <c r="G225">
        <v>13047.33</v>
      </c>
      <c r="J225" s="24"/>
    </row>
    <row r="226" spans="1:10" x14ac:dyDescent="0.25">
      <c r="A226">
        <v>55</v>
      </c>
      <c r="B226" s="24" t="s">
        <v>1070</v>
      </c>
      <c r="C226">
        <v>32.4</v>
      </c>
      <c r="D226">
        <v>1</v>
      </c>
      <c r="E226" s="24" t="s">
        <v>1067</v>
      </c>
      <c r="F226" s="24" t="s">
        <v>1073</v>
      </c>
      <c r="G226">
        <v>11879.1</v>
      </c>
      <c r="J226" s="24"/>
    </row>
    <row r="227" spans="1:10" x14ac:dyDescent="0.25">
      <c r="A227">
        <v>55</v>
      </c>
      <c r="B227" s="24" t="s">
        <v>1066</v>
      </c>
      <c r="C227">
        <v>30.7</v>
      </c>
      <c r="D227">
        <v>0</v>
      </c>
      <c r="E227" s="24" t="s">
        <v>1071</v>
      </c>
      <c r="F227" s="24" t="s">
        <v>1073</v>
      </c>
      <c r="G227">
        <v>42303.69</v>
      </c>
      <c r="J227" s="24"/>
    </row>
    <row r="228" spans="1:10" x14ac:dyDescent="0.25">
      <c r="A228">
        <v>55</v>
      </c>
      <c r="B228" s="24" t="s">
        <v>1066</v>
      </c>
      <c r="C228">
        <v>33</v>
      </c>
      <c r="D228">
        <v>0</v>
      </c>
      <c r="E228" s="24" t="s">
        <v>1067</v>
      </c>
      <c r="F228" s="24" t="s">
        <v>1074</v>
      </c>
      <c r="G228">
        <v>20781.490000000002</v>
      </c>
      <c r="J228" s="24"/>
    </row>
    <row r="229" spans="1:10" x14ac:dyDescent="0.25">
      <c r="A229">
        <v>55</v>
      </c>
      <c r="B229" s="24" t="s">
        <v>1070</v>
      </c>
      <c r="C229">
        <v>30.1</v>
      </c>
      <c r="D229">
        <v>2</v>
      </c>
      <c r="E229" s="24" t="s">
        <v>1067</v>
      </c>
      <c r="F229" s="24" t="s">
        <v>1074</v>
      </c>
      <c r="G229">
        <v>11881.97</v>
      </c>
      <c r="J229" s="24"/>
    </row>
    <row r="230" spans="1:10" x14ac:dyDescent="0.25">
      <c r="A230">
        <v>55</v>
      </c>
      <c r="B230" s="24" t="s">
        <v>1070</v>
      </c>
      <c r="C230">
        <v>37.1</v>
      </c>
      <c r="D230">
        <v>0</v>
      </c>
      <c r="E230" s="24" t="s">
        <v>1067</v>
      </c>
      <c r="F230" s="24" t="s">
        <v>1072</v>
      </c>
      <c r="G230">
        <v>10713.64</v>
      </c>
      <c r="J230" s="24"/>
    </row>
    <row r="231" spans="1:10" x14ac:dyDescent="0.25">
      <c r="A231">
        <v>55</v>
      </c>
      <c r="B231" s="24" t="s">
        <v>1070</v>
      </c>
      <c r="C231">
        <v>40.799999999999997</v>
      </c>
      <c r="D231">
        <v>3</v>
      </c>
      <c r="E231" s="24" t="s">
        <v>1067</v>
      </c>
      <c r="F231" s="24" t="s">
        <v>1074</v>
      </c>
      <c r="G231">
        <v>12485.8</v>
      </c>
      <c r="J231" s="24"/>
    </row>
    <row r="232" spans="1:10" x14ac:dyDescent="0.25">
      <c r="A232">
        <v>55</v>
      </c>
      <c r="B232" s="24" t="s">
        <v>1066</v>
      </c>
      <c r="C232">
        <v>32.799999999999997</v>
      </c>
      <c r="D232">
        <v>0</v>
      </c>
      <c r="E232" s="24" t="s">
        <v>1067</v>
      </c>
      <c r="F232" s="24" t="s">
        <v>1068</v>
      </c>
      <c r="G232">
        <v>10601.63</v>
      </c>
      <c r="J232" s="24"/>
    </row>
    <row r="233" spans="1:10" x14ac:dyDescent="0.25">
      <c r="A233">
        <v>55</v>
      </c>
      <c r="B233" s="24" t="s">
        <v>1070</v>
      </c>
      <c r="C233">
        <v>33.5</v>
      </c>
      <c r="D233">
        <v>2</v>
      </c>
      <c r="E233" s="24" t="s">
        <v>1067</v>
      </c>
      <c r="F233" s="24" t="s">
        <v>1068</v>
      </c>
      <c r="G233">
        <v>12269.69</v>
      </c>
      <c r="J233" s="24"/>
    </row>
    <row r="234" spans="1:10" x14ac:dyDescent="0.25">
      <c r="A234">
        <v>55</v>
      </c>
      <c r="B234" s="24" t="s">
        <v>1070</v>
      </c>
      <c r="C234">
        <v>35.200000000000003</v>
      </c>
      <c r="D234">
        <v>0</v>
      </c>
      <c r="E234" s="24" t="s">
        <v>1071</v>
      </c>
      <c r="F234" s="24" t="s">
        <v>1074</v>
      </c>
      <c r="G234">
        <v>44423.8</v>
      </c>
      <c r="J234" s="24"/>
    </row>
    <row r="235" spans="1:10" x14ac:dyDescent="0.25">
      <c r="A235">
        <v>55</v>
      </c>
      <c r="B235" s="24" t="s">
        <v>1066</v>
      </c>
      <c r="C235">
        <v>35.200000000000003</v>
      </c>
      <c r="D235">
        <v>1</v>
      </c>
      <c r="E235" s="24" t="s">
        <v>1067</v>
      </c>
      <c r="F235" s="24" t="s">
        <v>1073</v>
      </c>
      <c r="G235">
        <v>11394.07</v>
      </c>
      <c r="J235" s="24"/>
    </row>
    <row r="236" spans="1:10" x14ac:dyDescent="0.25">
      <c r="A236">
        <v>55</v>
      </c>
      <c r="B236" s="24" t="s">
        <v>1066</v>
      </c>
      <c r="C236">
        <v>27.6</v>
      </c>
      <c r="D236">
        <v>0</v>
      </c>
      <c r="E236" s="24" t="s">
        <v>1067</v>
      </c>
      <c r="F236" s="24" t="s">
        <v>1068</v>
      </c>
      <c r="G236">
        <v>10594.5</v>
      </c>
      <c r="J236" s="24"/>
    </row>
    <row r="237" spans="1:10" x14ac:dyDescent="0.25">
      <c r="A237">
        <v>55</v>
      </c>
      <c r="B237" s="24" t="s">
        <v>1066</v>
      </c>
      <c r="C237">
        <v>29</v>
      </c>
      <c r="D237">
        <v>0</v>
      </c>
      <c r="E237" s="24" t="s">
        <v>1067</v>
      </c>
      <c r="F237" s="24" t="s">
        <v>1073</v>
      </c>
      <c r="G237">
        <v>10796.35</v>
      </c>
      <c r="J237" s="24"/>
    </row>
    <row r="238" spans="1:10" x14ac:dyDescent="0.25">
      <c r="A238">
        <v>55</v>
      </c>
      <c r="B238" s="24" t="s">
        <v>1070</v>
      </c>
      <c r="C238">
        <v>29.8</v>
      </c>
      <c r="D238">
        <v>0</v>
      </c>
      <c r="E238" s="24" t="s">
        <v>1067</v>
      </c>
      <c r="F238" s="24" t="s">
        <v>1073</v>
      </c>
      <c r="G238">
        <v>11286.54</v>
      </c>
      <c r="J238" s="24"/>
    </row>
    <row r="239" spans="1:10" x14ac:dyDescent="0.25">
      <c r="A239">
        <v>55</v>
      </c>
      <c r="B239" s="24" t="s">
        <v>1066</v>
      </c>
      <c r="C239">
        <v>32.700000000000003</v>
      </c>
      <c r="D239">
        <v>1</v>
      </c>
      <c r="E239" s="24" t="s">
        <v>1067</v>
      </c>
      <c r="F239" s="24" t="s">
        <v>1074</v>
      </c>
      <c r="G239">
        <v>10807.49</v>
      </c>
      <c r="J239" s="24"/>
    </row>
    <row r="240" spans="1:10" x14ac:dyDescent="0.25">
      <c r="A240">
        <v>55</v>
      </c>
      <c r="B240" s="24" t="s">
        <v>1066</v>
      </c>
      <c r="C240">
        <v>29.9</v>
      </c>
      <c r="D240">
        <v>0</v>
      </c>
      <c r="E240" s="24" t="s">
        <v>1067</v>
      </c>
      <c r="F240" s="24" t="s">
        <v>1072</v>
      </c>
      <c r="G240">
        <v>10214.64</v>
      </c>
      <c r="J240" s="24"/>
    </row>
    <row r="241" spans="1:10" x14ac:dyDescent="0.25">
      <c r="A241">
        <v>55</v>
      </c>
      <c r="B241" s="24" t="s">
        <v>1066</v>
      </c>
      <c r="C241">
        <v>21.5</v>
      </c>
      <c r="D241">
        <v>1</v>
      </c>
      <c r="E241" s="24" t="s">
        <v>1067</v>
      </c>
      <c r="F241" s="24" t="s">
        <v>1072</v>
      </c>
      <c r="G241">
        <v>10791.96</v>
      </c>
      <c r="J241" s="24"/>
    </row>
    <row r="242" spans="1:10" x14ac:dyDescent="0.25">
      <c r="A242">
        <v>55</v>
      </c>
      <c r="B242" s="24" t="s">
        <v>1066</v>
      </c>
      <c r="C242">
        <v>37.700000000000003</v>
      </c>
      <c r="D242">
        <v>3</v>
      </c>
      <c r="E242" s="24" t="s">
        <v>1067</v>
      </c>
      <c r="F242" s="24" t="s">
        <v>1068</v>
      </c>
      <c r="G242">
        <v>30063.58</v>
      </c>
      <c r="J242" s="24"/>
    </row>
    <row r="243" spans="1:10" x14ac:dyDescent="0.25">
      <c r="A243">
        <v>55</v>
      </c>
      <c r="B243" s="24" t="s">
        <v>1070</v>
      </c>
      <c r="C243">
        <v>30.5</v>
      </c>
      <c r="D243">
        <v>0</v>
      </c>
      <c r="E243" s="24" t="s">
        <v>1067</v>
      </c>
      <c r="F243" s="24" t="s">
        <v>1072</v>
      </c>
      <c r="G243">
        <v>10704.47</v>
      </c>
      <c r="J243" s="24"/>
    </row>
    <row r="244" spans="1:10" x14ac:dyDescent="0.25">
      <c r="A244">
        <v>54</v>
      </c>
      <c r="B244" s="24" t="s">
        <v>1070</v>
      </c>
      <c r="C244">
        <v>30.8</v>
      </c>
      <c r="D244">
        <v>3</v>
      </c>
      <c r="E244" s="24" t="s">
        <v>1067</v>
      </c>
      <c r="F244" s="24" t="s">
        <v>1072</v>
      </c>
      <c r="G244">
        <v>12105.32</v>
      </c>
      <c r="J244" s="24"/>
    </row>
    <row r="245" spans="1:10" x14ac:dyDescent="0.25">
      <c r="A245">
        <v>54</v>
      </c>
      <c r="B245" s="24" t="s">
        <v>1066</v>
      </c>
      <c r="C245">
        <v>33.6</v>
      </c>
      <c r="D245">
        <v>1</v>
      </c>
      <c r="E245" s="24" t="s">
        <v>1067</v>
      </c>
      <c r="F245" s="24" t="s">
        <v>1068</v>
      </c>
      <c r="G245">
        <v>10825.25</v>
      </c>
      <c r="J245" s="24"/>
    </row>
    <row r="246" spans="1:10" x14ac:dyDescent="0.25">
      <c r="A246">
        <v>54</v>
      </c>
      <c r="B246" s="24" t="s">
        <v>1070</v>
      </c>
      <c r="C246">
        <v>31.9</v>
      </c>
      <c r="D246">
        <v>3</v>
      </c>
      <c r="E246" s="24" t="s">
        <v>1067</v>
      </c>
      <c r="F246" s="24" t="s">
        <v>1074</v>
      </c>
      <c r="G246">
        <v>27322.73</v>
      </c>
      <c r="J246" s="24"/>
    </row>
    <row r="247" spans="1:10" x14ac:dyDescent="0.25">
      <c r="A247">
        <v>54</v>
      </c>
      <c r="B247" s="24" t="s">
        <v>1066</v>
      </c>
      <c r="C247">
        <v>39.6</v>
      </c>
      <c r="D247">
        <v>1</v>
      </c>
      <c r="E247" s="24" t="s">
        <v>1067</v>
      </c>
      <c r="F247" s="24" t="s">
        <v>1072</v>
      </c>
      <c r="G247">
        <v>10450.549999999999</v>
      </c>
      <c r="J247" s="24"/>
    </row>
    <row r="248" spans="1:10" x14ac:dyDescent="0.25">
      <c r="A248">
        <v>54</v>
      </c>
      <c r="B248" s="24" t="s">
        <v>1066</v>
      </c>
      <c r="C248">
        <v>29.2</v>
      </c>
      <c r="D248">
        <v>1</v>
      </c>
      <c r="E248" s="24" t="s">
        <v>1067</v>
      </c>
      <c r="F248" s="24" t="s">
        <v>1072</v>
      </c>
      <c r="G248">
        <v>10436.1</v>
      </c>
      <c r="J248" s="24"/>
    </row>
    <row r="249" spans="1:10" x14ac:dyDescent="0.25">
      <c r="A249">
        <v>54</v>
      </c>
      <c r="B249" s="24" t="s">
        <v>1066</v>
      </c>
      <c r="C249">
        <v>30</v>
      </c>
      <c r="D249">
        <v>0</v>
      </c>
      <c r="E249" s="24" t="s">
        <v>1067</v>
      </c>
      <c r="F249" s="24" t="s">
        <v>1068</v>
      </c>
      <c r="G249">
        <v>24476.48</v>
      </c>
      <c r="J249" s="24"/>
    </row>
    <row r="250" spans="1:10" x14ac:dyDescent="0.25">
      <c r="A250">
        <v>54</v>
      </c>
      <c r="B250" s="24" t="s">
        <v>1066</v>
      </c>
      <c r="C250">
        <v>34.200000000000003</v>
      </c>
      <c r="D250">
        <v>2</v>
      </c>
      <c r="E250" s="24" t="s">
        <v>1071</v>
      </c>
      <c r="F250" s="24" t="s">
        <v>1074</v>
      </c>
      <c r="G250">
        <v>44260.75</v>
      </c>
      <c r="J250" s="24"/>
    </row>
    <row r="251" spans="1:10" x14ac:dyDescent="0.25">
      <c r="A251">
        <v>54</v>
      </c>
      <c r="B251" s="24" t="s">
        <v>1066</v>
      </c>
      <c r="C251">
        <v>40.6</v>
      </c>
      <c r="D251">
        <v>3</v>
      </c>
      <c r="E251" s="24" t="s">
        <v>1071</v>
      </c>
      <c r="F251" s="24" t="s">
        <v>1073</v>
      </c>
      <c r="G251">
        <v>48549.18</v>
      </c>
      <c r="J251" s="24"/>
    </row>
    <row r="252" spans="1:10" x14ac:dyDescent="0.25">
      <c r="A252">
        <v>54</v>
      </c>
      <c r="B252" s="24" t="s">
        <v>1066</v>
      </c>
      <c r="C252">
        <v>32.799999999999997</v>
      </c>
      <c r="D252">
        <v>0</v>
      </c>
      <c r="E252" s="24" t="s">
        <v>1067</v>
      </c>
      <c r="F252" s="24" t="s">
        <v>1073</v>
      </c>
      <c r="G252">
        <v>10435.07</v>
      </c>
      <c r="J252" s="24"/>
    </row>
    <row r="253" spans="1:10" x14ac:dyDescent="0.25">
      <c r="A253">
        <v>54</v>
      </c>
      <c r="B253" s="24" t="s">
        <v>1066</v>
      </c>
      <c r="C253">
        <v>25.1</v>
      </c>
      <c r="D253">
        <v>3</v>
      </c>
      <c r="E253" s="24" t="s">
        <v>1071</v>
      </c>
      <c r="F253" s="24" t="s">
        <v>1072</v>
      </c>
      <c r="G253">
        <v>25382.3</v>
      </c>
      <c r="J253" s="24"/>
    </row>
    <row r="254" spans="1:10" x14ac:dyDescent="0.25">
      <c r="A254">
        <v>54</v>
      </c>
      <c r="B254" s="24" t="s">
        <v>1070</v>
      </c>
      <c r="C254">
        <v>21.5</v>
      </c>
      <c r="D254">
        <v>3</v>
      </c>
      <c r="E254" s="24" t="s">
        <v>1067</v>
      </c>
      <c r="F254" s="24" t="s">
        <v>1068</v>
      </c>
      <c r="G254">
        <v>12475.35</v>
      </c>
      <c r="J254" s="24"/>
    </row>
    <row r="255" spans="1:10" x14ac:dyDescent="0.25">
      <c r="A255">
        <v>54</v>
      </c>
      <c r="B255" s="24" t="s">
        <v>1070</v>
      </c>
      <c r="C255">
        <v>47.4</v>
      </c>
      <c r="D255">
        <v>0</v>
      </c>
      <c r="E255" s="24" t="s">
        <v>1071</v>
      </c>
      <c r="F255" s="24" t="s">
        <v>1074</v>
      </c>
      <c r="G255">
        <v>63770.43</v>
      </c>
      <c r="J255" s="24"/>
    </row>
    <row r="256" spans="1:10" x14ac:dyDescent="0.25">
      <c r="A256">
        <v>54</v>
      </c>
      <c r="B256" s="24" t="s">
        <v>1066</v>
      </c>
      <c r="C256">
        <v>30.2</v>
      </c>
      <c r="D256">
        <v>0</v>
      </c>
      <c r="E256" s="24" t="s">
        <v>1067</v>
      </c>
      <c r="F256" s="24" t="s">
        <v>1068</v>
      </c>
      <c r="G256">
        <v>10231.5</v>
      </c>
      <c r="J256" s="24"/>
    </row>
    <row r="257" spans="1:10" x14ac:dyDescent="0.25">
      <c r="A257">
        <v>54</v>
      </c>
      <c r="B257" s="24" t="s">
        <v>1070</v>
      </c>
      <c r="C257">
        <v>46.7</v>
      </c>
      <c r="D257">
        <v>2</v>
      </c>
      <c r="E257" s="24" t="s">
        <v>1067</v>
      </c>
      <c r="F257" s="24" t="s">
        <v>1072</v>
      </c>
      <c r="G257">
        <v>11538.42</v>
      </c>
      <c r="J257" s="24"/>
    </row>
    <row r="258" spans="1:10" x14ac:dyDescent="0.25">
      <c r="A258">
        <v>54</v>
      </c>
      <c r="B258" s="24" t="s">
        <v>1070</v>
      </c>
      <c r="C258">
        <v>32.700000000000003</v>
      </c>
      <c r="D258">
        <v>0</v>
      </c>
      <c r="E258" s="24" t="s">
        <v>1067</v>
      </c>
      <c r="F258" s="24" t="s">
        <v>1073</v>
      </c>
      <c r="G258">
        <v>10923.93</v>
      </c>
      <c r="J258" s="24"/>
    </row>
    <row r="259" spans="1:10" x14ac:dyDescent="0.25">
      <c r="A259">
        <v>54</v>
      </c>
      <c r="B259" s="24" t="s">
        <v>1066</v>
      </c>
      <c r="C259">
        <v>21</v>
      </c>
      <c r="D259">
        <v>2</v>
      </c>
      <c r="E259" s="24" t="s">
        <v>1067</v>
      </c>
      <c r="F259" s="24" t="s">
        <v>1074</v>
      </c>
      <c r="G259">
        <v>11013.71</v>
      </c>
      <c r="J259" s="24"/>
    </row>
    <row r="260" spans="1:10" x14ac:dyDescent="0.25">
      <c r="A260">
        <v>54</v>
      </c>
      <c r="B260" s="24" t="s">
        <v>1066</v>
      </c>
      <c r="C260">
        <v>24</v>
      </c>
      <c r="D260">
        <v>0</v>
      </c>
      <c r="E260" s="24" t="s">
        <v>1067</v>
      </c>
      <c r="F260" s="24" t="s">
        <v>1073</v>
      </c>
      <c r="G260">
        <v>10422.92</v>
      </c>
      <c r="J260" s="24"/>
    </row>
    <row r="261" spans="1:10" x14ac:dyDescent="0.25">
      <c r="A261">
        <v>54</v>
      </c>
      <c r="B261" s="24" t="s">
        <v>1066</v>
      </c>
      <c r="C261">
        <v>30.8</v>
      </c>
      <c r="D261">
        <v>1</v>
      </c>
      <c r="E261" s="24" t="s">
        <v>1071</v>
      </c>
      <c r="F261" s="24" t="s">
        <v>1074</v>
      </c>
      <c r="G261">
        <v>41999.519999999997</v>
      </c>
      <c r="J261" s="24"/>
    </row>
    <row r="262" spans="1:10" x14ac:dyDescent="0.25">
      <c r="A262">
        <v>54</v>
      </c>
      <c r="B262" s="24" t="s">
        <v>1066</v>
      </c>
      <c r="C262">
        <v>25.5</v>
      </c>
      <c r="D262">
        <v>1</v>
      </c>
      <c r="E262" s="24" t="s">
        <v>1067</v>
      </c>
      <c r="F262" s="24" t="s">
        <v>1073</v>
      </c>
      <c r="G262">
        <v>25517.11</v>
      </c>
      <c r="J262" s="24"/>
    </row>
    <row r="263" spans="1:10" x14ac:dyDescent="0.25">
      <c r="A263">
        <v>54</v>
      </c>
      <c r="B263" s="24" t="s">
        <v>1070</v>
      </c>
      <c r="C263">
        <v>35.799999999999997</v>
      </c>
      <c r="D263">
        <v>3</v>
      </c>
      <c r="E263" s="24" t="s">
        <v>1067</v>
      </c>
      <c r="F263" s="24" t="s">
        <v>1068</v>
      </c>
      <c r="G263">
        <v>12495.29</v>
      </c>
      <c r="J263" s="24"/>
    </row>
    <row r="264" spans="1:10" x14ac:dyDescent="0.25">
      <c r="A264">
        <v>54</v>
      </c>
      <c r="B264" s="24" t="s">
        <v>1066</v>
      </c>
      <c r="C264">
        <v>31.6</v>
      </c>
      <c r="D264">
        <v>0</v>
      </c>
      <c r="E264" s="24" t="s">
        <v>1067</v>
      </c>
      <c r="F264" s="24" t="s">
        <v>1072</v>
      </c>
      <c r="G264">
        <v>9850.43</v>
      </c>
      <c r="J264" s="24"/>
    </row>
    <row r="265" spans="1:10" x14ac:dyDescent="0.25">
      <c r="A265">
        <v>54</v>
      </c>
      <c r="B265" s="24" t="s">
        <v>1070</v>
      </c>
      <c r="C265">
        <v>23</v>
      </c>
      <c r="D265">
        <v>3</v>
      </c>
      <c r="E265" s="24" t="s">
        <v>1067</v>
      </c>
      <c r="F265" s="24" t="s">
        <v>1072</v>
      </c>
      <c r="G265">
        <v>12094.48</v>
      </c>
      <c r="J265" s="24"/>
    </row>
    <row r="266" spans="1:10" x14ac:dyDescent="0.25">
      <c r="A266">
        <v>54</v>
      </c>
      <c r="B266" s="24" t="s">
        <v>1070</v>
      </c>
      <c r="C266">
        <v>31.9</v>
      </c>
      <c r="D266">
        <v>1</v>
      </c>
      <c r="E266" s="24" t="s">
        <v>1067</v>
      </c>
      <c r="F266" s="24" t="s">
        <v>1074</v>
      </c>
      <c r="G266">
        <v>10928.85</v>
      </c>
      <c r="J266" s="24"/>
    </row>
    <row r="267" spans="1:10" x14ac:dyDescent="0.25">
      <c r="A267">
        <v>54</v>
      </c>
      <c r="B267" s="24" t="s">
        <v>1070</v>
      </c>
      <c r="C267">
        <v>28.9</v>
      </c>
      <c r="D267">
        <v>2</v>
      </c>
      <c r="E267" s="24" t="s">
        <v>1067</v>
      </c>
      <c r="F267" s="24" t="s">
        <v>1073</v>
      </c>
      <c r="G267">
        <v>12096.65</v>
      </c>
      <c r="J267" s="24"/>
    </row>
    <row r="268" spans="1:10" x14ac:dyDescent="0.25">
      <c r="A268">
        <v>54</v>
      </c>
      <c r="B268" s="24" t="s">
        <v>1070</v>
      </c>
      <c r="C268">
        <v>31.2</v>
      </c>
      <c r="D268">
        <v>0</v>
      </c>
      <c r="E268" s="24" t="s">
        <v>1067</v>
      </c>
      <c r="F268" s="24" t="s">
        <v>1074</v>
      </c>
      <c r="G268">
        <v>10338.93</v>
      </c>
      <c r="J268" s="24"/>
    </row>
    <row r="269" spans="1:10" x14ac:dyDescent="0.25">
      <c r="A269">
        <v>54</v>
      </c>
      <c r="B269" s="24" t="s">
        <v>1070</v>
      </c>
      <c r="C269">
        <v>32.299999999999997</v>
      </c>
      <c r="D269">
        <v>1</v>
      </c>
      <c r="E269" s="24" t="s">
        <v>1067</v>
      </c>
      <c r="F269" s="24" t="s">
        <v>1073</v>
      </c>
      <c r="G269">
        <v>11512.41</v>
      </c>
      <c r="J269" s="24"/>
    </row>
    <row r="270" spans="1:10" x14ac:dyDescent="0.25">
      <c r="A270">
        <v>54</v>
      </c>
      <c r="B270" s="24" t="s">
        <v>1070</v>
      </c>
      <c r="C270">
        <v>24.6</v>
      </c>
      <c r="D270">
        <v>3</v>
      </c>
      <c r="E270" s="24" t="s">
        <v>1067</v>
      </c>
      <c r="F270" s="24" t="s">
        <v>1068</v>
      </c>
      <c r="G270">
        <v>12479.71</v>
      </c>
      <c r="J270" s="24"/>
    </row>
    <row r="271" spans="1:10" x14ac:dyDescent="0.25">
      <c r="A271">
        <v>54</v>
      </c>
      <c r="B271" s="24" t="s">
        <v>1070</v>
      </c>
      <c r="C271">
        <v>27.6</v>
      </c>
      <c r="D271">
        <v>1</v>
      </c>
      <c r="E271" s="24" t="s">
        <v>1067</v>
      </c>
      <c r="F271" s="24" t="s">
        <v>1068</v>
      </c>
      <c r="G271">
        <v>11305.93</v>
      </c>
      <c r="J271" s="24"/>
    </row>
    <row r="272" spans="1:10" x14ac:dyDescent="0.25">
      <c r="A272">
        <v>53</v>
      </c>
      <c r="B272" s="24" t="s">
        <v>1070</v>
      </c>
      <c r="C272">
        <v>22.9</v>
      </c>
      <c r="D272">
        <v>1</v>
      </c>
      <c r="E272" s="24" t="s">
        <v>1071</v>
      </c>
      <c r="F272" s="24" t="s">
        <v>1074</v>
      </c>
      <c r="G272">
        <v>23244.79</v>
      </c>
      <c r="J272" s="24"/>
    </row>
    <row r="273" spans="1:10" x14ac:dyDescent="0.25">
      <c r="A273">
        <v>53</v>
      </c>
      <c r="B273" s="24" t="s">
        <v>1070</v>
      </c>
      <c r="C273">
        <v>28.1</v>
      </c>
      <c r="D273">
        <v>3</v>
      </c>
      <c r="E273" s="24" t="s">
        <v>1067</v>
      </c>
      <c r="F273" s="24" t="s">
        <v>1072</v>
      </c>
      <c r="G273">
        <v>11741.73</v>
      </c>
      <c r="J273" s="24"/>
    </row>
    <row r="274" spans="1:10" x14ac:dyDescent="0.25">
      <c r="A274">
        <v>53</v>
      </c>
      <c r="B274" s="24" t="s">
        <v>1070</v>
      </c>
      <c r="C274">
        <v>24.8</v>
      </c>
      <c r="D274">
        <v>1</v>
      </c>
      <c r="E274" s="24" t="s">
        <v>1067</v>
      </c>
      <c r="F274" s="24" t="s">
        <v>1068</v>
      </c>
      <c r="G274">
        <v>10942.13</v>
      </c>
      <c r="J274" s="24"/>
    </row>
    <row r="275" spans="1:10" x14ac:dyDescent="0.25">
      <c r="A275">
        <v>53</v>
      </c>
      <c r="B275" s="24" t="s">
        <v>1070</v>
      </c>
      <c r="C275">
        <v>35.9</v>
      </c>
      <c r="D275">
        <v>2</v>
      </c>
      <c r="E275" s="24" t="s">
        <v>1067</v>
      </c>
      <c r="F275" s="24" t="s">
        <v>1072</v>
      </c>
      <c r="G275">
        <v>11163.57</v>
      </c>
      <c r="J275" s="24"/>
    </row>
    <row r="276" spans="1:10" x14ac:dyDescent="0.25">
      <c r="A276">
        <v>53</v>
      </c>
      <c r="B276" s="24" t="s">
        <v>1070</v>
      </c>
      <c r="C276">
        <v>37.4</v>
      </c>
      <c r="D276">
        <v>1</v>
      </c>
      <c r="E276" s="24" t="s">
        <v>1067</v>
      </c>
      <c r="F276" s="24" t="s">
        <v>1068</v>
      </c>
      <c r="G276">
        <v>10959.69</v>
      </c>
      <c r="J276" s="24"/>
    </row>
    <row r="277" spans="1:10" x14ac:dyDescent="0.25">
      <c r="A277">
        <v>53</v>
      </c>
      <c r="B277" s="24" t="s">
        <v>1070</v>
      </c>
      <c r="C277">
        <v>26.6</v>
      </c>
      <c r="D277">
        <v>0</v>
      </c>
      <c r="E277" s="24" t="s">
        <v>1067</v>
      </c>
      <c r="F277" s="24" t="s">
        <v>1068</v>
      </c>
      <c r="G277">
        <v>10355.64</v>
      </c>
      <c r="J277" s="24"/>
    </row>
    <row r="278" spans="1:10" x14ac:dyDescent="0.25">
      <c r="A278">
        <v>53</v>
      </c>
      <c r="B278" s="24" t="s">
        <v>1070</v>
      </c>
      <c r="C278">
        <v>33.299999999999997</v>
      </c>
      <c r="D278">
        <v>0</v>
      </c>
      <c r="E278" s="24" t="s">
        <v>1067</v>
      </c>
      <c r="F278" s="24" t="s">
        <v>1073</v>
      </c>
      <c r="G278">
        <v>10564.88</v>
      </c>
      <c r="J278" s="24"/>
    </row>
    <row r="279" spans="1:10" x14ac:dyDescent="0.25">
      <c r="A279">
        <v>53</v>
      </c>
      <c r="B279" s="24" t="s">
        <v>1070</v>
      </c>
      <c r="C279">
        <v>38.1</v>
      </c>
      <c r="D279">
        <v>3</v>
      </c>
      <c r="E279" s="24" t="s">
        <v>1067</v>
      </c>
      <c r="F279" s="24" t="s">
        <v>1074</v>
      </c>
      <c r="G279">
        <v>20463</v>
      </c>
      <c r="J279" s="24"/>
    </row>
    <row r="280" spans="1:10" x14ac:dyDescent="0.25">
      <c r="A280">
        <v>53</v>
      </c>
      <c r="B280" s="24" t="s">
        <v>1070</v>
      </c>
      <c r="C280">
        <v>22.6</v>
      </c>
      <c r="D280">
        <v>3</v>
      </c>
      <c r="E280" s="24" t="s">
        <v>1071</v>
      </c>
      <c r="F280" s="24" t="s">
        <v>1073</v>
      </c>
      <c r="G280">
        <v>24873.38</v>
      </c>
      <c r="J280" s="24"/>
    </row>
    <row r="281" spans="1:10" x14ac:dyDescent="0.25">
      <c r="A281">
        <v>53</v>
      </c>
      <c r="B281" s="24" t="s">
        <v>1066</v>
      </c>
      <c r="C281">
        <v>31.2</v>
      </c>
      <c r="D281">
        <v>1</v>
      </c>
      <c r="E281" s="24" t="s">
        <v>1067</v>
      </c>
      <c r="F281" s="24" t="s">
        <v>1068</v>
      </c>
      <c r="G281">
        <v>10461.98</v>
      </c>
      <c r="J281" s="24"/>
    </row>
    <row r="282" spans="1:10" x14ac:dyDescent="0.25">
      <c r="A282">
        <v>53</v>
      </c>
      <c r="B282" s="24" t="s">
        <v>1066</v>
      </c>
      <c r="C282">
        <v>31.4</v>
      </c>
      <c r="D282">
        <v>0</v>
      </c>
      <c r="E282" s="24" t="s">
        <v>1067</v>
      </c>
      <c r="F282" s="24" t="s">
        <v>1074</v>
      </c>
      <c r="G282">
        <v>27346.04</v>
      </c>
      <c r="J282" s="24"/>
    </row>
    <row r="283" spans="1:10" x14ac:dyDescent="0.25">
      <c r="A283">
        <v>53</v>
      </c>
      <c r="B283" s="24" t="s">
        <v>1066</v>
      </c>
      <c r="C283">
        <v>36.1</v>
      </c>
      <c r="D283">
        <v>1</v>
      </c>
      <c r="E283" s="24" t="s">
        <v>1067</v>
      </c>
      <c r="F283" s="24" t="s">
        <v>1072</v>
      </c>
      <c r="G283">
        <v>10085.85</v>
      </c>
      <c r="J283" s="24"/>
    </row>
    <row r="284" spans="1:10" x14ac:dyDescent="0.25">
      <c r="A284">
        <v>53</v>
      </c>
      <c r="B284" s="24" t="s">
        <v>1070</v>
      </c>
      <c r="C284">
        <v>39.6</v>
      </c>
      <c r="D284">
        <v>1</v>
      </c>
      <c r="E284" s="24" t="s">
        <v>1067</v>
      </c>
      <c r="F284" s="24" t="s">
        <v>1074</v>
      </c>
      <c r="G284">
        <v>10579.71</v>
      </c>
      <c r="J284" s="24"/>
    </row>
    <row r="285" spans="1:10" x14ac:dyDescent="0.25">
      <c r="A285">
        <v>53</v>
      </c>
      <c r="B285" s="24" t="s">
        <v>1066</v>
      </c>
      <c r="C285">
        <v>24.3</v>
      </c>
      <c r="D285">
        <v>0</v>
      </c>
      <c r="E285" s="24" t="s">
        <v>1067</v>
      </c>
      <c r="F285" s="24" t="s">
        <v>1068</v>
      </c>
      <c r="G285">
        <v>9863.4699999999993</v>
      </c>
      <c r="J285" s="24"/>
    </row>
    <row r="286" spans="1:10" x14ac:dyDescent="0.25">
      <c r="A286">
        <v>53</v>
      </c>
      <c r="B286" s="24" t="s">
        <v>1066</v>
      </c>
      <c r="C286">
        <v>26.4</v>
      </c>
      <c r="D286">
        <v>2</v>
      </c>
      <c r="E286" s="24" t="s">
        <v>1067</v>
      </c>
      <c r="F286" s="24" t="s">
        <v>1073</v>
      </c>
      <c r="G286">
        <v>11244.38</v>
      </c>
      <c r="J286" s="24"/>
    </row>
    <row r="287" spans="1:10" x14ac:dyDescent="0.25">
      <c r="A287">
        <v>53</v>
      </c>
      <c r="B287" s="24" t="s">
        <v>1070</v>
      </c>
      <c r="C287">
        <v>32.299999999999997</v>
      </c>
      <c r="D287">
        <v>2</v>
      </c>
      <c r="E287" s="24" t="s">
        <v>1067</v>
      </c>
      <c r="F287" s="24" t="s">
        <v>1073</v>
      </c>
      <c r="G287">
        <v>29186.48</v>
      </c>
      <c r="J287" s="24"/>
    </row>
    <row r="288" spans="1:10" x14ac:dyDescent="0.25">
      <c r="A288">
        <v>53</v>
      </c>
      <c r="B288" s="24" t="s">
        <v>1066</v>
      </c>
      <c r="C288">
        <v>41.5</v>
      </c>
      <c r="D288">
        <v>0</v>
      </c>
      <c r="E288" s="24" t="s">
        <v>1067</v>
      </c>
      <c r="F288" s="24" t="s">
        <v>1074</v>
      </c>
      <c r="G288">
        <v>9504.31</v>
      </c>
      <c r="J288" s="24"/>
    </row>
    <row r="289" spans="1:10" x14ac:dyDescent="0.25">
      <c r="A289">
        <v>53</v>
      </c>
      <c r="B289" s="24" t="s">
        <v>1066</v>
      </c>
      <c r="C289">
        <v>36.6</v>
      </c>
      <c r="D289">
        <v>3</v>
      </c>
      <c r="E289" s="24" t="s">
        <v>1067</v>
      </c>
      <c r="F289" s="24" t="s">
        <v>1072</v>
      </c>
      <c r="G289">
        <v>11264.54</v>
      </c>
      <c r="J289" s="24"/>
    </row>
    <row r="290" spans="1:10" x14ac:dyDescent="0.25">
      <c r="A290">
        <v>53</v>
      </c>
      <c r="B290" s="24" t="s">
        <v>1066</v>
      </c>
      <c r="C290">
        <v>21.4</v>
      </c>
      <c r="D290">
        <v>1</v>
      </c>
      <c r="E290" s="24" t="s">
        <v>1067</v>
      </c>
      <c r="F290" s="24" t="s">
        <v>1072</v>
      </c>
      <c r="G290">
        <v>10065.41</v>
      </c>
      <c r="J290" s="24"/>
    </row>
    <row r="291" spans="1:10" x14ac:dyDescent="0.25">
      <c r="A291">
        <v>53</v>
      </c>
      <c r="B291" s="24" t="s">
        <v>1066</v>
      </c>
      <c r="C291">
        <v>34.1</v>
      </c>
      <c r="D291">
        <v>0</v>
      </c>
      <c r="E291" s="24" t="s">
        <v>1071</v>
      </c>
      <c r="F291" s="24" t="s">
        <v>1073</v>
      </c>
      <c r="G291">
        <v>43254.42</v>
      </c>
      <c r="J291" s="24"/>
    </row>
    <row r="292" spans="1:10" x14ac:dyDescent="0.25">
      <c r="A292">
        <v>53</v>
      </c>
      <c r="B292" s="24" t="s">
        <v>1070</v>
      </c>
      <c r="C292">
        <v>26.7</v>
      </c>
      <c r="D292">
        <v>2</v>
      </c>
      <c r="E292" s="24" t="s">
        <v>1067</v>
      </c>
      <c r="F292" s="24" t="s">
        <v>1072</v>
      </c>
      <c r="G292">
        <v>11150.78</v>
      </c>
      <c r="J292" s="24"/>
    </row>
    <row r="293" spans="1:10" x14ac:dyDescent="0.25">
      <c r="A293">
        <v>53</v>
      </c>
      <c r="B293" s="24" t="s">
        <v>1066</v>
      </c>
      <c r="C293">
        <v>28.9</v>
      </c>
      <c r="D293">
        <v>0</v>
      </c>
      <c r="E293" s="24" t="s">
        <v>1067</v>
      </c>
      <c r="F293" s="24" t="s">
        <v>1068</v>
      </c>
      <c r="G293">
        <v>9869.81</v>
      </c>
      <c r="J293" s="24"/>
    </row>
    <row r="294" spans="1:10" x14ac:dyDescent="0.25">
      <c r="A294">
        <v>53</v>
      </c>
      <c r="B294" s="24" t="s">
        <v>1066</v>
      </c>
      <c r="C294">
        <v>20.9</v>
      </c>
      <c r="D294">
        <v>0</v>
      </c>
      <c r="E294" s="24" t="s">
        <v>1071</v>
      </c>
      <c r="F294" s="24" t="s">
        <v>1074</v>
      </c>
      <c r="G294">
        <v>21195.82</v>
      </c>
      <c r="J294" s="24"/>
    </row>
    <row r="295" spans="1:10" x14ac:dyDescent="0.25">
      <c r="A295">
        <v>53</v>
      </c>
      <c r="B295" s="24" t="s">
        <v>1066</v>
      </c>
      <c r="C295">
        <v>30.5</v>
      </c>
      <c r="D295">
        <v>0</v>
      </c>
      <c r="E295" s="24" t="s">
        <v>1067</v>
      </c>
      <c r="F295" s="24" t="s">
        <v>1073</v>
      </c>
      <c r="G295">
        <v>10072.06</v>
      </c>
      <c r="J295" s="24"/>
    </row>
    <row r="296" spans="1:10" x14ac:dyDescent="0.25">
      <c r="A296">
        <v>53</v>
      </c>
      <c r="B296" s="24" t="s">
        <v>1070</v>
      </c>
      <c r="C296">
        <v>23.8</v>
      </c>
      <c r="D296">
        <v>2</v>
      </c>
      <c r="E296" s="24" t="s">
        <v>1067</v>
      </c>
      <c r="F296" s="24" t="s">
        <v>1073</v>
      </c>
      <c r="G296">
        <v>11729.68</v>
      </c>
      <c r="J296" s="24"/>
    </row>
    <row r="297" spans="1:10" x14ac:dyDescent="0.25">
      <c r="A297">
        <v>53</v>
      </c>
      <c r="B297" s="24" t="s">
        <v>1066</v>
      </c>
      <c r="C297">
        <v>29.5</v>
      </c>
      <c r="D297">
        <v>0</v>
      </c>
      <c r="E297" s="24" t="s">
        <v>1067</v>
      </c>
      <c r="F297" s="24" t="s">
        <v>1074</v>
      </c>
      <c r="G297">
        <v>9487.64</v>
      </c>
      <c r="J297" s="24"/>
    </row>
    <row r="298" spans="1:10" x14ac:dyDescent="0.25">
      <c r="A298">
        <v>53</v>
      </c>
      <c r="B298" s="24" t="s">
        <v>1066</v>
      </c>
      <c r="C298">
        <v>28.6</v>
      </c>
      <c r="D298">
        <v>3</v>
      </c>
      <c r="E298" s="24" t="s">
        <v>1067</v>
      </c>
      <c r="F298" s="24" t="s">
        <v>1072</v>
      </c>
      <c r="G298">
        <v>11253.42</v>
      </c>
      <c r="J298" s="24"/>
    </row>
    <row r="299" spans="1:10" x14ac:dyDescent="0.25">
      <c r="A299">
        <v>53</v>
      </c>
      <c r="B299" s="24" t="s">
        <v>1070</v>
      </c>
      <c r="C299">
        <v>36.9</v>
      </c>
      <c r="D299">
        <v>3</v>
      </c>
      <c r="E299" s="24" t="s">
        <v>1071</v>
      </c>
      <c r="F299" s="24" t="s">
        <v>1068</v>
      </c>
      <c r="G299">
        <v>46661.440000000002</v>
      </c>
      <c r="J299" s="24"/>
    </row>
    <row r="300" spans="1:10" x14ac:dyDescent="0.25">
      <c r="A300">
        <v>52</v>
      </c>
      <c r="B300" s="24" t="s">
        <v>1070</v>
      </c>
      <c r="C300">
        <v>30.8</v>
      </c>
      <c r="D300">
        <v>1</v>
      </c>
      <c r="E300" s="24" t="s">
        <v>1067</v>
      </c>
      <c r="F300" s="24" t="s">
        <v>1073</v>
      </c>
      <c r="G300">
        <v>10797.34</v>
      </c>
      <c r="J300" s="24"/>
    </row>
    <row r="301" spans="1:10" x14ac:dyDescent="0.25">
      <c r="A301">
        <v>52</v>
      </c>
      <c r="B301" s="24" t="s">
        <v>1066</v>
      </c>
      <c r="C301">
        <v>32.200000000000003</v>
      </c>
      <c r="D301">
        <v>3</v>
      </c>
      <c r="E301" s="24" t="s">
        <v>1067</v>
      </c>
      <c r="F301" s="24" t="s">
        <v>1073</v>
      </c>
      <c r="G301">
        <v>11488.32</v>
      </c>
      <c r="J301" s="24"/>
    </row>
    <row r="302" spans="1:10" x14ac:dyDescent="0.25">
      <c r="A302">
        <v>52</v>
      </c>
      <c r="B302" s="24" t="s">
        <v>1070</v>
      </c>
      <c r="C302">
        <v>37.4</v>
      </c>
      <c r="D302">
        <v>0</v>
      </c>
      <c r="E302" s="24" t="s">
        <v>1067</v>
      </c>
      <c r="F302" s="24" t="s">
        <v>1072</v>
      </c>
      <c r="G302">
        <v>9634.5400000000009</v>
      </c>
      <c r="J302" s="24"/>
    </row>
    <row r="303" spans="1:10" x14ac:dyDescent="0.25">
      <c r="A303">
        <v>52</v>
      </c>
      <c r="B303" s="24" t="s">
        <v>1066</v>
      </c>
      <c r="C303">
        <v>24.3</v>
      </c>
      <c r="D303">
        <v>3</v>
      </c>
      <c r="E303" s="24" t="s">
        <v>1071</v>
      </c>
      <c r="F303" s="24" t="s">
        <v>1073</v>
      </c>
      <c r="G303">
        <v>24869.84</v>
      </c>
      <c r="J303" s="24"/>
    </row>
    <row r="304" spans="1:10" x14ac:dyDescent="0.25">
      <c r="A304">
        <v>52</v>
      </c>
      <c r="B304" s="24" t="s">
        <v>1070</v>
      </c>
      <c r="C304">
        <v>31.2</v>
      </c>
      <c r="D304">
        <v>0</v>
      </c>
      <c r="E304" s="24" t="s">
        <v>1067</v>
      </c>
      <c r="F304" s="24" t="s">
        <v>1072</v>
      </c>
      <c r="G304">
        <v>9625.92</v>
      </c>
      <c r="J304" s="24"/>
    </row>
    <row r="305" spans="1:10" x14ac:dyDescent="0.25">
      <c r="A305">
        <v>52</v>
      </c>
      <c r="B305" s="24" t="s">
        <v>1066</v>
      </c>
      <c r="C305">
        <v>26.4</v>
      </c>
      <c r="D305">
        <v>3</v>
      </c>
      <c r="E305" s="24" t="s">
        <v>1067</v>
      </c>
      <c r="F305" s="24" t="s">
        <v>1074</v>
      </c>
      <c r="G305">
        <v>25992.82</v>
      </c>
      <c r="J305" s="24"/>
    </row>
    <row r="306" spans="1:10" x14ac:dyDescent="0.25">
      <c r="A306">
        <v>52</v>
      </c>
      <c r="B306" s="24" t="s">
        <v>1066</v>
      </c>
      <c r="C306">
        <v>33.299999999999997</v>
      </c>
      <c r="D306">
        <v>0</v>
      </c>
      <c r="E306" s="24" t="s">
        <v>1067</v>
      </c>
      <c r="F306" s="24" t="s">
        <v>1073</v>
      </c>
      <c r="G306">
        <v>9722.77</v>
      </c>
      <c r="J306" s="24"/>
    </row>
    <row r="307" spans="1:10" x14ac:dyDescent="0.25">
      <c r="A307">
        <v>52</v>
      </c>
      <c r="B307" s="24" t="s">
        <v>1066</v>
      </c>
      <c r="C307">
        <v>36.700000000000003</v>
      </c>
      <c r="D307">
        <v>0</v>
      </c>
      <c r="E307" s="24" t="s">
        <v>1067</v>
      </c>
      <c r="F307" s="24" t="s">
        <v>1072</v>
      </c>
      <c r="G307">
        <v>9144.57</v>
      </c>
      <c r="J307" s="24"/>
    </row>
    <row r="308" spans="1:10" x14ac:dyDescent="0.25">
      <c r="A308">
        <v>52</v>
      </c>
      <c r="B308" s="24" t="s">
        <v>1066</v>
      </c>
      <c r="C308">
        <v>27.4</v>
      </c>
      <c r="D308">
        <v>0</v>
      </c>
      <c r="E308" s="24" t="s">
        <v>1071</v>
      </c>
      <c r="F308" s="24" t="s">
        <v>1068</v>
      </c>
      <c r="G308">
        <v>24393.62</v>
      </c>
      <c r="J308" s="24"/>
    </row>
    <row r="309" spans="1:10" x14ac:dyDescent="0.25">
      <c r="A309">
        <v>52</v>
      </c>
      <c r="B309" s="24" t="s">
        <v>1070</v>
      </c>
      <c r="C309">
        <v>38.4</v>
      </c>
      <c r="D309">
        <v>2</v>
      </c>
      <c r="E309" s="24" t="s">
        <v>1067</v>
      </c>
      <c r="F309" s="24" t="s">
        <v>1073</v>
      </c>
      <c r="G309">
        <v>11396.9</v>
      </c>
      <c r="J309" s="24"/>
    </row>
    <row r="310" spans="1:10" x14ac:dyDescent="0.25">
      <c r="A310">
        <v>52</v>
      </c>
      <c r="B310" s="24" t="s">
        <v>1066</v>
      </c>
      <c r="C310">
        <v>34.1</v>
      </c>
      <c r="D310">
        <v>0</v>
      </c>
      <c r="E310" s="24" t="s">
        <v>1067</v>
      </c>
      <c r="F310" s="24" t="s">
        <v>1074</v>
      </c>
      <c r="G310">
        <v>9140.9500000000007</v>
      </c>
      <c r="J310" s="24"/>
    </row>
    <row r="311" spans="1:10" x14ac:dyDescent="0.25">
      <c r="A311">
        <v>52</v>
      </c>
      <c r="B311" s="24" t="s">
        <v>1070</v>
      </c>
      <c r="C311">
        <v>46.8</v>
      </c>
      <c r="D311">
        <v>5</v>
      </c>
      <c r="E311" s="24" t="s">
        <v>1067</v>
      </c>
      <c r="F311" s="24" t="s">
        <v>1074</v>
      </c>
      <c r="G311">
        <v>12592.53</v>
      </c>
      <c r="J311" s="24"/>
    </row>
    <row r="312" spans="1:10" x14ac:dyDescent="0.25">
      <c r="A312">
        <v>52</v>
      </c>
      <c r="B312" s="24" t="s">
        <v>1070</v>
      </c>
      <c r="C312">
        <v>31.7</v>
      </c>
      <c r="D312">
        <v>2</v>
      </c>
      <c r="E312" s="24" t="s">
        <v>1067</v>
      </c>
      <c r="F312" s="24" t="s">
        <v>1068</v>
      </c>
      <c r="G312">
        <v>11187.66</v>
      </c>
      <c r="J312" s="24"/>
    </row>
    <row r="313" spans="1:10" x14ac:dyDescent="0.25">
      <c r="A313">
        <v>52</v>
      </c>
      <c r="B313" s="24" t="s">
        <v>1066</v>
      </c>
      <c r="C313">
        <v>30.2</v>
      </c>
      <c r="D313">
        <v>1</v>
      </c>
      <c r="E313" s="24" t="s">
        <v>1067</v>
      </c>
      <c r="F313" s="24" t="s">
        <v>1072</v>
      </c>
      <c r="G313">
        <v>9724.5300000000007</v>
      </c>
      <c r="J313" s="24"/>
    </row>
    <row r="314" spans="1:10" x14ac:dyDescent="0.25">
      <c r="A314">
        <v>52</v>
      </c>
      <c r="B314" s="24" t="s">
        <v>1070</v>
      </c>
      <c r="C314">
        <v>37.5</v>
      </c>
      <c r="D314">
        <v>2</v>
      </c>
      <c r="E314" s="24" t="s">
        <v>1067</v>
      </c>
      <c r="F314" s="24" t="s">
        <v>1068</v>
      </c>
      <c r="G314">
        <v>33471.97</v>
      </c>
      <c r="J314" s="24"/>
    </row>
    <row r="315" spans="1:10" x14ac:dyDescent="0.25">
      <c r="A315">
        <v>52</v>
      </c>
      <c r="B315" s="24" t="s">
        <v>1070</v>
      </c>
      <c r="C315">
        <v>25.3</v>
      </c>
      <c r="D315">
        <v>2</v>
      </c>
      <c r="E315" s="24" t="s">
        <v>1071</v>
      </c>
      <c r="F315" s="24" t="s">
        <v>1074</v>
      </c>
      <c r="G315">
        <v>24667.42</v>
      </c>
      <c r="J315" s="24"/>
    </row>
    <row r="316" spans="1:10" x14ac:dyDescent="0.25">
      <c r="A316">
        <v>52</v>
      </c>
      <c r="B316" s="24" t="s">
        <v>1066</v>
      </c>
      <c r="C316">
        <v>36.799999999999997</v>
      </c>
      <c r="D316">
        <v>2</v>
      </c>
      <c r="E316" s="24" t="s">
        <v>1067</v>
      </c>
      <c r="F316" s="24" t="s">
        <v>1068</v>
      </c>
      <c r="G316">
        <v>26467.1</v>
      </c>
      <c r="J316" s="24"/>
    </row>
    <row r="317" spans="1:10" x14ac:dyDescent="0.25">
      <c r="A317">
        <v>52</v>
      </c>
      <c r="B317" s="24" t="s">
        <v>1066</v>
      </c>
      <c r="C317">
        <v>47.7</v>
      </c>
      <c r="D317">
        <v>1</v>
      </c>
      <c r="E317" s="24" t="s">
        <v>1067</v>
      </c>
      <c r="F317" s="24" t="s">
        <v>1074</v>
      </c>
      <c r="G317">
        <v>9748.91</v>
      </c>
      <c r="J317" s="24"/>
    </row>
    <row r="318" spans="1:10" x14ac:dyDescent="0.25">
      <c r="A318">
        <v>52</v>
      </c>
      <c r="B318" s="24" t="s">
        <v>1070</v>
      </c>
      <c r="C318">
        <v>30.9</v>
      </c>
      <c r="D318">
        <v>0</v>
      </c>
      <c r="E318" s="24" t="s">
        <v>1067</v>
      </c>
      <c r="F318" s="24" t="s">
        <v>1073</v>
      </c>
      <c r="G318">
        <v>23045.57</v>
      </c>
      <c r="J318" s="24"/>
    </row>
    <row r="319" spans="1:10" x14ac:dyDescent="0.25">
      <c r="A319">
        <v>52</v>
      </c>
      <c r="B319" s="24" t="s">
        <v>1070</v>
      </c>
      <c r="C319">
        <v>18.3</v>
      </c>
      <c r="D319">
        <v>0</v>
      </c>
      <c r="E319" s="24" t="s">
        <v>1067</v>
      </c>
      <c r="F319" s="24" t="s">
        <v>1068</v>
      </c>
      <c r="G319">
        <v>9991.0400000000009</v>
      </c>
      <c r="J319" s="24"/>
    </row>
    <row r="320" spans="1:10" x14ac:dyDescent="0.25">
      <c r="A320">
        <v>52</v>
      </c>
      <c r="B320" s="24" t="s">
        <v>1070</v>
      </c>
      <c r="C320">
        <v>24.9</v>
      </c>
      <c r="D320">
        <v>0</v>
      </c>
      <c r="E320" s="24" t="s">
        <v>1067</v>
      </c>
      <c r="F320" s="24" t="s">
        <v>1074</v>
      </c>
      <c r="G320">
        <v>27117.99</v>
      </c>
      <c r="J320" s="24"/>
    </row>
    <row r="321" spans="1:10" x14ac:dyDescent="0.25">
      <c r="A321">
        <v>52</v>
      </c>
      <c r="B321" s="24" t="s">
        <v>1066</v>
      </c>
      <c r="C321">
        <v>32.799999999999997</v>
      </c>
      <c r="D321">
        <v>3</v>
      </c>
      <c r="E321" s="24" t="s">
        <v>1067</v>
      </c>
      <c r="F321" s="24" t="s">
        <v>1068</v>
      </c>
      <c r="G321">
        <v>11289.11</v>
      </c>
      <c r="J321" s="24"/>
    </row>
    <row r="322" spans="1:10" x14ac:dyDescent="0.25">
      <c r="A322">
        <v>52</v>
      </c>
      <c r="B322" s="24" t="s">
        <v>1070</v>
      </c>
      <c r="C322">
        <v>24.1</v>
      </c>
      <c r="D322">
        <v>1</v>
      </c>
      <c r="E322" s="24" t="s">
        <v>1071</v>
      </c>
      <c r="F322" s="24" t="s">
        <v>1068</v>
      </c>
      <c r="G322">
        <v>23887.66</v>
      </c>
      <c r="J322" s="24"/>
    </row>
    <row r="323" spans="1:10" x14ac:dyDescent="0.25">
      <c r="A323">
        <v>52</v>
      </c>
      <c r="B323" s="24" t="s">
        <v>1070</v>
      </c>
      <c r="C323">
        <v>33.299999999999997</v>
      </c>
      <c r="D323">
        <v>2</v>
      </c>
      <c r="E323" s="24" t="s">
        <v>1067</v>
      </c>
      <c r="F323" s="24" t="s">
        <v>1072</v>
      </c>
      <c r="G323">
        <v>10806.84</v>
      </c>
      <c r="J323" s="24"/>
    </row>
    <row r="324" spans="1:10" x14ac:dyDescent="0.25">
      <c r="A324">
        <v>52</v>
      </c>
      <c r="B324" s="24" t="s">
        <v>1066</v>
      </c>
      <c r="C324">
        <v>34.5</v>
      </c>
      <c r="D324">
        <v>3</v>
      </c>
      <c r="E324" s="24" t="s">
        <v>1071</v>
      </c>
      <c r="F324" s="24" t="s">
        <v>1068</v>
      </c>
      <c r="G324">
        <v>60021.4</v>
      </c>
      <c r="J324" s="24"/>
    </row>
    <row r="325" spans="1:10" x14ac:dyDescent="0.25">
      <c r="A325">
        <v>52</v>
      </c>
      <c r="B325" s="24" t="s">
        <v>1066</v>
      </c>
      <c r="C325">
        <v>41.8</v>
      </c>
      <c r="D325">
        <v>2</v>
      </c>
      <c r="E325" s="24" t="s">
        <v>1071</v>
      </c>
      <c r="F325" s="24" t="s">
        <v>1074</v>
      </c>
      <c r="G325">
        <v>47269.85</v>
      </c>
      <c r="J325" s="24"/>
    </row>
    <row r="326" spans="1:10" x14ac:dyDescent="0.25">
      <c r="A326">
        <v>52</v>
      </c>
      <c r="B326" s="24" t="s">
        <v>1070</v>
      </c>
      <c r="C326">
        <v>23.2</v>
      </c>
      <c r="D326">
        <v>0</v>
      </c>
      <c r="E326" s="24" t="s">
        <v>1067</v>
      </c>
      <c r="F326" s="24" t="s">
        <v>1073</v>
      </c>
      <c r="G326">
        <v>10197.77</v>
      </c>
      <c r="J326" s="24"/>
    </row>
    <row r="327" spans="1:10" x14ac:dyDescent="0.25">
      <c r="A327">
        <v>52</v>
      </c>
      <c r="B327" s="24" t="s">
        <v>1066</v>
      </c>
      <c r="C327">
        <v>38.6</v>
      </c>
      <c r="D327">
        <v>2</v>
      </c>
      <c r="E327" s="24" t="s">
        <v>1067</v>
      </c>
      <c r="F327" s="24" t="s">
        <v>1072</v>
      </c>
      <c r="G327">
        <v>10325.209999999999</v>
      </c>
      <c r="J327" s="24"/>
    </row>
    <row r="328" spans="1:10" x14ac:dyDescent="0.25">
      <c r="A328">
        <v>52</v>
      </c>
      <c r="B328" s="24" t="s">
        <v>1070</v>
      </c>
      <c r="C328">
        <v>44.7</v>
      </c>
      <c r="D328">
        <v>3</v>
      </c>
      <c r="E328" s="24" t="s">
        <v>1067</v>
      </c>
      <c r="F328" s="24" t="s">
        <v>1072</v>
      </c>
      <c r="G328">
        <v>11411.69</v>
      </c>
      <c r="J328" s="24"/>
    </row>
    <row r="329" spans="1:10" x14ac:dyDescent="0.25">
      <c r="A329">
        <v>51</v>
      </c>
      <c r="B329" s="24" t="s">
        <v>1070</v>
      </c>
      <c r="C329">
        <v>37.700000000000003</v>
      </c>
      <c r="D329">
        <v>1</v>
      </c>
      <c r="E329" s="24" t="s">
        <v>1067</v>
      </c>
      <c r="F329" s="24" t="s">
        <v>1074</v>
      </c>
      <c r="G329">
        <v>9877.61</v>
      </c>
      <c r="J329" s="24"/>
    </row>
    <row r="330" spans="1:10" x14ac:dyDescent="0.25">
      <c r="A330">
        <v>51</v>
      </c>
      <c r="B330" s="24" t="s">
        <v>1070</v>
      </c>
      <c r="C330">
        <v>18.100000000000001</v>
      </c>
      <c r="D330">
        <v>0</v>
      </c>
      <c r="E330" s="24" t="s">
        <v>1067</v>
      </c>
      <c r="F330" s="24" t="s">
        <v>1068</v>
      </c>
      <c r="G330">
        <v>9644.25</v>
      </c>
      <c r="J330" s="24"/>
    </row>
    <row r="331" spans="1:10" x14ac:dyDescent="0.25">
      <c r="A331">
        <v>51</v>
      </c>
      <c r="B331" s="24" t="s">
        <v>1066</v>
      </c>
      <c r="C331">
        <v>24.4</v>
      </c>
      <c r="D331">
        <v>4</v>
      </c>
      <c r="E331" s="24" t="s">
        <v>1067</v>
      </c>
      <c r="F331" s="24" t="s">
        <v>1068</v>
      </c>
      <c r="G331">
        <v>11520.1</v>
      </c>
      <c r="J331" s="24"/>
    </row>
    <row r="332" spans="1:10" x14ac:dyDescent="0.25">
      <c r="A332">
        <v>51</v>
      </c>
      <c r="B332" s="24" t="s">
        <v>1070</v>
      </c>
      <c r="C332">
        <v>21.6</v>
      </c>
      <c r="D332">
        <v>1</v>
      </c>
      <c r="E332" s="24" t="s">
        <v>1067</v>
      </c>
      <c r="F332" s="24" t="s">
        <v>1074</v>
      </c>
      <c r="G332">
        <v>9855.1299999999992</v>
      </c>
      <c r="J332" s="24"/>
    </row>
    <row r="333" spans="1:10" x14ac:dyDescent="0.25">
      <c r="A333">
        <v>51</v>
      </c>
      <c r="B333" s="24" t="s">
        <v>1070</v>
      </c>
      <c r="C333">
        <v>20.6</v>
      </c>
      <c r="D333">
        <v>0</v>
      </c>
      <c r="E333" s="24" t="s">
        <v>1067</v>
      </c>
      <c r="F333" s="24" t="s">
        <v>1072</v>
      </c>
      <c r="G333">
        <v>9264.7999999999993</v>
      </c>
      <c r="J333" s="24"/>
    </row>
    <row r="334" spans="1:10" x14ac:dyDescent="0.25">
      <c r="A334">
        <v>51</v>
      </c>
      <c r="B334" s="24" t="s">
        <v>1070</v>
      </c>
      <c r="C334">
        <v>39.5</v>
      </c>
      <c r="D334">
        <v>1</v>
      </c>
      <c r="E334" s="24" t="s">
        <v>1067</v>
      </c>
      <c r="F334" s="24" t="s">
        <v>1072</v>
      </c>
      <c r="G334">
        <v>9880.07</v>
      </c>
      <c r="J334" s="24"/>
    </row>
    <row r="335" spans="1:10" x14ac:dyDescent="0.25">
      <c r="A335">
        <v>51</v>
      </c>
      <c r="B335" s="24" t="s">
        <v>1066</v>
      </c>
      <c r="C335">
        <v>23.2</v>
      </c>
      <c r="D335">
        <v>1</v>
      </c>
      <c r="E335" s="24" t="s">
        <v>1071</v>
      </c>
      <c r="F335" s="24" t="s">
        <v>1074</v>
      </c>
      <c r="G335">
        <v>22218.11</v>
      </c>
      <c r="J335" s="24"/>
    </row>
    <row r="336" spans="1:10" x14ac:dyDescent="0.25">
      <c r="A336">
        <v>51</v>
      </c>
      <c r="B336" s="24" t="s">
        <v>1066</v>
      </c>
      <c r="C336">
        <v>22.4</v>
      </c>
      <c r="D336">
        <v>0</v>
      </c>
      <c r="E336" s="24" t="s">
        <v>1067</v>
      </c>
      <c r="F336" s="24" t="s">
        <v>1073</v>
      </c>
      <c r="G336">
        <v>9361.33</v>
      </c>
      <c r="J336" s="24"/>
    </row>
    <row r="337" spans="1:10" x14ac:dyDescent="0.25">
      <c r="A337">
        <v>51</v>
      </c>
      <c r="B337" s="24" t="s">
        <v>1070</v>
      </c>
      <c r="C337">
        <v>33.9</v>
      </c>
      <c r="D337">
        <v>0</v>
      </c>
      <c r="E337" s="24" t="s">
        <v>1067</v>
      </c>
      <c r="F337" s="24" t="s">
        <v>1073</v>
      </c>
      <c r="G337">
        <v>9866.2999999999993</v>
      </c>
      <c r="J337" s="24"/>
    </row>
    <row r="338" spans="1:10" x14ac:dyDescent="0.25">
      <c r="A338">
        <v>51</v>
      </c>
      <c r="B338" s="24" t="s">
        <v>1070</v>
      </c>
      <c r="C338">
        <v>25.8</v>
      </c>
      <c r="D338">
        <v>1</v>
      </c>
      <c r="E338" s="24" t="s">
        <v>1067</v>
      </c>
      <c r="F338" s="24" t="s">
        <v>1072</v>
      </c>
      <c r="G338">
        <v>9861.0300000000007</v>
      </c>
      <c r="J338" s="24"/>
    </row>
    <row r="339" spans="1:10" x14ac:dyDescent="0.25">
      <c r="A339">
        <v>51</v>
      </c>
      <c r="B339" s="24" t="s">
        <v>1066</v>
      </c>
      <c r="C339">
        <v>31.6</v>
      </c>
      <c r="D339">
        <v>0</v>
      </c>
      <c r="E339" s="24" t="s">
        <v>1067</v>
      </c>
      <c r="F339" s="24" t="s">
        <v>1068</v>
      </c>
      <c r="G339">
        <v>9174.14</v>
      </c>
      <c r="J339" s="24"/>
    </row>
    <row r="340" spans="1:10" x14ac:dyDescent="0.25">
      <c r="A340">
        <v>51</v>
      </c>
      <c r="B340" s="24" t="s">
        <v>1070</v>
      </c>
      <c r="C340">
        <v>34.1</v>
      </c>
      <c r="D340">
        <v>0</v>
      </c>
      <c r="E340" s="24" t="s">
        <v>1067</v>
      </c>
      <c r="F340" s="24" t="s">
        <v>1074</v>
      </c>
      <c r="G340">
        <v>9283.56</v>
      </c>
      <c r="J340" s="24"/>
    </row>
    <row r="341" spans="1:10" x14ac:dyDescent="0.25">
      <c r="A341">
        <v>51</v>
      </c>
      <c r="B341" s="24" t="s">
        <v>1066</v>
      </c>
      <c r="C341">
        <v>39.700000000000003</v>
      </c>
      <c r="D341">
        <v>1</v>
      </c>
      <c r="E341" s="24" t="s">
        <v>1067</v>
      </c>
      <c r="F341" s="24" t="s">
        <v>1072</v>
      </c>
      <c r="G341">
        <v>9391.35</v>
      </c>
      <c r="J341" s="24"/>
    </row>
    <row r="342" spans="1:10" x14ac:dyDescent="0.25">
      <c r="A342">
        <v>51</v>
      </c>
      <c r="B342" s="24" t="s">
        <v>1070</v>
      </c>
      <c r="C342">
        <v>38.1</v>
      </c>
      <c r="D342">
        <v>0</v>
      </c>
      <c r="E342" s="24" t="s">
        <v>1071</v>
      </c>
      <c r="F342" s="24" t="s">
        <v>1074</v>
      </c>
      <c r="G342">
        <v>44400.41</v>
      </c>
      <c r="J342" s="24"/>
    </row>
    <row r="343" spans="1:10" x14ac:dyDescent="0.25">
      <c r="A343">
        <v>51</v>
      </c>
      <c r="B343" s="24" t="s">
        <v>1070</v>
      </c>
      <c r="C343">
        <v>36.700000000000003</v>
      </c>
      <c r="D343">
        <v>2</v>
      </c>
      <c r="E343" s="24" t="s">
        <v>1067</v>
      </c>
      <c r="F343" s="24" t="s">
        <v>1068</v>
      </c>
      <c r="G343">
        <v>10848.13</v>
      </c>
      <c r="J343" s="24"/>
    </row>
    <row r="344" spans="1:10" x14ac:dyDescent="0.25">
      <c r="A344">
        <v>51</v>
      </c>
      <c r="B344" s="24" t="s">
        <v>1070</v>
      </c>
      <c r="C344">
        <v>40.700000000000003</v>
      </c>
      <c r="D344">
        <v>0</v>
      </c>
      <c r="E344" s="24" t="s">
        <v>1067</v>
      </c>
      <c r="F344" s="24" t="s">
        <v>1073</v>
      </c>
      <c r="G344">
        <v>9875.68</v>
      </c>
      <c r="J344" s="24"/>
    </row>
    <row r="345" spans="1:10" x14ac:dyDescent="0.25">
      <c r="A345">
        <v>51</v>
      </c>
      <c r="B345" s="24" t="s">
        <v>1066</v>
      </c>
      <c r="C345">
        <v>33.299999999999997</v>
      </c>
      <c r="D345">
        <v>3</v>
      </c>
      <c r="E345" s="24" t="s">
        <v>1067</v>
      </c>
      <c r="F345" s="24" t="s">
        <v>1074</v>
      </c>
      <c r="G345">
        <v>10560.49</v>
      </c>
      <c r="J345" s="24"/>
    </row>
    <row r="346" spans="1:10" x14ac:dyDescent="0.25">
      <c r="A346">
        <v>51</v>
      </c>
      <c r="B346" s="24" t="s">
        <v>1066</v>
      </c>
      <c r="C346">
        <v>36</v>
      </c>
      <c r="D346">
        <v>1</v>
      </c>
      <c r="E346" s="24" t="s">
        <v>1067</v>
      </c>
      <c r="F346" s="24" t="s">
        <v>1074</v>
      </c>
      <c r="G346">
        <v>9386.16</v>
      </c>
      <c r="J346" s="24"/>
    </row>
    <row r="347" spans="1:10" x14ac:dyDescent="0.25">
      <c r="A347">
        <v>51</v>
      </c>
      <c r="B347" s="24" t="s">
        <v>1070</v>
      </c>
      <c r="C347">
        <v>34.200000000000003</v>
      </c>
      <c r="D347">
        <v>1</v>
      </c>
      <c r="E347" s="24" t="s">
        <v>1067</v>
      </c>
      <c r="F347" s="24" t="s">
        <v>1072</v>
      </c>
      <c r="G347">
        <v>9872.7000000000007</v>
      </c>
      <c r="J347" s="24"/>
    </row>
    <row r="348" spans="1:10" x14ac:dyDescent="0.25">
      <c r="A348">
        <v>51</v>
      </c>
      <c r="B348" s="24" t="s">
        <v>1066</v>
      </c>
      <c r="C348">
        <v>25.4</v>
      </c>
      <c r="D348">
        <v>0</v>
      </c>
      <c r="E348" s="24" t="s">
        <v>1067</v>
      </c>
      <c r="F348" s="24" t="s">
        <v>1072</v>
      </c>
      <c r="G348">
        <v>8782.4699999999993</v>
      </c>
      <c r="J348" s="24"/>
    </row>
    <row r="349" spans="1:10" x14ac:dyDescent="0.25">
      <c r="A349">
        <v>51</v>
      </c>
      <c r="B349" s="24" t="s">
        <v>1070</v>
      </c>
      <c r="C349">
        <v>37.1</v>
      </c>
      <c r="D349">
        <v>3</v>
      </c>
      <c r="E349" s="24" t="s">
        <v>1071</v>
      </c>
      <c r="F349" s="24" t="s">
        <v>1073</v>
      </c>
      <c r="G349">
        <v>46255.11</v>
      </c>
      <c r="J349" s="24"/>
    </row>
    <row r="350" spans="1:10" x14ac:dyDescent="0.25">
      <c r="A350">
        <v>51</v>
      </c>
      <c r="B350" s="24" t="s">
        <v>1066</v>
      </c>
      <c r="C350">
        <v>42.9</v>
      </c>
      <c r="D350">
        <v>2</v>
      </c>
      <c r="E350" s="24" t="s">
        <v>1071</v>
      </c>
      <c r="F350" s="24" t="s">
        <v>1074</v>
      </c>
      <c r="G350">
        <v>47462.89</v>
      </c>
      <c r="J350" s="24"/>
    </row>
    <row r="351" spans="1:10" x14ac:dyDescent="0.25">
      <c r="A351">
        <v>51</v>
      </c>
      <c r="B351" s="24" t="s">
        <v>1066</v>
      </c>
      <c r="C351">
        <v>24.8</v>
      </c>
      <c r="D351">
        <v>2</v>
      </c>
      <c r="E351" s="24" t="s">
        <v>1071</v>
      </c>
      <c r="F351" s="24" t="s">
        <v>1068</v>
      </c>
      <c r="G351">
        <v>23967.38</v>
      </c>
      <c r="J351" s="24"/>
    </row>
    <row r="352" spans="1:10" x14ac:dyDescent="0.25">
      <c r="A352">
        <v>51</v>
      </c>
      <c r="B352" s="24" t="s">
        <v>1066</v>
      </c>
      <c r="C352">
        <v>27.7</v>
      </c>
      <c r="D352">
        <v>1</v>
      </c>
      <c r="E352" s="24" t="s">
        <v>1067</v>
      </c>
      <c r="F352" s="24" t="s">
        <v>1073</v>
      </c>
      <c r="G352">
        <v>9957.7199999999993</v>
      </c>
      <c r="J352" s="24"/>
    </row>
    <row r="353" spans="1:10" x14ac:dyDescent="0.25">
      <c r="A353">
        <v>51</v>
      </c>
      <c r="B353" s="24" t="s">
        <v>1066</v>
      </c>
      <c r="C353">
        <v>37</v>
      </c>
      <c r="D353">
        <v>0</v>
      </c>
      <c r="E353" s="24" t="s">
        <v>1067</v>
      </c>
      <c r="F353" s="24" t="s">
        <v>1072</v>
      </c>
      <c r="G353">
        <v>8798.59</v>
      </c>
      <c r="J353" s="24"/>
    </row>
    <row r="354" spans="1:10" x14ac:dyDescent="0.25">
      <c r="A354">
        <v>51</v>
      </c>
      <c r="B354" s="24" t="s">
        <v>1070</v>
      </c>
      <c r="C354">
        <v>35</v>
      </c>
      <c r="D354">
        <v>2</v>
      </c>
      <c r="E354" s="24" t="s">
        <v>1071</v>
      </c>
      <c r="F354" s="24" t="s">
        <v>1073</v>
      </c>
      <c r="G354">
        <v>44641.2</v>
      </c>
      <c r="J354" s="24"/>
    </row>
    <row r="355" spans="1:10" x14ac:dyDescent="0.25">
      <c r="A355">
        <v>51</v>
      </c>
      <c r="B355" s="24" t="s">
        <v>1066</v>
      </c>
      <c r="C355">
        <v>32.299999999999997</v>
      </c>
      <c r="D355">
        <v>1</v>
      </c>
      <c r="E355" s="24" t="s">
        <v>1067</v>
      </c>
      <c r="F355" s="24" t="s">
        <v>1073</v>
      </c>
      <c r="G355">
        <v>9964.06</v>
      </c>
      <c r="J355" s="24"/>
    </row>
    <row r="356" spans="1:10" x14ac:dyDescent="0.25">
      <c r="A356">
        <v>51</v>
      </c>
      <c r="B356" s="24" t="s">
        <v>1070</v>
      </c>
      <c r="C356">
        <v>36.4</v>
      </c>
      <c r="D356">
        <v>3</v>
      </c>
      <c r="E356" s="24" t="s">
        <v>1067</v>
      </c>
      <c r="F356" s="24" t="s">
        <v>1068</v>
      </c>
      <c r="G356">
        <v>11436.74</v>
      </c>
      <c r="J356" s="24"/>
    </row>
    <row r="357" spans="1:10" x14ac:dyDescent="0.25">
      <c r="A357">
        <v>51</v>
      </c>
      <c r="B357" s="24" t="s">
        <v>1066</v>
      </c>
      <c r="C357">
        <v>30</v>
      </c>
      <c r="D357">
        <v>1</v>
      </c>
      <c r="E357" s="24" t="s">
        <v>1067</v>
      </c>
      <c r="F357" s="24" t="s">
        <v>1074</v>
      </c>
      <c r="G357">
        <v>9377.9</v>
      </c>
      <c r="J357" s="24"/>
    </row>
    <row r="358" spans="1:10" x14ac:dyDescent="0.25">
      <c r="A358">
        <v>50</v>
      </c>
      <c r="B358" s="24" t="s">
        <v>1070</v>
      </c>
      <c r="C358">
        <v>27.8</v>
      </c>
      <c r="D358">
        <v>3</v>
      </c>
      <c r="E358" s="24" t="s">
        <v>1067</v>
      </c>
      <c r="F358" s="24" t="s">
        <v>1074</v>
      </c>
      <c r="G358">
        <v>19749.38</v>
      </c>
      <c r="J358" s="24"/>
    </row>
    <row r="359" spans="1:10" x14ac:dyDescent="0.25">
      <c r="A359">
        <v>50</v>
      </c>
      <c r="B359" s="24" t="s">
        <v>1066</v>
      </c>
      <c r="C359">
        <v>31.8</v>
      </c>
      <c r="D359">
        <v>0</v>
      </c>
      <c r="E359" s="24" t="s">
        <v>1071</v>
      </c>
      <c r="F359" s="24" t="s">
        <v>1073</v>
      </c>
      <c r="G359">
        <v>41097.160000000003</v>
      </c>
      <c r="J359" s="24"/>
    </row>
    <row r="360" spans="1:10" x14ac:dyDescent="0.25">
      <c r="A360">
        <v>50</v>
      </c>
      <c r="B360" s="24" t="s">
        <v>1066</v>
      </c>
      <c r="C360">
        <v>34.200000000000003</v>
      </c>
      <c r="D360">
        <v>2</v>
      </c>
      <c r="E360" s="24" t="s">
        <v>1071</v>
      </c>
      <c r="F360" s="24" t="s">
        <v>1072</v>
      </c>
      <c r="G360">
        <v>42856.84</v>
      </c>
      <c r="J360" s="24"/>
    </row>
    <row r="361" spans="1:10" x14ac:dyDescent="0.25">
      <c r="A361">
        <v>50</v>
      </c>
      <c r="B361" s="24" t="s">
        <v>1066</v>
      </c>
      <c r="C361">
        <v>27.5</v>
      </c>
      <c r="D361">
        <v>1</v>
      </c>
      <c r="E361" s="24" t="s">
        <v>1067</v>
      </c>
      <c r="F361" s="24" t="s">
        <v>1073</v>
      </c>
      <c r="G361">
        <v>9617.66</v>
      </c>
      <c r="J361" s="24"/>
    </row>
    <row r="362" spans="1:10" x14ac:dyDescent="0.25">
      <c r="A362">
        <v>50</v>
      </c>
      <c r="B362" s="24" t="s">
        <v>1066</v>
      </c>
      <c r="C362">
        <v>26.6</v>
      </c>
      <c r="D362">
        <v>0</v>
      </c>
      <c r="E362" s="24" t="s">
        <v>1067</v>
      </c>
      <c r="F362" s="24" t="s">
        <v>1072</v>
      </c>
      <c r="G362">
        <v>8444.4699999999993</v>
      </c>
      <c r="J362" s="24"/>
    </row>
    <row r="363" spans="1:10" x14ac:dyDescent="0.25">
      <c r="A363">
        <v>50</v>
      </c>
      <c r="B363" s="24" t="s">
        <v>1066</v>
      </c>
      <c r="C363">
        <v>32.200000000000003</v>
      </c>
      <c r="D363">
        <v>0</v>
      </c>
      <c r="E363" s="24" t="s">
        <v>1067</v>
      </c>
      <c r="F363" s="24" t="s">
        <v>1068</v>
      </c>
      <c r="G363">
        <v>8835.26</v>
      </c>
      <c r="J363" s="24"/>
    </row>
    <row r="364" spans="1:10" x14ac:dyDescent="0.25">
      <c r="A364">
        <v>50</v>
      </c>
      <c r="B364" s="24" t="s">
        <v>1066</v>
      </c>
      <c r="C364">
        <v>32.299999999999997</v>
      </c>
      <c r="D364">
        <v>1</v>
      </c>
      <c r="E364" s="24" t="s">
        <v>1071</v>
      </c>
      <c r="F364" s="24" t="s">
        <v>1073</v>
      </c>
      <c r="G364">
        <v>41919.1</v>
      </c>
      <c r="J364" s="24"/>
    </row>
    <row r="365" spans="1:10" x14ac:dyDescent="0.25">
      <c r="A365">
        <v>50</v>
      </c>
      <c r="B365" s="24" t="s">
        <v>1070</v>
      </c>
      <c r="C365">
        <v>25.6</v>
      </c>
      <c r="D365">
        <v>0</v>
      </c>
      <c r="E365" s="24" t="s">
        <v>1067</v>
      </c>
      <c r="F365" s="24" t="s">
        <v>1072</v>
      </c>
      <c r="G365">
        <v>8932.08</v>
      </c>
      <c r="J365" s="24"/>
    </row>
    <row r="366" spans="1:10" x14ac:dyDescent="0.25">
      <c r="A366">
        <v>50</v>
      </c>
      <c r="B366" s="24" t="s">
        <v>1066</v>
      </c>
      <c r="C366">
        <v>25.4</v>
      </c>
      <c r="D366">
        <v>2</v>
      </c>
      <c r="E366" s="24" t="s">
        <v>1067</v>
      </c>
      <c r="F366" s="24" t="s">
        <v>1068</v>
      </c>
      <c r="G366">
        <v>30284.639999999999</v>
      </c>
      <c r="J366" s="24"/>
    </row>
    <row r="367" spans="1:10" x14ac:dyDescent="0.25">
      <c r="A367">
        <v>50</v>
      </c>
      <c r="B367" s="24" t="s">
        <v>1070</v>
      </c>
      <c r="C367">
        <v>27.4</v>
      </c>
      <c r="D367">
        <v>0</v>
      </c>
      <c r="E367" s="24" t="s">
        <v>1067</v>
      </c>
      <c r="F367" s="24" t="s">
        <v>1073</v>
      </c>
      <c r="G367">
        <v>25656.58</v>
      </c>
      <c r="J367" s="24"/>
    </row>
    <row r="368" spans="1:10" x14ac:dyDescent="0.25">
      <c r="A368">
        <v>50</v>
      </c>
      <c r="B368" s="24" t="s">
        <v>1066</v>
      </c>
      <c r="C368">
        <v>44.8</v>
      </c>
      <c r="D368">
        <v>1</v>
      </c>
      <c r="E368" s="24" t="s">
        <v>1067</v>
      </c>
      <c r="F368" s="24" t="s">
        <v>1074</v>
      </c>
      <c r="G368">
        <v>9058.73</v>
      </c>
      <c r="J368" s="24"/>
    </row>
    <row r="369" spans="1:10" x14ac:dyDescent="0.25">
      <c r="A369">
        <v>50</v>
      </c>
      <c r="B369" s="24" t="s">
        <v>1070</v>
      </c>
      <c r="C369">
        <v>44.7</v>
      </c>
      <c r="D369">
        <v>0</v>
      </c>
      <c r="E369" s="24" t="s">
        <v>1067</v>
      </c>
      <c r="F369" s="24" t="s">
        <v>1073</v>
      </c>
      <c r="G369">
        <v>9541.7000000000007</v>
      </c>
      <c r="J369" s="24"/>
    </row>
    <row r="370" spans="1:10" x14ac:dyDescent="0.25">
      <c r="A370">
        <v>50</v>
      </c>
      <c r="B370" s="24" t="s">
        <v>1070</v>
      </c>
      <c r="C370">
        <v>23.5</v>
      </c>
      <c r="D370">
        <v>2</v>
      </c>
      <c r="E370" s="24" t="s">
        <v>1067</v>
      </c>
      <c r="F370" s="24" t="s">
        <v>1074</v>
      </c>
      <c r="G370">
        <v>10107.219999999999</v>
      </c>
      <c r="J370" s="24"/>
    </row>
    <row r="371" spans="1:10" x14ac:dyDescent="0.25">
      <c r="A371">
        <v>50</v>
      </c>
      <c r="B371" s="24" t="s">
        <v>1070</v>
      </c>
      <c r="C371">
        <v>27.1</v>
      </c>
      <c r="D371">
        <v>1</v>
      </c>
      <c r="E371" s="24" t="s">
        <v>1067</v>
      </c>
      <c r="F371" s="24" t="s">
        <v>1073</v>
      </c>
      <c r="G371">
        <v>10106.129999999999</v>
      </c>
      <c r="J371" s="24"/>
    </row>
    <row r="372" spans="1:10" x14ac:dyDescent="0.25">
      <c r="A372">
        <v>50</v>
      </c>
      <c r="B372" s="24" t="s">
        <v>1066</v>
      </c>
      <c r="C372">
        <v>26.4</v>
      </c>
      <c r="D372">
        <v>0</v>
      </c>
      <c r="E372" s="24" t="s">
        <v>1067</v>
      </c>
      <c r="F372" s="24" t="s">
        <v>1068</v>
      </c>
      <c r="G372">
        <v>8827.2099999999991</v>
      </c>
      <c r="J372" s="24"/>
    </row>
    <row r="373" spans="1:10" x14ac:dyDescent="0.25">
      <c r="A373">
        <v>50</v>
      </c>
      <c r="B373" s="24" t="s">
        <v>1070</v>
      </c>
      <c r="C373">
        <v>30.1</v>
      </c>
      <c r="D373">
        <v>1</v>
      </c>
      <c r="E373" s="24" t="s">
        <v>1067</v>
      </c>
      <c r="F373" s="24" t="s">
        <v>1068</v>
      </c>
      <c r="G373">
        <v>9910.36</v>
      </c>
      <c r="J373" s="24"/>
    </row>
    <row r="374" spans="1:10" x14ac:dyDescent="0.25">
      <c r="A374">
        <v>50</v>
      </c>
      <c r="B374" s="24" t="s">
        <v>1070</v>
      </c>
      <c r="C374">
        <v>27.6</v>
      </c>
      <c r="D374">
        <v>1</v>
      </c>
      <c r="E374" s="24" t="s">
        <v>1071</v>
      </c>
      <c r="F374" s="24" t="s">
        <v>1072</v>
      </c>
      <c r="G374">
        <v>24520.26</v>
      </c>
      <c r="J374" s="24"/>
    </row>
    <row r="375" spans="1:10" x14ac:dyDescent="0.25">
      <c r="A375">
        <v>50</v>
      </c>
      <c r="B375" s="24" t="s">
        <v>1066</v>
      </c>
      <c r="C375">
        <v>36.200000000000003</v>
      </c>
      <c r="D375">
        <v>0</v>
      </c>
      <c r="E375" s="24" t="s">
        <v>1067</v>
      </c>
      <c r="F375" s="24" t="s">
        <v>1072</v>
      </c>
      <c r="G375">
        <v>8457.82</v>
      </c>
      <c r="J375" s="24"/>
    </row>
    <row r="376" spans="1:10" x14ac:dyDescent="0.25">
      <c r="A376">
        <v>50</v>
      </c>
      <c r="B376" s="24" t="s">
        <v>1066</v>
      </c>
      <c r="C376">
        <v>32.1</v>
      </c>
      <c r="D376">
        <v>2</v>
      </c>
      <c r="E376" s="24" t="s">
        <v>1067</v>
      </c>
      <c r="F376" s="24" t="s">
        <v>1073</v>
      </c>
      <c r="G376">
        <v>25333.33</v>
      </c>
      <c r="J376" s="24"/>
    </row>
    <row r="377" spans="1:10" x14ac:dyDescent="0.25">
      <c r="A377">
        <v>50</v>
      </c>
      <c r="B377" s="24" t="s">
        <v>1070</v>
      </c>
      <c r="C377">
        <v>46.1</v>
      </c>
      <c r="D377">
        <v>1</v>
      </c>
      <c r="E377" s="24" t="s">
        <v>1067</v>
      </c>
      <c r="F377" s="24" t="s">
        <v>1074</v>
      </c>
      <c r="G377">
        <v>9549.57</v>
      </c>
      <c r="J377" s="24"/>
    </row>
    <row r="378" spans="1:10" x14ac:dyDescent="0.25">
      <c r="A378">
        <v>50</v>
      </c>
      <c r="B378" s="24" t="s">
        <v>1070</v>
      </c>
      <c r="C378">
        <v>28.2</v>
      </c>
      <c r="D378">
        <v>3</v>
      </c>
      <c r="E378" s="24" t="s">
        <v>1067</v>
      </c>
      <c r="F378" s="24" t="s">
        <v>1074</v>
      </c>
      <c r="G378">
        <v>10702.64</v>
      </c>
      <c r="J378" s="24"/>
    </row>
    <row r="379" spans="1:10" x14ac:dyDescent="0.25">
      <c r="A379">
        <v>50</v>
      </c>
      <c r="B379" s="24" t="s">
        <v>1070</v>
      </c>
      <c r="C379">
        <v>31.6</v>
      </c>
      <c r="D379">
        <v>2</v>
      </c>
      <c r="E379" s="24" t="s">
        <v>1067</v>
      </c>
      <c r="F379" s="24" t="s">
        <v>1072</v>
      </c>
      <c r="G379">
        <v>10118.42</v>
      </c>
      <c r="J379" s="24"/>
    </row>
    <row r="380" spans="1:10" x14ac:dyDescent="0.25">
      <c r="A380">
        <v>50</v>
      </c>
      <c r="B380" s="24" t="s">
        <v>1070</v>
      </c>
      <c r="C380">
        <v>33.700000000000003</v>
      </c>
      <c r="D380">
        <v>4</v>
      </c>
      <c r="E380" s="24" t="s">
        <v>1067</v>
      </c>
      <c r="F380" s="24" t="s">
        <v>1072</v>
      </c>
      <c r="G380">
        <v>11299.34</v>
      </c>
      <c r="J380" s="24"/>
    </row>
    <row r="381" spans="1:10" x14ac:dyDescent="0.25">
      <c r="A381">
        <v>50</v>
      </c>
      <c r="B381" s="24" t="s">
        <v>1070</v>
      </c>
      <c r="C381">
        <v>26.2</v>
      </c>
      <c r="D381">
        <v>2</v>
      </c>
      <c r="E381" s="24" t="s">
        <v>1067</v>
      </c>
      <c r="F381" s="24" t="s">
        <v>1068</v>
      </c>
      <c r="G381">
        <v>10493.95</v>
      </c>
      <c r="J381" s="24"/>
    </row>
    <row r="382" spans="1:10" x14ac:dyDescent="0.25">
      <c r="A382">
        <v>50</v>
      </c>
      <c r="B382" s="24" t="s">
        <v>1070</v>
      </c>
      <c r="C382">
        <v>28.1</v>
      </c>
      <c r="D382">
        <v>3</v>
      </c>
      <c r="E382" s="24" t="s">
        <v>1067</v>
      </c>
      <c r="F382" s="24" t="s">
        <v>1068</v>
      </c>
      <c r="G382">
        <v>11085.59</v>
      </c>
      <c r="J382" s="24"/>
    </row>
    <row r="383" spans="1:10" x14ac:dyDescent="0.25">
      <c r="A383">
        <v>50</v>
      </c>
      <c r="B383" s="24" t="s">
        <v>1066</v>
      </c>
      <c r="C383">
        <v>37.1</v>
      </c>
      <c r="D383">
        <v>1</v>
      </c>
      <c r="E383" s="24" t="s">
        <v>1067</v>
      </c>
      <c r="F383" s="24" t="s">
        <v>1074</v>
      </c>
      <c r="G383">
        <v>9048.0300000000007</v>
      </c>
      <c r="J383" s="24"/>
    </row>
    <row r="384" spans="1:10" x14ac:dyDescent="0.25">
      <c r="A384">
        <v>50</v>
      </c>
      <c r="B384" s="24" t="s">
        <v>1066</v>
      </c>
      <c r="C384">
        <v>32.299999999999997</v>
      </c>
      <c r="D384">
        <v>2</v>
      </c>
      <c r="E384" s="24" t="s">
        <v>1067</v>
      </c>
      <c r="F384" s="24" t="s">
        <v>1072</v>
      </c>
      <c r="G384">
        <v>9630.4</v>
      </c>
      <c r="J384" s="24"/>
    </row>
    <row r="385" spans="1:10" x14ac:dyDescent="0.25">
      <c r="A385">
        <v>50</v>
      </c>
      <c r="B385" s="24" t="s">
        <v>1066</v>
      </c>
      <c r="C385">
        <v>25.3</v>
      </c>
      <c r="D385">
        <v>0</v>
      </c>
      <c r="E385" s="24" t="s">
        <v>1067</v>
      </c>
      <c r="F385" s="24" t="s">
        <v>1074</v>
      </c>
      <c r="G385">
        <v>8442.67</v>
      </c>
      <c r="J385" s="24"/>
    </row>
    <row r="386" spans="1:10" x14ac:dyDescent="0.25">
      <c r="A386">
        <v>50</v>
      </c>
      <c r="B386" s="24" t="s">
        <v>1066</v>
      </c>
      <c r="C386">
        <v>31</v>
      </c>
      <c r="D386">
        <v>3</v>
      </c>
      <c r="E386" s="24" t="s">
        <v>1067</v>
      </c>
      <c r="F386" s="24" t="s">
        <v>1068</v>
      </c>
      <c r="G386">
        <v>10600.55</v>
      </c>
      <c r="J386" s="24"/>
    </row>
    <row r="387" spans="1:10" x14ac:dyDescent="0.25">
      <c r="A387">
        <v>49</v>
      </c>
      <c r="B387" s="24" t="s">
        <v>1070</v>
      </c>
      <c r="C387">
        <v>27.2</v>
      </c>
      <c r="D387">
        <v>0</v>
      </c>
      <c r="E387" s="24" t="s">
        <v>1067</v>
      </c>
      <c r="F387" s="24" t="s">
        <v>1074</v>
      </c>
      <c r="G387">
        <v>8601.33</v>
      </c>
      <c r="J387" s="24"/>
    </row>
    <row r="388" spans="1:10" x14ac:dyDescent="0.25">
      <c r="A388">
        <v>49</v>
      </c>
      <c r="B388" s="24" t="s">
        <v>1066</v>
      </c>
      <c r="C388">
        <v>30.3</v>
      </c>
      <c r="D388">
        <v>0</v>
      </c>
      <c r="E388" s="24" t="s">
        <v>1067</v>
      </c>
      <c r="F388" s="24" t="s">
        <v>1072</v>
      </c>
      <c r="G388">
        <v>8116.68</v>
      </c>
      <c r="J388" s="24"/>
    </row>
    <row r="389" spans="1:10" x14ac:dyDescent="0.25">
      <c r="A389">
        <v>49</v>
      </c>
      <c r="B389" s="24" t="s">
        <v>1066</v>
      </c>
      <c r="C389">
        <v>25.8</v>
      </c>
      <c r="D389">
        <v>1</v>
      </c>
      <c r="E389" s="24" t="s">
        <v>1067</v>
      </c>
      <c r="F389" s="24" t="s">
        <v>1073</v>
      </c>
      <c r="G389">
        <v>9282.48</v>
      </c>
      <c r="J389" s="24"/>
    </row>
    <row r="390" spans="1:10" x14ac:dyDescent="0.25">
      <c r="A390">
        <v>49</v>
      </c>
      <c r="B390" s="24" t="s">
        <v>1066</v>
      </c>
      <c r="C390">
        <v>35.9</v>
      </c>
      <c r="D390">
        <v>0</v>
      </c>
      <c r="E390" s="24" t="s">
        <v>1067</v>
      </c>
      <c r="F390" s="24" t="s">
        <v>1074</v>
      </c>
      <c r="G390">
        <v>8124.41</v>
      </c>
      <c r="J390" s="24"/>
    </row>
    <row r="391" spans="1:10" x14ac:dyDescent="0.25">
      <c r="A391">
        <v>49</v>
      </c>
      <c r="B391" s="24" t="s">
        <v>1070</v>
      </c>
      <c r="C391">
        <v>41.5</v>
      </c>
      <c r="D391">
        <v>4</v>
      </c>
      <c r="E391" s="24" t="s">
        <v>1067</v>
      </c>
      <c r="F391" s="24" t="s">
        <v>1074</v>
      </c>
      <c r="G391">
        <v>10977.21</v>
      </c>
      <c r="J391" s="24"/>
    </row>
    <row r="392" spans="1:10" x14ac:dyDescent="0.25">
      <c r="A392">
        <v>49</v>
      </c>
      <c r="B392" s="24" t="s">
        <v>1070</v>
      </c>
      <c r="C392">
        <v>30.8</v>
      </c>
      <c r="D392">
        <v>1</v>
      </c>
      <c r="E392" s="24" t="s">
        <v>1067</v>
      </c>
      <c r="F392" s="24" t="s">
        <v>1073</v>
      </c>
      <c r="G392">
        <v>9778.35</v>
      </c>
      <c r="J392" s="24"/>
    </row>
    <row r="393" spans="1:10" x14ac:dyDescent="0.25">
      <c r="A393">
        <v>49</v>
      </c>
      <c r="B393" s="24" t="s">
        <v>1066</v>
      </c>
      <c r="C393">
        <v>31.4</v>
      </c>
      <c r="D393">
        <v>1</v>
      </c>
      <c r="E393" s="24" t="s">
        <v>1067</v>
      </c>
      <c r="F393" s="24" t="s">
        <v>1073</v>
      </c>
      <c r="G393">
        <v>9290.14</v>
      </c>
      <c r="J393" s="24"/>
    </row>
    <row r="394" spans="1:10" x14ac:dyDescent="0.25">
      <c r="A394">
        <v>49</v>
      </c>
      <c r="B394" s="24" t="s">
        <v>1066</v>
      </c>
      <c r="C394">
        <v>32.299999999999997</v>
      </c>
      <c r="D394">
        <v>3</v>
      </c>
      <c r="E394" s="24" t="s">
        <v>1067</v>
      </c>
      <c r="F394" s="24" t="s">
        <v>1068</v>
      </c>
      <c r="G394">
        <v>10269.459999999999</v>
      </c>
      <c r="J394" s="24"/>
    </row>
    <row r="395" spans="1:10" x14ac:dyDescent="0.25">
      <c r="A395">
        <v>49</v>
      </c>
      <c r="B395" s="24" t="s">
        <v>1070</v>
      </c>
      <c r="C395">
        <v>36.6</v>
      </c>
      <c r="D395">
        <v>3</v>
      </c>
      <c r="E395" s="24" t="s">
        <v>1067</v>
      </c>
      <c r="F395" s="24" t="s">
        <v>1074</v>
      </c>
      <c r="G395">
        <v>10381.48</v>
      </c>
      <c r="J395" s="24"/>
    </row>
    <row r="396" spans="1:10" x14ac:dyDescent="0.25">
      <c r="A396">
        <v>49</v>
      </c>
      <c r="B396" s="24" t="s">
        <v>1066</v>
      </c>
      <c r="C396">
        <v>37.5</v>
      </c>
      <c r="D396">
        <v>2</v>
      </c>
      <c r="E396" s="24" t="s">
        <v>1067</v>
      </c>
      <c r="F396" s="24" t="s">
        <v>1074</v>
      </c>
      <c r="G396">
        <v>9304.7000000000007</v>
      </c>
      <c r="J396" s="24"/>
    </row>
    <row r="397" spans="1:10" x14ac:dyDescent="0.25">
      <c r="A397">
        <v>49</v>
      </c>
      <c r="B397" s="24" t="s">
        <v>1066</v>
      </c>
      <c r="C397">
        <v>25.8</v>
      </c>
      <c r="D397">
        <v>2</v>
      </c>
      <c r="E397" s="24" t="s">
        <v>1071</v>
      </c>
      <c r="F397" s="24" t="s">
        <v>1068</v>
      </c>
      <c r="G397">
        <v>23807.24</v>
      </c>
      <c r="J397" s="24"/>
    </row>
    <row r="398" spans="1:10" x14ac:dyDescent="0.25">
      <c r="A398">
        <v>49</v>
      </c>
      <c r="B398" s="24" t="s">
        <v>1070</v>
      </c>
      <c r="C398">
        <v>31.9</v>
      </c>
      <c r="D398">
        <v>5</v>
      </c>
      <c r="E398" s="24" t="s">
        <v>1067</v>
      </c>
      <c r="F398" s="24" t="s">
        <v>1072</v>
      </c>
      <c r="G398">
        <v>11552.9</v>
      </c>
      <c r="J398" s="24"/>
    </row>
    <row r="399" spans="1:10" x14ac:dyDescent="0.25">
      <c r="A399">
        <v>49</v>
      </c>
      <c r="B399" s="24" t="s">
        <v>1066</v>
      </c>
      <c r="C399">
        <v>25.6</v>
      </c>
      <c r="D399">
        <v>2</v>
      </c>
      <c r="E399" s="24" t="s">
        <v>1071</v>
      </c>
      <c r="F399" s="24" t="s">
        <v>1072</v>
      </c>
      <c r="G399">
        <v>23306.55</v>
      </c>
      <c r="J399" s="24"/>
    </row>
    <row r="400" spans="1:10" x14ac:dyDescent="0.25">
      <c r="A400">
        <v>49</v>
      </c>
      <c r="B400" s="24" t="s">
        <v>1070</v>
      </c>
      <c r="C400">
        <v>21.3</v>
      </c>
      <c r="D400">
        <v>1</v>
      </c>
      <c r="E400" s="24" t="s">
        <v>1067</v>
      </c>
      <c r="F400" s="24" t="s">
        <v>1072</v>
      </c>
      <c r="G400">
        <v>9182.17</v>
      </c>
      <c r="J400" s="24"/>
    </row>
    <row r="401" spans="1:10" x14ac:dyDescent="0.25">
      <c r="A401">
        <v>49</v>
      </c>
      <c r="B401" s="24" t="s">
        <v>1070</v>
      </c>
      <c r="C401">
        <v>42.7</v>
      </c>
      <c r="D401">
        <v>2</v>
      </c>
      <c r="E401" s="24" t="s">
        <v>1067</v>
      </c>
      <c r="F401" s="24" t="s">
        <v>1074</v>
      </c>
      <c r="G401">
        <v>9800.89</v>
      </c>
      <c r="J401" s="24"/>
    </row>
    <row r="402" spans="1:10" x14ac:dyDescent="0.25">
      <c r="A402">
        <v>49</v>
      </c>
      <c r="B402" s="24" t="s">
        <v>1066</v>
      </c>
      <c r="C402">
        <v>28.7</v>
      </c>
      <c r="D402">
        <v>1</v>
      </c>
      <c r="E402" s="24" t="s">
        <v>1067</v>
      </c>
      <c r="F402" s="24" t="s">
        <v>1072</v>
      </c>
      <c r="G402">
        <v>8703.4599999999991</v>
      </c>
      <c r="J402" s="24"/>
    </row>
    <row r="403" spans="1:10" x14ac:dyDescent="0.25">
      <c r="A403">
        <v>49</v>
      </c>
      <c r="B403" s="24" t="s">
        <v>1070</v>
      </c>
      <c r="C403">
        <v>23.2</v>
      </c>
      <c r="D403">
        <v>2</v>
      </c>
      <c r="E403" s="24" t="s">
        <v>1067</v>
      </c>
      <c r="F403" s="24" t="s">
        <v>1068</v>
      </c>
      <c r="G403">
        <v>10156.780000000001</v>
      </c>
      <c r="J403" s="24"/>
    </row>
    <row r="404" spans="1:10" x14ac:dyDescent="0.25">
      <c r="A404">
        <v>49</v>
      </c>
      <c r="B404" s="24" t="s">
        <v>1066</v>
      </c>
      <c r="C404">
        <v>28.7</v>
      </c>
      <c r="D404">
        <v>3</v>
      </c>
      <c r="E404" s="24" t="s">
        <v>1067</v>
      </c>
      <c r="F404" s="24" t="s">
        <v>1068</v>
      </c>
      <c r="G404">
        <v>10264.44</v>
      </c>
      <c r="J404" s="24"/>
    </row>
    <row r="405" spans="1:10" x14ac:dyDescent="0.25">
      <c r="A405">
        <v>49</v>
      </c>
      <c r="B405" s="24" t="s">
        <v>1070</v>
      </c>
      <c r="C405">
        <v>22.6</v>
      </c>
      <c r="D405">
        <v>1</v>
      </c>
      <c r="E405" s="24" t="s">
        <v>1067</v>
      </c>
      <c r="F405" s="24" t="s">
        <v>1068</v>
      </c>
      <c r="G405">
        <v>9566.99</v>
      </c>
      <c r="J405" s="24"/>
    </row>
    <row r="406" spans="1:10" x14ac:dyDescent="0.25">
      <c r="A406">
        <v>49</v>
      </c>
      <c r="B406" s="24" t="s">
        <v>1070</v>
      </c>
      <c r="C406">
        <v>34.799999999999997</v>
      </c>
      <c r="D406">
        <v>1</v>
      </c>
      <c r="E406" s="24" t="s">
        <v>1067</v>
      </c>
      <c r="F406" s="24" t="s">
        <v>1068</v>
      </c>
      <c r="G406">
        <v>9583.89</v>
      </c>
      <c r="J406" s="24"/>
    </row>
    <row r="407" spans="1:10" x14ac:dyDescent="0.25">
      <c r="A407">
        <v>49</v>
      </c>
      <c r="B407" s="24" t="s">
        <v>1070</v>
      </c>
      <c r="C407">
        <v>23.8</v>
      </c>
      <c r="D407">
        <v>3</v>
      </c>
      <c r="E407" s="24" t="s">
        <v>1071</v>
      </c>
      <c r="F407" s="24" t="s">
        <v>1073</v>
      </c>
      <c r="G407">
        <v>24106.91</v>
      </c>
      <c r="J407" s="24"/>
    </row>
    <row r="408" spans="1:10" x14ac:dyDescent="0.25">
      <c r="A408">
        <v>49</v>
      </c>
      <c r="B408" s="24" t="s">
        <v>1070</v>
      </c>
      <c r="C408">
        <v>27.1</v>
      </c>
      <c r="D408">
        <v>1</v>
      </c>
      <c r="E408" s="24" t="s">
        <v>1067</v>
      </c>
      <c r="F408" s="24" t="s">
        <v>1072</v>
      </c>
      <c r="G408">
        <v>26140.36</v>
      </c>
      <c r="J408" s="24"/>
    </row>
    <row r="409" spans="1:10" x14ac:dyDescent="0.25">
      <c r="A409">
        <v>49</v>
      </c>
      <c r="B409" s="24" t="s">
        <v>1066</v>
      </c>
      <c r="C409">
        <v>22.5</v>
      </c>
      <c r="D409">
        <v>0</v>
      </c>
      <c r="E409" s="24" t="s">
        <v>1067</v>
      </c>
      <c r="F409" s="24" t="s">
        <v>1073</v>
      </c>
      <c r="G409">
        <v>8688.86</v>
      </c>
      <c r="J409" s="24"/>
    </row>
    <row r="410" spans="1:10" x14ac:dyDescent="0.25">
      <c r="A410">
        <v>49</v>
      </c>
      <c r="B410" s="24" t="s">
        <v>1066</v>
      </c>
      <c r="C410">
        <v>36.9</v>
      </c>
      <c r="D410">
        <v>0</v>
      </c>
      <c r="E410" s="24" t="s">
        <v>1067</v>
      </c>
      <c r="F410" s="24" t="s">
        <v>1074</v>
      </c>
      <c r="G410">
        <v>8125.78</v>
      </c>
      <c r="J410" s="24"/>
    </row>
    <row r="411" spans="1:10" x14ac:dyDescent="0.25">
      <c r="A411">
        <v>49</v>
      </c>
      <c r="B411" s="24" t="s">
        <v>1066</v>
      </c>
      <c r="C411">
        <v>30.9</v>
      </c>
      <c r="D411">
        <v>0</v>
      </c>
      <c r="E411" s="24" t="s">
        <v>1071</v>
      </c>
      <c r="F411" s="24" t="s">
        <v>1072</v>
      </c>
      <c r="G411">
        <v>39727.61</v>
      </c>
      <c r="J411" s="24"/>
    </row>
    <row r="412" spans="1:10" x14ac:dyDescent="0.25">
      <c r="A412">
        <v>49</v>
      </c>
      <c r="B412" s="24" t="s">
        <v>1066</v>
      </c>
      <c r="C412">
        <v>29.8</v>
      </c>
      <c r="D412">
        <v>1</v>
      </c>
      <c r="E412" s="24" t="s">
        <v>1067</v>
      </c>
      <c r="F412" s="24" t="s">
        <v>1073</v>
      </c>
      <c r="G412">
        <v>9288.0300000000007</v>
      </c>
      <c r="J412" s="24"/>
    </row>
    <row r="413" spans="1:10" x14ac:dyDescent="0.25">
      <c r="A413">
        <v>49</v>
      </c>
      <c r="B413" s="24" t="s">
        <v>1070</v>
      </c>
      <c r="C413">
        <v>29.9</v>
      </c>
      <c r="D413">
        <v>0</v>
      </c>
      <c r="E413" s="24" t="s">
        <v>1067</v>
      </c>
      <c r="F413" s="24" t="s">
        <v>1068</v>
      </c>
      <c r="G413">
        <v>8988.16</v>
      </c>
      <c r="J413" s="24"/>
    </row>
    <row r="414" spans="1:10" x14ac:dyDescent="0.25">
      <c r="A414">
        <v>49</v>
      </c>
      <c r="B414" s="24" t="s">
        <v>1070</v>
      </c>
      <c r="C414">
        <v>33.299999999999997</v>
      </c>
      <c r="D414">
        <v>2</v>
      </c>
      <c r="E414" s="24" t="s">
        <v>1067</v>
      </c>
      <c r="F414" s="24" t="s">
        <v>1073</v>
      </c>
      <c r="G414">
        <v>10370.91</v>
      </c>
      <c r="J414" s="24"/>
    </row>
    <row r="415" spans="1:10" x14ac:dyDescent="0.25">
      <c r="A415">
        <v>48</v>
      </c>
      <c r="B415" s="24" t="s">
        <v>1066</v>
      </c>
      <c r="C415">
        <v>28</v>
      </c>
      <c r="D415">
        <v>1</v>
      </c>
      <c r="E415" s="24" t="s">
        <v>1071</v>
      </c>
      <c r="F415" s="24" t="s">
        <v>1072</v>
      </c>
      <c r="G415">
        <v>23568.27</v>
      </c>
      <c r="J415" s="24"/>
    </row>
    <row r="416" spans="1:10" x14ac:dyDescent="0.25">
      <c r="A416">
        <v>48</v>
      </c>
      <c r="B416" s="24" t="s">
        <v>1070</v>
      </c>
      <c r="C416">
        <v>41.2</v>
      </c>
      <c r="D416">
        <v>4</v>
      </c>
      <c r="E416" s="24" t="s">
        <v>1067</v>
      </c>
      <c r="F416" s="24" t="s">
        <v>1068</v>
      </c>
      <c r="G416">
        <v>11033.66</v>
      </c>
      <c r="J416" s="24"/>
    </row>
    <row r="417" spans="1:10" x14ac:dyDescent="0.25">
      <c r="A417">
        <v>48</v>
      </c>
      <c r="B417" s="24" t="s">
        <v>1066</v>
      </c>
      <c r="C417">
        <v>29.7</v>
      </c>
      <c r="D417">
        <v>0</v>
      </c>
      <c r="E417" s="24" t="s">
        <v>1067</v>
      </c>
      <c r="F417" s="24" t="s">
        <v>1074</v>
      </c>
      <c r="G417">
        <v>7789.64</v>
      </c>
      <c r="J417" s="24"/>
    </row>
    <row r="418" spans="1:10" x14ac:dyDescent="0.25">
      <c r="A418">
        <v>48</v>
      </c>
      <c r="B418" s="24" t="s">
        <v>1066</v>
      </c>
      <c r="C418">
        <v>24.4</v>
      </c>
      <c r="D418">
        <v>0</v>
      </c>
      <c r="E418" s="24" t="s">
        <v>1071</v>
      </c>
      <c r="F418" s="24" t="s">
        <v>1074</v>
      </c>
      <c r="G418">
        <v>21223.68</v>
      </c>
      <c r="J418" s="24"/>
    </row>
    <row r="419" spans="1:10" x14ac:dyDescent="0.25">
      <c r="A419">
        <v>48</v>
      </c>
      <c r="B419" s="24" t="s">
        <v>1070</v>
      </c>
      <c r="C419">
        <v>32.200000000000003</v>
      </c>
      <c r="D419">
        <v>1</v>
      </c>
      <c r="E419" s="24" t="s">
        <v>1067</v>
      </c>
      <c r="F419" s="24" t="s">
        <v>1074</v>
      </c>
      <c r="G419">
        <v>8871.15</v>
      </c>
      <c r="J419" s="24"/>
    </row>
    <row r="420" spans="1:10" x14ac:dyDescent="0.25">
      <c r="A420">
        <v>48</v>
      </c>
      <c r="B420" s="24" t="s">
        <v>1070</v>
      </c>
      <c r="C420">
        <v>28.9</v>
      </c>
      <c r="D420">
        <v>1</v>
      </c>
      <c r="E420" s="24" t="s">
        <v>1067</v>
      </c>
      <c r="F420" s="24" t="s">
        <v>1068</v>
      </c>
      <c r="G420">
        <v>9249.5</v>
      </c>
      <c r="J420" s="24"/>
    </row>
    <row r="421" spans="1:10" x14ac:dyDescent="0.25">
      <c r="A421">
        <v>48</v>
      </c>
      <c r="B421" s="24" t="s">
        <v>1070</v>
      </c>
      <c r="C421">
        <v>32.299999999999997</v>
      </c>
      <c r="D421">
        <v>2</v>
      </c>
      <c r="E421" s="24" t="s">
        <v>1067</v>
      </c>
      <c r="F421" s="24" t="s">
        <v>1073</v>
      </c>
      <c r="G421">
        <v>10043.25</v>
      </c>
      <c r="J421" s="24"/>
    </row>
    <row r="422" spans="1:10" x14ac:dyDescent="0.25">
      <c r="A422">
        <v>48</v>
      </c>
      <c r="B422" s="24" t="s">
        <v>1066</v>
      </c>
      <c r="C422">
        <v>35.6</v>
      </c>
      <c r="D422">
        <v>4</v>
      </c>
      <c r="E422" s="24" t="s">
        <v>1067</v>
      </c>
      <c r="F422" s="24" t="s">
        <v>1073</v>
      </c>
      <c r="G422">
        <v>10736.87</v>
      </c>
      <c r="J422" s="24"/>
    </row>
    <row r="423" spans="1:10" x14ac:dyDescent="0.25">
      <c r="A423">
        <v>48</v>
      </c>
      <c r="B423" s="24" t="s">
        <v>1066</v>
      </c>
      <c r="C423">
        <v>31.4</v>
      </c>
      <c r="D423">
        <v>1</v>
      </c>
      <c r="E423" s="24" t="s">
        <v>1067</v>
      </c>
      <c r="F423" s="24" t="s">
        <v>1073</v>
      </c>
      <c r="G423">
        <v>8964.06</v>
      </c>
      <c r="J423" s="24"/>
    </row>
    <row r="424" spans="1:10" x14ac:dyDescent="0.25">
      <c r="A424">
        <v>48</v>
      </c>
      <c r="B424" s="24" t="s">
        <v>1066</v>
      </c>
      <c r="C424">
        <v>30.2</v>
      </c>
      <c r="D424">
        <v>2</v>
      </c>
      <c r="E424" s="24" t="s">
        <v>1067</v>
      </c>
      <c r="F424" s="24" t="s">
        <v>1072</v>
      </c>
      <c r="G424">
        <v>8968.33</v>
      </c>
      <c r="J424" s="24"/>
    </row>
    <row r="425" spans="1:10" x14ac:dyDescent="0.25">
      <c r="A425">
        <v>48</v>
      </c>
      <c r="B425" s="24" t="s">
        <v>1066</v>
      </c>
      <c r="C425">
        <v>34.299999999999997</v>
      </c>
      <c r="D425">
        <v>3</v>
      </c>
      <c r="E425" s="24" t="s">
        <v>1067</v>
      </c>
      <c r="F425" s="24" t="s">
        <v>1072</v>
      </c>
      <c r="G425">
        <v>9563.0300000000007</v>
      </c>
      <c r="J425" s="24"/>
    </row>
    <row r="426" spans="1:10" x14ac:dyDescent="0.25">
      <c r="A426">
        <v>48</v>
      </c>
      <c r="B426" s="24" t="s">
        <v>1066</v>
      </c>
      <c r="C426">
        <v>40.6</v>
      </c>
      <c r="D426">
        <v>2</v>
      </c>
      <c r="E426" s="24" t="s">
        <v>1071</v>
      </c>
      <c r="F426" s="24" t="s">
        <v>1068</v>
      </c>
      <c r="G426">
        <v>45702.02</v>
      </c>
      <c r="J426" s="24"/>
    </row>
    <row r="427" spans="1:10" x14ac:dyDescent="0.25">
      <c r="A427">
        <v>48</v>
      </c>
      <c r="B427" s="24" t="s">
        <v>1066</v>
      </c>
      <c r="C427">
        <v>30.8</v>
      </c>
      <c r="D427">
        <v>3</v>
      </c>
      <c r="E427" s="24" t="s">
        <v>1067</v>
      </c>
      <c r="F427" s="24" t="s">
        <v>1073</v>
      </c>
      <c r="G427">
        <v>10141.14</v>
      </c>
      <c r="J427" s="24"/>
    </row>
    <row r="428" spans="1:10" x14ac:dyDescent="0.25">
      <c r="A428">
        <v>48</v>
      </c>
      <c r="B428" s="24" t="s">
        <v>1070</v>
      </c>
      <c r="C428">
        <v>31.1</v>
      </c>
      <c r="D428">
        <v>0</v>
      </c>
      <c r="E428" s="24" t="s">
        <v>1067</v>
      </c>
      <c r="F428" s="24" t="s">
        <v>1074</v>
      </c>
      <c r="G428">
        <v>8280.6200000000008</v>
      </c>
      <c r="J428" s="24"/>
    </row>
    <row r="429" spans="1:10" x14ac:dyDescent="0.25">
      <c r="A429">
        <v>48</v>
      </c>
      <c r="B429" s="24" t="s">
        <v>1070</v>
      </c>
      <c r="C429">
        <v>35.9</v>
      </c>
      <c r="D429">
        <v>1</v>
      </c>
      <c r="E429" s="24" t="s">
        <v>1067</v>
      </c>
      <c r="F429" s="24" t="s">
        <v>1073</v>
      </c>
      <c r="G429">
        <v>26392.26</v>
      </c>
      <c r="J429" s="24"/>
    </row>
    <row r="430" spans="1:10" x14ac:dyDescent="0.25">
      <c r="A430">
        <v>48</v>
      </c>
      <c r="B430" s="24" t="s">
        <v>1070</v>
      </c>
      <c r="C430">
        <v>27.3</v>
      </c>
      <c r="D430">
        <v>1</v>
      </c>
      <c r="E430" s="24" t="s">
        <v>1067</v>
      </c>
      <c r="F430" s="24" t="s">
        <v>1073</v>
      </c>
      <c r="G430">
        <v>9447.25</v>
      </c>
      <c r="J430" s="24"/>
    </row>
    <row r="431" spans="1:10" x14ac:dyDescent="0.25">
      <c r="A431">
        <v>48</v>
      </c>
      <c r="B431" s="24" t="s">
        <v>1070</v>
      </c>
      <c r="C431">
        <v>33.1</v>
      </c>
      <c r="D431">
        <v>0</v>
      </c>
      <c r="E431" s="24" t="s">
        <v>1071</v>
      </c>
      <c r="F431" s="24" t="s">
        <v>1074</v>
      </c>
      <c r="G431">
        <v>40974.160000000003</v>
      </c>
      <c r="J431" s="24"/>
    </row>
    <row r="432" spans="1:10" x14ac:dyDescent="0.25">
      <c r="A432">
        <v>48</v>
      </c>
      <c r="B432" s="24" t="s">
        <v>1066</v>
      </c>
      <c r="C432">
        <v>36.700000000000003</v>
      </c>
      <c r="D432">
        <v>1</v>
      </c>
      <c r="E432" s="24" t="s">
        <v>1067</v>
      </c>
      <c r="F432" s="24" t="s">
        <v>1068</v>
      </c>
      <c r="G432">
        <v>28468.92</v>
      </c>
      <c r="J432" s="24"/>
    </row>
    <row r="433" spans="1:10" x14ac:dyDescent="0.25">
      <c r="A433">
        <v>48</v>
      </c>
      <c r="B433" s="24" t="s">
        <v>1066</v>
      </c>
      <c r="C433">
        <v>40.200000000000003</v>
      </c>
      <c r="D433">
        <v>0</v>
      </c>
      <c r="E433" s="24" t="s">
        <v>1067</v>
      </c>
      <c r="F433" s="24" t="s">
        <v>1074</v>
      </c>
      <c r="G433">
        <v>7804.16</v>
      </c>
      <c r="J433" s="24"/>
    </row>
    <row r="434" spans="1:10" x14ac:dyDescent="0.25">
      <c r="A434">
        <v>48</v>
      </c>
      <c r="B434" s="24" t="s">
        <v>1066</v>
      </c>
      <c r="C434">
        <v>29.6</v>
      </c>
      <c r="D434">
        <v>0</v>
      </c>
      <c r="E434" s="24" t="s">
        <v>1067</v>
      </c>
      <c r="F434" s="24" t="s">
        <v>1072</v>
      </c>
      <c r="G434">
        <v>21232.18</v>
      </c>
      <c r="J434" s="24"/>
    </row>
    <row r="435" spans="1:10" x14ac:dyDescent="0.25">
      <c r="A435">
        <v>48</v>
      </c>
      <c r="B435" s="24" t="s">
        <v>1070</v>
      </c>
      <c r="C435">
        <v>22.8</v>
      </c>
      <c r="D435">
        <v>0</v>
      </c>
      <c r="E435" s="24" t="s">
        <v>1067</v>
      </c>
      <c r="F435" s="24" t="s">
        <v>1072</v>
      </c>
      <c r="G435">
        <v>8269.0400000000009</v>
      </c>
      <c r="J435" s="24"/>
    </row>
    <row r="436" spans="1:10" x14ac:dyDescent="0.25">
      <c r="A436">
        <v>48</v>
      </c>
      <c r="B436" s="24" t="s">
        <v>1066</v>
      </c>
      <c r="C436">
        <v>32.299999999999997</v>
      </c>
      <c r="D436">
        <v>1</v>
      </c>
      <c r="E436" s="24" t="s">
        <v>1067</v>
      </c>
      <c r="F436" s="24" t="s">
        <v>1068</v>
      </c>
      <c r="G436">
        <v>8765.25</v>
      </c>
      <c r="J436" s="24"/>
    </row>
    <row r="437" spans="1:10" x14ac:dyDescent="0.25">
      <c r="A437">
        <v>48</v>
      </c>
      <c r="B437" s="24" t="s">
        <v>1070</v>
      </c>
      <c r="C437">
        <v>28.9</v>
      </c>
      <c r="D437">
        <v>0</v>
      </c>
      <c r="E437" s="24" t="s">
        <v>1067</v>
      </c>
      <c r="F437" s="24" t="s">
        <v>1072</v>
      </c>
      <c r="G437">
        <v>8277.52</v>
      </c>
      <c r="J437" s="24"/>
    </row>
    <row r="438" spans="1:10" x14ac:dyDescent="0.25">
      <c r="A438">
        <v>48</v>
      </c>
      <c r="B438" s="24" t="s">
        <v>1066</v>
      </c>
      <c r="C438">
        <v>37.299999999999997</v>
      </c>
      <c r="D438">
        <v>2</v>
      </c>
      <c r="E438" s="24" t="s">
        <v>1067</v>
      </c>
      <c r="F438" s="24" t="s">
        <v>1074</v>
      </c>
      <c r="G438">
        <v>8978.19</v>
      </c>
      <c r="J438" s="24"/>
    </row>
    <row r="439" spans="1:10" x14ac:dyDescent="0.25">
      <c r="A439">
        <v>48</v>
      </c>
      <c r="B439" s="24" t="s">
        <v>1070</v>
      </c>
      <c r="C439">
        <v>25.9</v>
      </c>
      <c r="D439">
        <v>3</v>
      </c>
      <c r="E439" s="24" t="s">
        <v>1071</v>
      </c>
      <c r="F439" s="24" t="s">
        <v>1074</v>
      </c>
      <c r="G439">
        <v>24180.93</v>
      </c>
      <c r="J439" s="24"/>
    </row>
    <row r="440" spans="1:10" x14ac:dyDescent="0.25">
      <c r="A440">
        <v>48</v>
      </c>
      <c r="B440" s="24" t="s">
        <v>1070</v>
      </c>
      <c r="C440">
        <v>27.9</v>
      </c>
      <c r="D440">
        <v>4</v>
      </c>
      <c r="E440" s="24" t="s">
        <v>1067</v>
      </c>
      <c r="F440" s="24" t="s">
        <v>1068</v>
      </c>
      <c r="G440">
        <v>11015.17</v>
      </c>
      <c r="J440" s="24"/>
    </row>
    <row r="441" spans="1:10" x14ac:dyDescent="0.25">
      <c r="A441">
        <v>48</v>
      </c>
      <c r="B441" s="24" t="s">
        <v>1070</v>
      </c>
      <c r="C441">
        <v>27.4</v>
      </c>
      <c r="D441">
        <v>1</v>
      </c>
      <c r="E441" s="24" t="s">
        <v>1067</v>
      </c>
      <c r="F441" s="24" t="s">
        <v>1073</v>
      </c>
      <c r="G441">
        <v>9447.3799999999992</v>
      </c>
      <c r="J441" s="24"/>
    </row>
    <row r="442" spans="1:10" x14ac:dyDescent="0.25">
      <c r="A442">
        <v>48</v>
      </c>
      <c r="B442" s="24" t="s">
        <v>1070</v>
      </c>
      <c r="C442">
        <v>36.6</v>
      </c>
      <c r="D442">
        <v>0</v>
      </c>
      <c r="E442" s="24" t="s">
        <v>1067</v>
      </c>
      <c r="F442" s="24" t="s">
        <v>1068</v>
      </c>
      <c r="G442">
        <v>8671.19</v>
      </c>
      <c r="J442" s="24"/>
    </row>
    <row r="443" spans="1:10" x14ac:dyDescent="0.25">
      <c r="A443">
        <v>48</v>
      </c>
      <c r="B443" s="24" t="s">
        <v>1070</v>
      </c>
      <c r="C443">
        <v>33.299999999999997</v>
      </c>
      <c r="D443">
        <v>0</v>
      </c>
      <c r="E443" s="24" t="s">
        <v>1067</v>
      </c>
      <c r="F443" s="24" t="s">
        <v>1074</v>
      </c>
      <c r="G443">
        <v>8283.68</v>
      </c>
      <c r="J443" s="24"/>
    </row>
    <row r="444" spans="1:10" x14ac:dyDescent="0.25">
      <c r="A444">
        <v>47</v>
      </c>
      <c r="B444" s="24" t="s">
        <v>1070</v>
      </c>
      <c r="C444">
        <v>33.9</v>
      </c>
      <c r="D444">
        <v>3</v>
      </c>
      <c r="E444" s="24" t="s">
        <v>1067</v>
      </c>
      <c r="F444" s="24" t="s">
        <v>1068</v>
      </c>
      <c r="G444">
        <v>10115.01</v>
      </c>
      <c r="J444" s="24"/>
    </row>
    <row r="445" spans="1:10" x14ac:dyDescent="0.25">
      <c r="A445">
        <v>47</v>
      </c>
      <c r="B445" s="24" t="s">
        <v>1066</v>
      </c>
      <c r="C445">
        <v>28.2</v>
      </c>
      <c r="D445">
        <v>4</v>
      </c>
      <c r="E445" s="24" t="s">
        <v>1067</v>
      </c>
      <c r="F445" s="24" t="s">
        <v>1073</v>
      </c>
      <c r="G445">
        <v>10407.09</v>
      </c>
      <c r="J445" s="24"/>
    </row>
    <row r="446" spans="1:10" x14ac:dyDescent="0.25">
      <c r="A446">
        <v>47</v>
      </c>
      <c r="B446" s="24" t="s">
        <v>1066</v>
      </c>
      <c r="C446">
        <v>25.5</v>
      </c>
      <c r="D446">
        <v>2</v>
      </c>
      <c r="E446" s="24" t="s">
        <v>1067</v>
      </c>
      <c r="F446" s="24" t="s">
        <v>1073</v>
      </c>
      <c r="G446">
        <v>9225.26</v>
      </c>
      <c r="J446" s="24"/>
    </row>
    <row r="447" spans="1:10" x14ac:dyDescent="0.25">
      <c r="A447">
        <v>47</v>
      </c>
      <c r="B447" s="24" t="s">
        <v>1070</v>
      </c>
      <c r="C447">
        <v>26.6</v>
      </c>
      <c r="D447">
        <v>2</v>
      </c>
      <c r="E447" s="24" t="s">
        <v>1067</v>
      </c>
      <c r="F447" s="24" t="s">
        <v>1073</v>
      </c>
      <c r="G447">
        <v>9715.84</v>
      </c>
      <c r="J447" s="24"/>
    </row>
    <row r="448" spans="1:10" x14ac:dyDescent="0.25">
      <c r="A448">
        <v>47</v>
      </c>
      <c r="B448" s="24" t="s">
        <v>1066</v>
      </c>
      <c r="C448">
        <v>25.4</v>
      </c>
      <c r="D448">
        <v>1</v>
      </c>
      <c r="E448" s="24" t="s">
        <v>1071</v>
      </c>
      <c r="F448" s="24" t="s">
        <v>1074</v>
      </c>
      <c r="G448">
        <v>21978.68</v>
      </c>
      <c r="J448" s="24"/>
    </row>
    <row r="449" spans="1:10" x14ac:dyDescent="0.25">
      <c r="A449">
        <v>47</v>
      </c>
      <c r="B449" s="24" t="s">
        <v>1066</v>
      </c>
      <c r="C449">
        <v>29.8</v>
      </c>
      <c r="D449">
        <v>3</v>
      </c>
      <c r="E449" s="24" t="s">
        <v>1067</v>
      </c>
      <c r="F449" s="24" t="s">
        <v>1068</v>
      </c>
      <c r="G449">
        <v>9620.33</v>
      </c>
      <c r="J449" s="24"/>
    </row>
    <row r="450" spans="1:10" x14ac:dyDescent="0.25">
      <c r="A450">
        <v>47</v>
      </c>
      <c r="B450" s="24" t="s">
        <v>1066</v>
      </c>
      <c r="C450">
        <v>47.5</v>
      </c>
      <c r="D450">
        <v>1</v>
      </c>
      <c r="E450" s="24" t="s">
        <v>1067</v>
      </c>
      <c r="F450" s="24" t="s">
        <v>1074</v>
      </c>
      <c r="G450">
        <v>8083.92</v>
      </c>
      <c r="J450" s="24"/>
    </row>
    <row r="451" spans="1:10" x14ac:dyDescent="0.25">
      <c r="A451">
        <v>47</v>
      </c>
      <c r="B451" s="24" t="s">
        <v>1070</v>
      </c>
      <c r="C451">
        <v>23.6</v>
      </c>
      <c r="D451">
        <v>1</v>
      </c>
      <c r="E451" s="24" t="s">
        <v>1067</v>
      </c>
      <c r="F451" s="24" t="s">
        <v>1072</v>
      </c>
      <c r="G451">
        <v>8539.67</v>
      </c>
      <c r="J451" s="24"/>
    </row>
    <row r="452" spans="1:10" x14ac:dyDescent="0.25">
      <c r="A452">
        <v>47</v>
      </c>
      <c r="B452" s="24" t="s">
        <v>1070</v>
      </c>
      <c r="C452">
        <v>33.299999999999997</v>
      </c>
      <c r="D452">
        <v>0</v>
      </c>
      <c r="E452" s="24" t="s">
        <v>1067</v>
      </c>
      <c r="F452" s="24" t="s">
        <v>1073</v>
      </c>
      <c r="G452">
        <v>20878.78</v>
      </c>
      <c r="J452" s="24"/>
    </row>
    <row r="453" spans="1:10" x14ac:dyDescent="0.25">
      <c r="A453">
        <v>47</v>
      </c>
      <c r="B453" s="24" t="s">
        <v>1066</v>
      </c>
      <c r="C453">
        <v>19.600000000000001</v>
      </c>
      <c r="D453">
        <v>1</v>
      </c>
      <c r="E453" s="24" t="s">
        <v>1067</v>
      </c>
      <c r="F453" s="24" t="s">
        <v>1068</v>
      </c>
      <c r="G453">
        <v>8428.07</v>
      </c>
      <c r="J453" s="24"/>
    </row>
    <row r="454" spans="1:10" x14ac:dyDescent="0.25">
      <c r="A454">
        <v>47</v>
      </c>
      <c r="B454" s="24" t="s">
        <v>1070</v>
      </c>
      <c r="C454">
        <v>29.4</v>
      </c>
      <c r="D454">
        <v>1</v>
      </c>
      <c r="E454" s="24" t="s">
        <v>1067</v>
      </c>
      <c r="F454" s="24" t="s">
        <v>1074</v>
      </c>
      <c r="G454">
        <v>8547.69</v>
      </c>
      <c r="J454" s="24"/>
    </row>
    <row r="455" spans="1:10" x14ac:dyDescent="0.25">
      <c r="A455">
        <v>47</v>
      </c>
      <c r="B455" s="24" t="s">
        <v>1070</v>
      </c>
      <c r="C455">
        <v>36.6</v>
      </c>
      <c r="D455">
        <v>1</v>
      </c>
      <c r="E455" s="24" t="s">
        <v>1071</v>
      </c>
      <c r="F455" s="24" t="s">
        <v>1074</v>
      </c>
      <c r="G455">
        <v>42969.85</v>
      </c>
      <c r="J455" s="24"/>
    </row>
    <row r="456" spans="1:10" x14ac:dyDescent="0.25">
      <c r="A456">
        <v>47</v>
      </c>
      <c r="B456" s="24" t="s">
        <v>1070</v>
      </c>
      <c r="C456">
        <v>24.1</v>
      </c>
      <c r="D456">
        <v>1</v>
      </c>
      <c r="E456" s="24" t="s">
        <v>1067</v>
      </c>
      <c r="F456" s="24" t="s">
        <v>1072</v>
      </c>
      <c r="G456">
        <v>26236.58</v>
      </c>
      <c r="J456" s="24"/>
    </row>
    <row r="457" spans="1:10" x14ac:dyDescent="0.25">
      <c r="A457">
        <v>47</v>
      </c>
      <c r="B457" s="24" t="s">
        <v>1066</v>
      </c>
      <c r="C457">
        <v>36.200000000000003</v>
      </c>
      <c r="D457">
        <v>1</v>
      </c>
      <c r="E457" s="24" t="s">
        <v>1067</v>
      </c>
      <c r="F457" s="24" t="s">
        <v>1072</v>
      </c>
      <c r="G457">
        <v>8068.19</v>
      </c>
      <c r="J457" s="24"/>
    </row>
    <row r="458" spans="1:10" x14ac:dyDescent="0.25">
      <c r="A458">
        <v>47</v>
      </c>
      <c r="B458" s="24" t="s">
        <v>1070</v>
      </c>
      <c r="C458">
        <v>29.5</v>
      </c>
      <c r="D458">
        <v>1</v>
      </c>
      <c r="E458" s="24" t="s">
        <v>1067</v>
      </c>
      <c r="F458" s="24" t="s">
        <v>1068</v>
      </c>
      <c r="G458">
        <v>8930.93</v>
      </c>
      <c r="J458" s="24"/>
    </row>
    <row r="459" spans="1:10" x14ac:dyDescent="0.25">
      <c r="A459">
        <v>47</v>
      </c>
      <c r="B459" s="24" t="s">
        <v>1070</v>
      </c>
      <c r="C459">
        <v>36</v>
      </c>
      <c r="D459">
        <v>1</v>
      </c>
      <c r="E459" s="24" t="s">
        <v>1067</v>
      </c>
      <c r="F459" s="24" t="s">
        <v>1072</v>
      </c>
      <c r="G459">
        <v>8556.91</v>
      </c>
      <c r="J459" s="24"/>
    </row>
    <row r="460" spans="1:10" x14ac:dyDescent="0.25">
      <c r="A460">
        <v>47</v>
      </c>
      <c r="B460" s="24" t="s">
        <v>1070</v>
      </c>
      <c r="C460">
        <v>27.8</v>
      </c>
      <c r="D460">
        <v>0</v>
      </c>
      <c r="E460" s="24" t="s">
        <v>1071</v>
      </c>
      <c r="F460" s="24" t="s">
        <v>1074</v>
      </c>
      <c r="G460">
        <v>23065.42</v>
      </c>
      <c r="J460" s="24"/>
    </row>
    <row r="461" spans="1:10" x14ac:dyDescent="0.25">
      <c r="A461">
        <v>47</v>
      </c>
      <c r="B461" s="24" t="s">
        <v>1066</v>
      </c>
      <c r="C461">
        <v>32.299999999999997</v>
      </c>
      <c r="D461">
        <v>1</v>
      </c>
      <c r="E461" s="24" t="s">
        <v>1067</v>
      </c>
      <c r="F461" s="24" t="s">
        <v>1072</v>
      </c>
      <c r="G461">
        <v>8062.76</v>
      </c>
      <c r="J461" s="24"/>
    </row>
    <row r="462" spans="1:10" x14ac:dyDescent="0.25">
      <c r="A462">
        <v>47</v>
      </c>
      <c r="B462" s="24" t="s">
        <v>1070</v>
      </c>
      <c r="C462">
        <v>26.1</v>
      </c>
      <c r="D462">
        <v>1</v>
      </c>
      <c r="E462" s="24" t="s">
        <v>1071</v>
      </c>
      <c r="F462" s="24" t="s">
        <v>1073</v>
      </c>
      <c r="G462">
        <v>23401.31</v>
      </c>
      <c r="J462" s="24"/>
    </row>
    <row r="463" spans="1:10" x14ac:dyDescent="0.25">
      <c r="A463">
        <v>47</v>
      </c>
      <c r="B463" s="24" t="s">
        <v>1066</v>
      </c>
      <c r="C463">
        <v>38.9</v>
      </c>
      <c r="D463">
        <v>2</v>
      </c>
      <c r="E463" s="24" t="s">
        <v>1071</v>
      </c>
      <c r="F463" s="24" t="s">
        <v>1074</v>
      </c>
      <c r="G463">
        <v>44202.65</v>
      </c>
      <c r="J463" s="24"/>
    </row>
    <row r="464" spans="1:10" x14ac:dyDescent="0.25">
      <c r="A464">
        <v>47</v>
      </c>
      <c r="B464" s="24" t="s">
        <v>1066</v>
      </c>
      <c r="C464">
        <v>19.2</v>
      </c>
      <c r="D464">
        <v>1</v>
      </c>
      <c r="E464" s="24" t="s">
        <v>1067</v>
      </c>
      <c r="F464" s="24" t="s">
        <v>1073</v>
      </c>
      <c r="G464">
        <v>8627.5400000000009</v>
      </c>
      <c r="J464" s="24"/>
    </row>
    <row r="465" spans="1:10" x14ac:dyDescent="0.25">
      <c r="A465">
        <v>47</v>
      </c>
      <c r="B465" s="24" t="s">
        <v>1066</v>
      </c>
      <c r="C465">
        <v>28.2</v>
      </c>
      <c r="D465">
        <v>3</v>
      </c>
      <c r="E465" s="24" t="s">
        <v>1071</v>
      </c>
      <c r="F465" s="24" t="s">
        <v>1068</v>
      </c>
      <c r="G465">
        <v>24915.22</v>
      </c>
      <c r="J465" s="24"/>
    </row>
    <row r="466" spans="1:10" x14ac:dyDescent="0.25">
      <c r="A466">
        <v>47</v>
      </c>
      <c r="B466" s="24" t="s">
        <v>1066</v>
      </c>
      <c r="C466">
        <v>36.1</v>
      </c>
      <c r="D466">
        <v>1</v>
      </c>
      <c r="E466" s="24" t="s">
        <v>1071</v>
      </c>
      <c r="F466" s="24" t="s">
        <v>1074</v>
      </c>
      <c r="G466">
        <v>42211.14</v>
      </c>
      <c r="J466" s="24"/>
    </row>
    <row r="467" spans="1:10" x14ac:dyDescent="0.25">
      <c r="A467">
        <v>47</v>
      </c>
      <c r="B467" s="24" t="s">
        <v>1070</v>
      </c>
      <c r="C467">
        <v>45.3</v>
      </c>
      <c r="D467">
        <v>1</v>
      </c>
      <c r="E467" s="24" t="s">
        <v>1067</v>
      </c>
      <c r="F467" s="24" t="s">
        <v>1074</v>
      </c>
      <c r="G467">
        <v>8569.86</v>
      </c>
      <c r="J467" s="24"/>
    </row>
    <row r="468" spans="1:10" x14ac:dyDescent="0.25">
      <c r="A468">
        <v>47</v>
      </c>
      <c r="B468" s="24" t="s">
        <v>1066</v>
      </c>
      <c r="C468">
        <v>29.8</v>
      </c>
      <c r="D468">
        <v>3</v>
      </c>
      <c r="E468" s="24" t="s">
        <v>1071</v>
      </c>
      <c r="F468" s="24" t="s">
        <v>1072</v>
      </c>
      <c r="G468">
        <v>25309.49</v>
      </c>
      <c r="J468" s="24"/>
    </row>
    <row r="469" spans="1:10" x14ac:dyDescent="0.25">
      <c r="A469">
        <v>47</v>
      </c>
      <c r="B469" s="24" t="s">
        <v>1070</v>
      </c>
      <c r="C469">
        <v>32</v>
      </c>
      <c r="D469">
        <v>1</v>
      </c>
      <c r="E469" s="24" t="s">
        <v>1067</v>
      </c>
      <c r="F469" s="24" t="s">
        <v>1072</v>
      </c>
      <c r="G469">
        <v>8551.35</v>
      </c>
      <c r="J469" s="24"/>
    </row>
    <row r="470" spans="1:10" x14ac:dyDescent="0.25">
      <c r="A470">
        <v>47</v>
      </c>
      <c r="B470" s="24" t="s">
        <v>1066</v>
      </c>
      <c r="C470">
        <v>36.200000000000003</v>
      </c>
      <c r="D470">
        <v>0</v>
      </c>
      <c r="E470" s="24" t="s">
        <v>1071</v>
      </c>
      <c r="F470" s="24" t="s">
        <v>1074</v>
      </c>
      <c r="G470">
        <v>41676.080000000002</v>
      </c>
      <c r="J470" s="24"/>
    </row>
    <row r="471" spans="1:10" x14ac:dyDescent="0.25">
      <c r="A471">
        <v>47</v>
      </c>
      <c r="B471" s="24" t="s">
        <v>1070</v>
      </c>
      <c r="C471">
        <v>27.6</v>
      </c>
      <c r="D471">
        <v>2</v>
      </c>
      <c r="E471" s="24" t="s">
        <v>1071</v>
      </c>
      <c r="F471" s="24" t="s">
        <v>1068</v>
      </c>
      <c r="G471">
        <v>24535.7</v>
      </c>
      <c r="J471" s="24"/>
    </row>
    <row r="472" spans="1:10" x14ac:dyDescent="0.25">
      <c r="A472">
        <v>47</v>
      </c>
      <c r="B472" s="24" t="s">
        <v>1070</v>
      </c>
      <c r="C472">
        <v>24.3</v>
      </c>
      <c r="D472">
        <v>0</v>
      </c>
      <c r="E472" s="24" t="s">
        <v>1067</v>
      </c>
      <c r="F472" s="24" t="s">
        <v>1073</v>
      </c>
      <c r="G472">
        <v>8534.67</v>
      </c>
      <c r="J472" s="24"/>
    </row>
    <row r="473" spans="1:10" x14ac:dyDescent="0.25">
      <c r="A473">
        <v>46</v>
      </c>
      <c r="B473" s="24" t="s">
        <v>1070</v>
      </c>
      <c r="C473">
        <v>33.4</v>
      </c>
      <c r="D473">
        <v>1</v>
      </c>
      <c r="E473" s="24" t="s">
        <v>1067</v>
      </c>
      <c r="F473" s="24" t="s">
        <v>1074</v>
      </c>
      <c r="G473">
        <v>8240.59</v>
      </c>
      <c r="J473" s="24"/>
    </row>
    <row r="474" spans="1:10" x14ac:dyDescent="0.25">
      <c r="A474">
        <v>46</v>
      </c>
      <c r="B474" s="24" t="s">
        <v>1070</v>
      </c>
      <c r="C474">
        <v>27.7</v>
      </c>
      <c r="D474">
        <v>0</v>
      </c>
      <c r="E474" s="24" t="s">
        <v>1067</v>
      </c>
      <c r="F474" s="24" t="s">
        <v>1068</v>
      </c>
      <c r="G474">
        <v>8026.67</v>
      </c>
      <c r="J474" s="24"/>
    </row>
    <row r="475" spans="1:10" x14ac:dyDescent="0.25">
      <c r="A475">
        <v>46</v>
      </c>
      <c r="B475" s="24" t="s">
        <v>1066</v>
      </c>
      <c r="C475">
        <v>30.5</v>
      </c>
      <c r="D475">
        <v>3</v>
      </c>
      <c r="E475" s="24" t="s">
        <v>1071</v>
      </c>
      <c r="F475" s="24" t="s">
        <v>1068</v>
      </c>
      <c r="G475">
        <v>40720.550000000003</v>
      </c>
      <c r="J475" s="24"/>
    </row>
    <row r="476" spans="1:10" x14ac:dyDescent="0.25">
      <c r="A476">
        <v>46</v>
      </c>
      <c r="B476" s="24" t="s">
        <v>1070</v>
      </c>
      <c r="C476">
        <v>28.9</v>
      </c>
      <c r="D476">
        <v>2</v>
      </c>
      <c r="E476" s="24" t="s">
        <v>1067</v>
      </c>
      <c r="F476" s="24" t="s">
        <v>1072</v>
      </c>
      <c r="G476">
        <v>8823.2800000000007</v>
      </c>
      <c r="J476" s="24"/>
    </row>
    <row r="477" spans="1:10" x14ac:dyDescent="0.25">
      <c r="A477">
        <v>46</v>
      </c>
      <c r="B477" s="24" t="s">
        <v>1066</v>
      </c>
      <c r="C477">
        <v>22.3</v>
      </c>
      <c r="D477">
        <v>0</v>
      </c>
      <c r="E477" s="24" t="s">
        <v>1067</v>
      </c>
      <c r="F477" s="24" t="s">
        <v>1072</v>
      </c>
      <c r="G477">
        <v>7147.11</v>
      </c>
      <c r="J477" s="24"/>
    </row>
    <row r="478" spans="1:10" x14ac:dyDescent="0.25">
      <c r="A478">
        <v>46</v>
      </c>
      <c r="B478" s="24" t="s">
        <v>1066</v>
      </c>
      <c r="C478">
        <v>42.4</v>
      </c>
      <c r="D478">
        <v>3</v>
      </c>
      <c r="E478" s="24" t="s">
        <v>1071</v>
      </c>
      <c r="F478" s="24" t="s">
        <v>1074</v>
      </c>
      <c r="G478">
        <v>46151.12</v>
      </c>
      <c r="J478" s="24"/>
    </row>
    <row r="479" spans="1:10" x14ac:dyDescent="0.25">
      <c r="A479">
        <v>46</v>
      </c>
      <c r="B479" s="24" t="s">
        <v>1066</v>
      </c>
      <c r="C479">
        <v>26.6</v>
      </c>
      <c r="D479">
        <v>1</v>
      </c>
      <c r="E479" s="24" t="s">
        <v>1067</v>
      </c>
      <c r="F479" s="24" t="s">
        <v>1074</v>
      </c>
      <c r="G479">
        <v>7742.11</v>
      </c>
      <c r="J479" s="24"/>
    </row>
    <row r="480" spans="1:10" x14ac:dyDescent="0.25">
      <c r="A480">
        <v>46</v>
      </c>
      <c r="B480" s="24" t="s">
        <v>1070</v>
      </c>
      <c r="C480">
        <v>48.1</v>
      </c>
      <c r="D480">
        <v>2</v>
      </c>
      <c r="E480" s="24" t="s">
        <v>1067</v>
      </c>
      <c r="F480" s="24" t="s">
        <v>1073</v>
      </c>
      <c r="G480">
        <v>9432.93</v>
      </c>
      <c r="J480" s="24"/>
    </row>
    <row r="481" spans="1:10" x14ac:dyDescent="0.25">
      <c r="A481">
        <v>46</v>
      </c>
      <c r="B481" s="24" t="s">
        <v>1070</v>
      </c>
      <c r="C481">
        <v>27.7</v>
      </c>
      <c r="D481">
        <v>1</v>
      </c>
      <c r="E481" s="24" t="s">
        <v>1067</v>
      </c>
      <c r="F481" s="24" t="s">
        <v>1074</v>
      </c>
      <c r="G481">
        <v>8232.64</v>
      </c>
      <c r="J481" s="24"/>
    </row>
    <row r="482" spans="1:10" x14ac:dyDescent="0.25">
      <c r="A482">
        <v>46</v>
      </c>
      <c r="B482" s="24" t="s">
        <v>1066</v>
      </c>
      <c r="C482">
        <v>33.299999999999997</v>
      </c>
      <c r="D482">
        <v>1</v>
      </c>
      <c r="E482" s="24" t="s">
        <v>1067</v>
      </c>
      <c r="F482" s="24" t="s">
        <v>1073</v>
      </c>
      <c r="G482">
        <v>8334.4599999999991</v>
      </c>
      <c r="J482" s="24"/>
    </row>
    <row r="483" spans="1:10" x14ac:dyDescent="0.25">
      <c r="A483">
        <v>46</v>
      </c>
      <c r="B483" s="24" t="s">
        <v>1066</v>
      </c>
      <c r="C483">
        <v>27.6</v>
      </c>
      <c r="D483">
        <v>0</v>
      </c>
      <c r="E483" s="24" t="s">
        <v>1067</v>
      </c>
      <c r="F483" s="24" t="s">
        <v>1072</v>
      </c>
      <c r="G483">
        <v>24603.05</v>
      </c>
      <c r="J483" s="24"/>
    </row>
    <row r="484" spans="1:10" x14ac:dyDescent="0.25">
      <c r="A484">
        <v>46</v>
      </c>
      <c r="B484" s="24" t="s">
        <v>1066</v>
      </c>
      <c r="C484">
        <v>43.9</v>
      </c>
      <c r="D484">
        <v>3</v>
      </c>
      <c r="E484" s="24" t="s">
        <v>1067</v>
      </c>
      <c r="F484" s="24" t="s">
        <v>1074</v>
      </c>
      <c r="G484">
        <v>8944.1200000000008</v>
      </c>
      <c r="J484" s="24"/>
    </row>
    <row r="485" spans="1:10" x14ac:dyDescent="0.25">
      <c r="A485">
        <v>46</v>
      </c>
      <c r="B485" s="24" t="s">
        <v>1070</v>
      </c>
      <c r="C485">
        <v>32.299999999999997</v>
      </c>
      <c r="D485">
        <v>2</v>
      </c>
      <c r="E485" s="24" t="s">
        <v>1067</v>
      </c>
      <c r="F485" s="24" t="s">
        <v>1073</v>
      </c>
      <c r="G485">
        <v>9411.01</v>
      </c>
      <c r="J485" s="24"/>
    </row>
    <row r="486" spans="1:10" x14ac:dyDescent="0.25">
      <c r="A486">
        <v>46</v>
      </c>
      <c r="B486" s="24" t="s">
        <v>1066</v>
      </c>
      <c r="C486">
        <v>19.899999999999999</v>
      </c>
      <c r="D486">
        <v>0</v>
      </c>
      <c r="E486" s="24" t="s">
        <v>1067</v>
      </c>
      <c r="F486" s="24" t="s">
        <v>1068</v>
      </c>
      <c r="G486">
        <v>7526.71</v>
      </c>
      <c r="J486" s="24"/>
    </row>
    <row r="487" spans="1:10" x14ac:dyDescent="0.25">
      <c r="A487">
        <v>46</v>
      </c>
      <c r="B487" s="24" t="s">
        <v>1066</v>
      </c>
      <c r="C487">
        <v>39.4</v>
      </c>
      <c r="D487">
        <v>1</v>
      </c>
      <c r="E487" s="24" t="s">
        <v>1067</v>
      </c>
      <c r="F487" s="24" t="s">
        <v>1073</v>
      </c>
      <c r="G487">
        <v>8342.91</v>
      </c>
      <c r="J487" s="24"/>
    </row>
    <row r="488" spans="1:10" x14ac:dyDescent="0.25">
      <c r="A488">
        <v>46</v>
      </c>
      <c r="B488" s="24" t="s">
        <v>1070</v>
      </c>
      <c r="C488">
        <v>30.2</v>
      </c>
      <c r="D488">
        <v>2</v>
      </c>
      <c r="E488" s="24" t="s">
        <v>1067</v>
      </c>
      <c r="F488" s="24" t="s">
        <v>1072</v>
      </c>
      <c r="G488">
        <v>8825.09</v>
      </c>
      <c r="J488" s="24"/>
    </row>
    <row r="489" spans="1:10" x14ac:dyDescent="0.25">
      <c r="A489">
        <v>46</v>
      </c>
      <c r="B489" s="24" t="s">
        <v>1070</v>
      </c>
      <c r="C489">
        <v>28.1</v>
      </c>
      <c r="D489">
        <v>1</v>
      </c>
      <c r="E489" s="24" t="s">
        <v>1067</v>
      </c>
      <c r="F489" s="24" t="s">
        <v>1074</v>
      </c>
      <c r="G489">
        <v>8233.1</v>
      </c>
      <c r="J489" s="24"/>
    </row>
    <row r="490" spans="1:10" x14ac:dyDescent="0.25">
      <c r="A490">
        <v>46</v>
      </c>
      <c r="B490" s="24" t="s">
        <v>1066</v>
      </c>
      <c r="C490">
        <v>33.4</v>
      </c>
      <c r="D490">
        <v>1</v>
      </c>
      <c r="E490" s="24" t="s">
        <v>1067</v>
      </c>
      <c r="F490" s="24" t="s">
        <v>1073</v>
      </c>
      <c r="G490">
        <v>8334.59</v>
      </c>
      <c r="J490" s="24"/>
    </row>
    <row r="491" spans="1:10" x14ac:dyDescent="0.25">
      <c r="A491">
        <v>46</v>
      </c>
      <c r="B491" s="24" t="s">
        <v>1070</v>
      </c>
      <c r="C491">
        <v>20</v>
      </c>
      <c r="D491">
        <v>2</v>
      </c>
      <c r="E491" s="24" t="s">
        <v>1067</v>
      </c>
      <c r="F491" s="24" t="s">
        <v>1068</v>
      </c>
      <c r="G491">
        <v>9193.84</v>
      </c>
      <c r="J491" s="24"/>
    </row>
    <row r="492" spans="1:10" x14ac:dyDescent="0.25">
      <c r="A492">
        <v>46</v>
      </c>
      <c r="B492" s="24" t="s">
        <v>1070</v>
      </c>
      <c r="C492">
        <v>33.700000000000003</v>
      </c>
      <c r="D492">
        <v>1</v>
      </c>
      <c r="E492" s="24" t="s">
        <v>1067</v>
      </c>
      <c r="F492" s="24" t="s">
        <v>1073</v>
      </c>
      <c r="G492">
        <v>8823.99</v>
      </c>
      <c r="J492" s="24"/>
    </row>
    <row r="493" spans="1:10" x14ac:dyDescent="0.25">
      <c r="A493">
        <v>46</v>
      </c>
      <c r="B493" s="24" t="s">
        <v>1070</v>
      </c>
      <c r="C493">
        <v>30.8</v>
      </c>
      <c r="D493">
        <v>3</v>
      </c>
      <c r="E493" s="24" t="s">
        <v>1067</v>
      </c>
      <c r="F493" s="24" t="s">
        <v>1072</v>
      </c>
      <c r="G493">
        <v>9414.92</v>
      </c>
      <c r="J493" s="24"/>
    </row>
    <row r="494" spans="1:10" x14ac:dyDescent="0.25">
      <c r="A494">
        <v>46</v>
      </c>
      <c r="B494" s="24" t="s">
        <v>1070</v>
      </c>
      <c r="C494">
        <v>35.5</v>
      </c>
      <c r="D494">
        <v>0</v>
      </c>
      <c r="E494" s="24" t="s">
        <v>1071</v>
      </c>
      <c r="F494" s="24" t="s">
        <v>1073</v>
      </c>
      <c r="G494">
        <v>42111.66</v>
      </c>
      <c r="J494" s="24"/>
    </row>
    <row r="495" spans="1:10" x14ac:dyDescent="0.25">
      <c r="A495">
        <v>46</v>
      </c>
      <c r="B495" s="24" t="s">
        <v>1066</v>
      </c>
      <c r="C495">
        <v>25.8</v>
      </c>
      <c r="D495">
        <v>5</v>
      </c>
      <c r="E495" s="24" t="s">
        <v>1067</v>
      </c>
      <c r="F495" s="24" t="s">
        <v>1072</v>
      </c>
      <c r="G495">
        <v>10096.969999999999</v>
      </c>
      <c r="J495" s="24"/>
    </row>
    <row r="496" spans="1:10" x14ac:dyDescent="0.25">
      <c r="A496">
        <v>46</v>
      </c>
      <c r="B496" s="24" t="s">
        <v>1066</v>
      </c>
      <c r="C496">
        <v>24.8</v>
      </c>
      <c r="D496">
        <v>3</v>
      </c>
      <c r="E496" s="24" t="s">
        <v>1067</v>
      </c>
      <c r="F496" s="24" t="s">
        <v>1073</v>
      </c>
      <c r="G496">
        <v>9500.57</v>
      </c>
      <c r="J496" s="24"/>
    </row>
    <row r="497" spans="1:10" x14ac:dyDescent="0.25">
      <c r="A497">
        <v>46</v>
      </c>
      <c r="B497" s="24" t="s">
        <v>1070</v>
      </c>
      <c r="C497">
        <v>23.7</v>
      </c>
      <c r="D497">
        <v>1</v>
      </c>
      <c r="E497" s="24" t="s">
        <v>1071</v>
      </c>
      <c r="F497" s="24" t="s">
        <v>1068</v>
      </c>
      <c r="G497">
        <v>21677.279999999999</v>
      </c>
      <c r="J497" s="24"/>
    </row>
    <row r="498" spans="1:10" x14ac:dyDescent="0.25">
      <c r="A498">
        <v>46</v>
      </c>
      <c r="B498" s="24" t="s">
        <v>1066</v>
      </c>
      <c r="C498">
        <v>38.200000000000003</v>
      </c>
      <c r="D498">
        <v>2</v>
      </c>
      <c r="E498" s="24" t="s">
        <v>1067</v>
      </c>
      <c r="F498" s="24" t="s">
        <v>1074</v>
      </c>
      <c r="G498">
        <v>8347.16</v>
      </c>
      <c r="J498" s="24"/>
    </row>
    <row r="499" spans="1:10" x14ac:dyDescent="0.25">
      <c r="A499">
        <v>46</v>
      </c>
      <c r="B499" s="24" t="s">
        <v>1066</v>
      </c>
      <c r="C499">
        <v>40.4</v>
      </c>
      <c r="D499">
        <v>2</v>
      </c>
      <c r="E499" s="24" t="s">
        <v>1067</v>
      </c>
      <c r="F499" s="24" t="s">
        <v>1068</v>
      </c>
      <c r="G499">
        <v>8733.23</v>
      </c>
      <c r="J499" s="24"/>
    </row>
    <row r="500" spans="1:10" x14ac:dyDescent="0.25">
      <c r="A500">
        <v>46</v>
      </c>
      <c r="B500" s="24" t="s">
        <v>1070</v>
      </c>
      <c r="C500">
        <v>34.6</v>
      </c>
      <c r="D500">
        <v>1</v>
      </c>
      <c r="E500" s="24" t="s">
        <v>1071</v>
      </c>
      <c r="F500" s="24" t="s">
        <v>1072</v>
      </c>
      <c r="G500">
        <v>41661.599999999999</v>
      </c>
      <c r="J500" s="24"/>
    </row>
    <row r="501" spans="1:10" x14ac:dyDescent="0.25">
      <c r="A501">
        <v>46</v>
      </c>
      <c r="B501" s="24" t="s">
        <v>1066</v>
      </c>
      <c r="C501">
        <v>25.7</v>
      </c>
      <c r="D501">
        <v>3</v>
      </c>
      <c r="E501" s="24" t="s">
        <v>1067</v>
      </c>
      <c r="F501" s="24" t="s">
        <v>1068</v>
      </c>
      <c r="G501">
        <v>9301.89</v>
      </c>
      <c r="J501" s="24"/>
    </row>
    <row r="502" spans="1:10" x14ac:dyDescent="0.25">
      <c r="A502">
        <v>45</v>
      </c>
      <c r="B502" s="24" t="s">
        <v>1070</v>
      </c>
      <c r="C502">
        <v>38.299999999999997</v>
      </c>
      <c r="D502">
        <v>0</v>
      </c>
      <c r="E502" s="24" t="s">
        <v>1067</v>
      </c>
      <c r="F502" s="24" t="s">
        <v>1073</v>
      </c>
      <c r="G502">
        <v>7935.29</v>
      </c>
      <c r="J502" s="24"/>
    </row>
    <row r="503" spans="1:10" x14ac:dyDescent="0.25">
      <c r="A503">
        <v>45</v>
      </c>
      <c r="B503" s="24" t="s">
        <v>1066</v>
      </c>
      <c r="C503">
        <v>22.9</v>
      </c>
      <c r="D503">
        <v>2</v>
      </c>
      <c r="E503" s="24" t="s">
        <v>1071</v>
      </c>
      <c r="F503" s="24" t="s">
        <v>1068</v>
      </c>
      <c r="G503">
        <v>21098.55</v>
      </c>
      <c r="J503" s="24"/>
    </row>
    <row r="504" spans="1:10" x14ac:dyDescent="0.25">
      <c r="A504">
        <v>45</v>
      </c>
      <c r="B504" s="24" t="s">
        <v>1070</v>
      </c>
      <c r="C504">
        <v>28.6</v>
      </c>
      <c r="D504">
        <v>2</v>
      </c>
      <c r="E504" s="24" t="s">
        <v>1067</v>
      </c>
      <c r="F504" s="24" t="s">
        <v>1074</v>
      </c>
      <c r="G504">
        <v>8516.83</v>
      </c>
      <c r="J504" s="24"/>
    </row>
    <row r="505" spans="1:10" x14ac:dyDescent="0.25">
      <c r="A505">
        <v>45</v>
      </c>
      <c r="B505" s="24" t="s">
        <v>1070</v>
      </c>
      <c r="C505">
        <v>30.9</v>
      </c>
      <c r="D505">
        <v>2</v>
      </c>
      <c r="E505" s="24" t="s">
        <v>1067</v>
      </c>
      <c r="F505" s="24" t="s">
        <v>1072</v>
      </c>
      <c r="G505">
        <v>8520.0300000000007</v>
      </c>
      <c r="J505" s="24"/>
    </row>
    <row r="506" spans="1:10" x14ac:dyDescent="0.25">
      <c r="A506">
        <v>45</v>
      </c>
      <c r="B506" s="24" t="s">
        <v>1066</v>
      </c>
      <c r="C506">
        <v>30.2</v>
      </c>
      <c r="D506">
        <v>1</v>
      </c>
      <c r="E506" s="24" t="s">
        <v>1067</v>
      </c>
      <c r="F506" s="24" t="s">
        <v>1072</v>
      </c>
      <c r="G506">
        <v>7441.05</v>
      </c>
      <c r="J506" s="24"/>
    </row>
    <row r="507" spans="1:10" x14ac:dyDescent="0.25">
      <c r="A507">
        <v>45</v>
      </c>
      <c r="B507" s="24" t="s">
        <v>1066</v>
      </c>
      <c r="C507">
        <v>36.5</v>
      </c>
      <c r="D507">
        <v>2</v>
      </c>
      <c r="E507" s="24" t="s">
        <v>1071</v>
      </c>
      <c r="F507" s="24" t="s">
        <v>1068</v>
      </c>
      <c r="G507">
        <v>42760.5</v>
      </c>
      <c r="J507" s="24"/>
    </row>
    <row r="508" spans="1:10" x14ac:dyDescent="0.25">
      <c r="A508">
        <v>45</v>
      </c>
      <c r="B508" s="24" t="s">
        <v>1066</v>
      </c>
      <c r="C508">
        <v>24.3</v>
      </c>
      <c r="D508">
        <v>5</v>
      </c>
      <c r="E508" s="24" t="s">
        <v>1067</v>
      </c>
      <c r="F508" s="24" t="s">
        <v>1074</v>
      </c>
      <c r="G508">
        <v>9788.8700000000008</v>
      </c>
      <c r="J508" s="24"/>
    </row>
    <row r="509" spans="1:10" x14ac:dyDescent="0.25">
      <c r="A509">
        <v>45</v>
      </c>
      <c r="B509" s="24" t="s">
        <v>1070</v>
      </c>
      <c r="C509">
        <v>33.1</v>
      </c>
      <c r="D509">
        <v>0</v>
      </c>
      <c r="E509" s="24" t="s">
        <v>1067</v>
      </c>
      <c r="F509" s="24" t="s">
        <v>1072</v>
      </c>
      <c r="G509">
        <v>7345.08</v>
      </c>
      <c r="J509" s="24"/>
    </row>
    <row r="510" spans="1:10" x14ac:dyDescent="0.25">
      <c r="A510">
        <v>45</v>
      </c>
      <c r="B510" s="24" t="s">
        <v>1066</v>
      </c>
      <c r="C510">
        <v>28.7</v>
      </c>
      <c r="D510">
        <v>2</v>
      </c>
      <c r="E510" s="24" t="s">
        <v>1067</v>
      </c>
      <c r="F510" s="24" t="s">
        <v>1072</v>
      </c>
      <c r="G510">
        <v>8027.97</v>
      </c>
      <c r="J510" s="24"/>
    </row>
    <row r="511" spans="1:10" x14ac:dyDescent="0.25">
      <c r="A511">
        <v>45</v>
      </c>
      <c r="B511" s="24" t="s">
        <v>1066</v>
      </c>
      <c r="C511">
        <v>30.5</v>
      </c>
      <c r="D511">
        <v>2</v>
      </c>
      <c r="E511" s="24" t="s">
        <v>1067</v>
      </c>
      <c r="F511" s="24" t="s">
        <v>1068</v>
      </c>
      <c r="G511">
        <v>8413.4599999999991</v>
      </c>
      <c r="J511" s="24"/>
    </row>
    <row r="512" spans="1:10" x14ac:dyDescent="0.25">
      <c r="A512">
        <v>45</v>
      </c>
      <c r="B512" s="24" t="s">
        <v>1070</v>
      </c>
      <c r="C512">
        <v>36.299999999999997</v>
      </c>
      <c r="D512">
        <v>2</v>
      </c>
      <c r="E512" s="24" t="s">
        <v>1067</v>
      </c>
      <c r="F512" s="24" t="s">
        <v>1074</v>
      </c>
      <c r="G512">
        <v>8527.5300000000007</v>
      </c>
      <c r="J512" s="24"/>
    </row>
    <row r="513" spans="1:10" x14ac:dyDescent="0.25">
      <c r="A513">
        <v>45</v>
      </c>
      <c r="B513" s="24" t="s">
        <v>1066</v>
      </c>
      <c r="C513">
        <v>21.4</v>
      </c>
      <c r="D513">
        <v>0</v>
      </c>
      <c r="E513" s="24" t="s">
        <v>1067</v>
      </c>
      <c r="F513" s="24" t="s">
        <v>1068</v>
      </c>
      <c r="G513">
        <v>7222.79</v>
      </c>
      <c r="J513" s="24"/>
    </row>
    <row r="514" spans="1:10" x14ac:dyDescent="0.25">
      <c r="A514">
        <v>45</v>
      </c>
      <c r="B514" s="24" t="s">
        <v>1066</v>
      </c>
      <c r="C514">
        <v>24</v>
      </c>
      <c r="D514">
        <v>2</v>
      </c>
      <c r="E514" s="24" t="s">
        <v>1067</v>
      </c>
      <c r="F514" s="24" t="s">
        <v>1073</v>
      </c>
      <c r="G514">
        <v>8604.48</v>
      </c>
      <c r="J514" s="24"/>
    </row>
    <row r="515" spans="1:10" x14ac:dyDescent="0.25">
      <c r="A515">
        <v>45</v>
      </c>
      <c r="B515" s="24" t="s">
        <v>1070</v>
      </c>
      <c r="C515">
        <v>25.2</v>
      </c>
      <c r="D515">
        <v>2</v>
      </c>
      <c r="E515" s="24" t="s">
        <v>1067</v>
      </c>
      <c r="F515" s="24" t="s">
        <v>1073</v>
      </c>
      <c r="G515">
        <v>9095.07</v>
      </c>
      <c r="J515" s="24"/>
    </row>
    <row r="516" spans="1:10" x14ac:dyDescent="0.25">
      <c r="A516">
        <v>45</v>
      </c>
      <c r="B516" s="24" t="s">
        <v>1066</v>
      </c>
      <c r="C516">
        <v>39.799999999999997</v>
      </c>
      <c r="D516">
        <v>0</v>
      </c>
      <c r="E516" s="24" t="s">
        <v>1067</v>
      </c>
      <c r="F516" s="24" t="s">
        <v>1073</v>
      </c>
      <c r="G516">
        <v>7448.4</v>
      </c>
      <c r="J516" s="24"/>
    </row>
    <row r="517" spans="1:10" x14ac:dyDescent="0.25">
      <c r="A517">
        <v>45</v>
      </c>
      <c r="B517" s="24" t="s">
        <v>1070</v>
      </c>
      <c r="C517">
        <v>35.799999999999997</v>
      </c>
      <c r="D517">
        <v>0</v>
      </c>
      <c r="E517" s="24" t="s">
        <v>1067</v>
      </c>
      <c r="F517" s="24" t="s">
        <v>1068</v>
      </c>
      <c r="G517">
        <v>7731.86</v>
      </c>
      <c r="J517" s="24"/>
    </row>
    <row r="518" spans="1:10" x14ac:dyDescent="0.25">
      <c r="A518">
        <v>45</v>
      </c>
      <c r="B518" s="24" t="s">
        <v>1066</v>
      </c>
      <c r="C518">
        <v>33.700000000000003</v>
      </c>
      <c r="D518">
        <v>1</v>
      </c>
      <c r="E518" s="24" t="s">
        <v>1067</v>
      </c>
      <c r="F518" s="24" t="s">
        <v>1072</v>
      </c>
      <c r="G518">
        <v>7445.92</v>
      </c>
      <c r="J518" s="24"/>
    </row>
    <row r="519" spans="1:10" x14ac:dyDescent="0.25">
      <c r="A519">
        <v>45</v>
      </c>
      <c r="B519" s="24" t="s">
        <v>1066</v>
      </c>
      <c r="C519">
        <v>22.9</v>
      </c>
      <c r="D519">
        <v>0</v>
      </c>
      <c r="E519" s="24" t="s">
        <v>1071</v>
      </c>
      <c r="F519" s="24" t="s">
        <v>1073</v>
      </c>
      <c r="G519">
        <v>35069.370000000003</v>
      </c>
      <c r="J519" s="24"/>
    </row>
    <row r="520" spans="1:10" x14ac:dyDescent="0.25">
      <c r="A520">
        <v>45</v>
      </c>
      <c r="B520" s="24" t="s">
        <v>1070</v>
      </c>
      <c r="C520">
        <v>35.299999999999997</v>
      </c>
      <c r="D520">
        <v>0</v>
      </c>
      <c r="E520" s="24" t="s">
        <v>1067</v>
      </c>
      <c r="F520" s="24" t="s">
        <v>1072</v>
      </c>
      <c r="G520">
        <v>7348.14</v>
      </c>
      <c r="J520" s="24"/>
    </row>
    <row r="521" spans="1:10" x14ac:dyDescent="0.25">
      <c r="A521">
        <v>45</v>
      </c>
      <c r="B521" s="24" t="s">
        <v>1070</v>
      </c>
      <c r="C521">
        <v>40</v>
      </c>
      <c r="D521">
        <v>3</v>
      </c>
      <c r="E521" s="24" t="s">
        <v>1067</v>
      </c>
      <c r="F521" s="24" t="s">
        <v>1073</v>
      </c>
      <c r="G521">
        <v>9704.67</v>
      </c>
      <c r="J521" s="24"/>
    </row>
    <row r="522" spans="1:10" x14ac:dyDescent="0.25">
      <c r="A522">
        <v>45</v>
      </c>
      <c r="B522" s="24" t="s">
        <v>1070</v>
      </c>
      <c r="C522">
        <v>27.6</v>
      </c>
      <c r="D522">
        <v>1</v>
      </c>
      <c r="E522" s="24" t="s">
        <v>1067</v>
      </c>
      <c r="F522" s="24" t="s">
        <v>1068</v>
      </c>
      <c r="G522">
        <v>28340.19</v>
      </c>
      <c r="J522" s="24"/>
    </row>
    <row r="523" spans="1:10" x14ac:dyDescent="0.25">
      <c r="A523">
        <v>45</v>
      </c>
      <c r="B523" s="24" t="s">
        <v>1070</v>
      </c>
      <c r="C523">
        <v>30.5</v>
      </c>
      <c r="D523">
        <v>1</v>
      </c>
      <c r="E523" s="24" t="s">
        <v>1071</v>
      </c>
      <c r="F523" s="24" t="s">
        <v>1068</v>
      </c>
      <c r="G523">
        <v>39725.519999999997</v>
      </c>
      <c r="J523" s="24"/>
    </row>
    <row r="524" spans="1:10" x14ac:dyDescent="0.25">
      <c r="A524">
        <v>45</v>
      </c>
      <c r="B524" s="24" t="s">
        <v>1070</v>
      </c>
      <c r="C524">
        <v>31.8</v>
      </c>
      <c r="D524">
        <v>0</v>
      </c>
      <c r="E524" s="24" t="s">
        <v>1067</v>
      </c>
      <c r="F524" s="24" t="s">
        <v>1074</v>
      </c>
      <c r="G524">
        <v>17929.3</v>
      </c>
      <c r="J524" s="24"/>
    </row>
    <row r="525" spans="1:10" x14ac:dyDescent="0.25">
      <c r="A525">
        <v>45</v>
      </c>
      <c r="B525" s="24" t="s">
        <v>1066</v>
      </c>
      <c r="C525">
        <v>20.399999999999999</v>
      </c>
      <c r="D525">
        <v>3</v>
      </c>
      <c r="E525" s="24" t="s">
        <v>1067</v>
      </c>
      <c r="F525" s="24" t="s">
        <v>1074</v>
      </c>
      <c r="G525">
        <v>8605.36</v>
      </c>
      <c r="J525" s="24"/>
    </row>
    <row r="526" spans="1:10" x14ac:dyDescent="0.25">
      <c r="A526">
        <v>45</v>
      </c>
      <c r="B526" s="24" t="s">
        <v>1066</v>
      </c>
      <c r="C526">
        <v>23.6</v>
      </c>
      <c r="D526">
        <v>2</v>
      </c>
      <c r="E526" s="24" t="s">
        <v>1067</v>
      </c>
      <c r="F526" s="24" t="s">
        <v>1073</v>
      </c>
      <c r="G526">
        <v>8603.82</v>
      </c>
      <c r="J526" s="24"/>
    </row>
    <row r="527" spans="1:10" x14ac:dyDescent="0.25">
      <c r="A527">
        <v>45</v>
      </c>
      <c r="B527" s="24" t="s">
        <v>1070</v>
      </c>
      <c r="C527">
        <v>27.8</v>
      </c>
      <c r="D527">
        <v>2</v>
      </c>
      <c r="E527" s="24" t="s">
        <v>1067</v>
      </c>
      <c r="F527" s="24" t="s">
        <v>1074</v>
      </c>
      <c r="G527">
        <v>8515.76</v>
      </c>
      <c r="J527" s="24"/>
    </row>
    <row r="528" spans="1:10" x14ac:dyDescent="0.25">
      <c r="A528">
        <v>45</v>
      </c>
      <c r="B528" s="24" t="s">
        <v>1070</v>
      </c>
      <c r="C528">
        <v>25.7</v>
      </c>
      <c r="D528">
        <v>3</v>
      </c>
      <c r="E528" s="24" t="s">
        <v>1067</v>
      </c>
      <c r="F528" s="24" t="s">
        <v>1072</v>
      </c>
      <c r="G528">
        <v>9101.7999999999993</v>
      </c>
      <c r="J528" s="24"/>
    </row>
    <row r="529" spans="1:10" x14ac:dyDescent="0.25">
      <c r="A529">
        <v>45</v>
      </c>
      <c r="B529" s="24" t="s">
        <v>1066</v>
      </c>
      <c r="C529">
        <v>27.5</v>
      </c>
      <c r="D529">
        <v>3</v>
      </c>
      <c r="E529" s="24" t="s">
        <v>1067</v>
      </c>
      <c r="F529" s="24" t="s">
        <v>1072</v>
      </c>
      <c r="G529">
        <v>8615.2999999999993</v>
      </c>
      <c r="J529" s="24"/>
    </row>
    <row r="530" spans="1:10" x14ac:dyDescent="0.25">
      <c r="A530">
        <v>45</v>
      </c>
      <c r="B530" s="24" t="s">
        <v>1066</v>
      </c>
      <c r="C530">
        <v>30.4</v>
      </c>
      <c r="D530">
        <v>0</v>
      </c>
      <c r="E530" s="24" t="s">
        <v>1071</v>
      </c>
      <c r="F530" s="24" t="s">
        <v>1074</v>
      </c>
      <c r="G530">
        <v>62592.87</v>
      </c>
      <c r="J530" s="24"/>
    </row>
    <row r="531" spans="1:10" x14ac:dyDescent="0.25">
      <c r="A531">
        <v>44</v>
      </c>
      <c r="B531" s="24" t="s">
        <v>1066</v>
      </c>
      <c r="C531">
        <v>27.4</v>
      </c>
      <c r="D531">
        <v>2</v>
      </c>
      <c r="E531" s="24" t="s">
        <v>1067</v>
      </c>
      <c r="F531" s="24" t="s">
        <v>1072</v>
      </c>
      <c r="G531">
        <v>7726.85</v>
      </c>
      <c r="J531" s="24"/>
    </row>
    <row r="532" spans="1:10" x14ac:dyDescent="0.25">
      <c r="A532">
        <v>44</v>
      </c>
      <c r="B532" s="24" t="s">
        <v>1066</v>
      </c>
      <c r="C532">
        <v>37.1</v>
      </c>
      <c r="D532">
        <v>2</v>
      </c>
      <c r="E532" s="24" t="s">
        <v>1067</v>
      </c>
      <c r="F532" s="24" t="s">
        <v>1072</v>
      </c>
      <c r="G532">
        <v>7740.34</v>
      </c>
      <c r="J532" s="24"/>
    </row>
    <row r="533" spans="1:10" x14ac:dyDescent="0.25">
      <c r="A533">
        <v>44</v>
      </c>
      <c r="B533" s="24" t="s">
        <v>1066</v>
      </c>
      <c r="C533">
        <v>31.4</v>
      </c>
      <c r="D533">
        <v>1</v>
      </c>
      <c r="E533" s="24" t="s">
        <v>1071</v>
      </c>
      <c r="F533" s="24" t="s">
        <v>1073</v>
      </c>
      <c r="G533">
        <v>39556.49</v>
      </c>
      <c r="J533" s="24"/>
    </row>
    <row r="534" spans="1:10" x14ac:dyDescent="0.25">
      <c r="A534">
        <v>44</v>
      </c>
      <c r="B534" s="24" t="s">
        <v>1066</v>
      </c>
      <c r="C534">
        <v>39.5</v>
      </c>
      <c r="D534">
        <v>0</v>
      </c>
      <c r="E534" s="24" t="s">
        <v>1067</v>
      </c>
      <c r="F534" s="24" t="s">
        <v>1068</v>
      </c>
      <c r="G534">
        <v>6948.7</v>
      </c>
      <c r="J534" s="24"/>
    </row>
    <row r="535" spans="1:10" x14ac:dyDescent="0.25">
      <c r="A535">
        <v>44</v>
      </c>
      <c r="B535" s="24" t="s">
        <v>1070</v>
      </c>
      <c r="C535">
        <v>26.4</v>
      </c>
      <c r="D535">
        <v>0</v>
      </c>
      <c r="E535" s="24" t="s">
        <v>1067</v>
      </c>
      <c r="F535" s="24" t="s">
        <v>1068</v>
      </c>
      <c r="G535">
        <v>7419.48</v>
      </c>
      <c r="J535" s="24"/>
    </row>
    <row r="536" spans="1:10" x14ac:dyDescent="0.25">
      <c r="A536">
        <v>44</v>
      </c>
      <c r="B536" s="24" t="s">
        <v>1066</v>
      </c>
      <c r="C536">
        <v>30.7</v>
      </c>
      <c r="D536">
        <v>2</v>
      </c>
      <c r="E536" s="24" t="s">
        <v>1067</v>
      </c>
      <c r="F536" s="24" t="s">
        <v>1074</v>
      </c>
      <c r="G536">
        <v>7731.43</v>
      </c>
      <c r="J536" s="24"/>
    </row>
    <row r="537" spans="1:10" x14ac:dyDescent="0.25">
      <c r="A537">
        <v>44</v>
      </c>
      <c r="B537" s="24" t="s">
        <v>1066</v>
      </c>
      <c r="C537">
        <v>38.1</v>
      </c>
      <c r="D537">
        <v>1</v>
      </c>
      <c r="E537" s="24" t="s">
        <v>1067</v>
      </c>
      <c r="F537" s="24" t="s">
        <v>1074</v>
      </c>
      <c r="G537">
        <v>7152.67</v>
      </c>
      <c r="J537" s="24"/>
    </row>
    <row r="538" spans="1:10" x14ac:dyDescent="0.25">
      <c r="A538">
        <v>44</v>
      </c>
      <c r="B538" s="24" t="s">
        <v>1070</v>
      </c>
      <c r="C538">
        <v>27.6</v>
      </c>
      <c r="D538">
        <v>0</v>
      </c>
      <c r="E538" s="24" t="s">
        <v>1067</v>
      </c>
      <c r="F538" s="24" t="s">
        <v>1068</v>
      </c>
      <c r="G538">
        <v>7421.19</v>
      </c>
      <c r="J538" s="24"/>
    </row>
    <row r="539" spans="1:10" x14ac:dyDescent="0.25">
      <c r="A539">
        <v>44</v>
      </c>
      <c r="B539" s="24" t="s">
        <v>1066</v>
      </c>
      <c r="C539">
        <v>32</v>
      </c>
      <c r="D539">
        <v>2</v>
      </c>
      <c r="E539" s="24" t="s">
        <v>1067</v>
      </c>
      <c r="F539" s="24" t="s">
        <v>1068</v>
      </c>
      <c r="G539">
        <v>8116.27</v>
      </c>
      <c r="J539" s="24"/>
    </row>
    <row r="540" spans="1:10" x14ac:dyDescent="0.25">
      <c r="A540">
        <v>44</v>
      </c>
      <c r="B540" s="24" t="s">
        <v>1066</v>
      </c>
      <c r="C540">
        <v>22.1</v>
      </c>
      <c r="D540">
        <v>2</v>
      </c>
      <c r="E540" s="24" t="s">
        <v>1067</v>
      </c>
      <c r="F540" s="24" t="s">
        <v>1073</v>
      </c>
      <c r="G540">
        <v>8302.5400000000009</v>
      </c>
      <c r="J540" s="24"/>
    </row>
    <row r="541" spans="1:10" x14ac:dyDescent="0.25">
      <c r="A541">
        <v>44</v>
      </c>
      <c r="B541" s="24" t="s">
        <v>1070</v>
      </c>
      <c r="C541">
        <v>20.2</v>
      </c>
      <c r="D541">
        <v>1</v>
      </c>
      <c r="E541" s="24" t="s">
        <v>1071</v>
      </c>
      <c r="F541" s="24" t="s">
        <v>1073</v>
      </c>
      <c r="G541">
        <v>19594.810000000001</v>
      </c>
      <c r="J541" s="24"/>
    </row>
    <row r="542" spans="1:10" x14ac:dyDescent="0.25">
      <c r="A542">
        <v>44</v>
      </c>
      <c r="B542" s="24" t="s">
        <v>1070</v>
      </c>
      <c r="C542">
        <v>38.1</v>
      </c>
      <c r="D542">
        <v>0</v>
      </c>
      <c r="E542" s="24" t="s">
        <v>1071</v>
      </c>
      <c r="F542" s="24" t="s">
        <v>1074</v>
      </c>
      <c r="G542">
        <v>48885.14</v>
      </c>
      <c r="J542" s="24"/>
    </row>
    <row r="543" spans="1:10" x14ac:dyDescent="0.25">
      <c r="A543">
        <v>44</v>
      </c>
      <c r="B543" s="24" t="s">
        <v>1070</v>
      </c>
      <c r="C543">
        <v>24</v>
      </c>
      <c r="D543">
        <v>2</v>
      </c>
      <c r="E543" s="24" t="s">
        <v>1067</v>
      </c>
      <c r="F543" s="24" t="s">
        <v>1074</v>
      </c>
      <c r="G543">
        <v>8211.1</v>
      </c>
      <c r="J543" s="24"/>
    </row>
    <row r="544" spans="1:10" x14ac:dyDescent="0.25">
      <c r="A544">
        <v>44</v>
      </c>
      <c r="B544" s="24" t="s">
        <v>1070</v>
      </c>
      <c r="C544">
        <v>39</v>
      </c>
      <c r="D544">
        <v>0</v>
      </c>
      <c r="E544" s="24" t="s">
        <v>1071</v>
      </c>
      <c r="F544" s="24" t="s">
        <v>1068</v>
      </c>
      <c r="G544">
        <v>42983.46</v>
      </c>
      <c r="J544" s="24"/>
    </row>
    <row r="545" spans="1:10" x14ac:dyDescent="0.25">
      <c r="A545">
        <v>44</v>
      </c>
      <c r="B545" s="24" t="s">
        <v>1070</v>
      </c>
      <c r="C545">
        <v>43.9</v>
      </c>
      <c r="D545">
        <v>2</v>
      </c>
      <c r="E545" s="24" t="s">
        <v>1071</v>
      </c>
      <c r="F545" s="24" t="s">
        <v>1074</v>
      </c>
      <c r="G545">
        <v>46200.99</v>
      </c>
      <c r="J545" s="24"/>
    </row>
    <row r="546" spans="1:10" x14ac:dyDescent="0.25">
      <c r="A546">
        <v>44</v>
      </c>
      <c r="B546" s="24" t="s">
        <v>1070</v>
      </c>
      <c r="C546">
        <v>36.5</v>
      </c>
      <c r="D546">
        <v>0</v>
      </c>
      <c r="E546" s="24" t="s">
        <v>1067</v>
      </c>
      <c r="F546" s="24" t="s">
        <v>1073</v>
      </c>
      <c r="G546">
        <v>12797.21</v>
      </c>
      <c r="J546" s="24"/>
    </row>
    <row r="547" spans="1:10" x14ac:dyDescent="0.25">
      <c r="A547">
        <v>44</v>
      </c>
      <c r="B547" s="24" t="s">
        <v>1070</v>
      </c>
      <c r="C547">
        <v>29.8</v>
      </c>
      <c r="D547">
        <v>2</v>
      </c>
      <c r="E547" s="24" t="s">
        <v>1067</v>
      </c>
      <c r="F547" s="24" t="s">
        <v>1074</v>
      </c>
      <c r="G547">
        <v>8219.2000000000007</v>
      </c>
      <c r="J547" s="24"/>
    </row>
    <row r="548" spans="1:10" x14ac:dyDescent="0.25">
      <c r="A548">
        <v>44</v>
      </c>
      <c r="B548" s="24" t="s">
        <v>1066</v>
      </c>
      <c r="C548">
        <v>21.9</v>
      </c>
      <c r="D548">
        <v>3</v>
      </c>
      <c r="E548" s="24" t="s">
        <v>1067</v>
      </c>
      <c r="F548" s="24" t="s">
        <v>1073</v>
      </c>
      <c r="G548">
        <v>8891.14</v>
      </c>
      <c r="J548" s="24"/>
    </row>
    <row r="549" spans="1:10" x14ac:dyDescent="0.25">
      <c r="A549">
        <v>44</v>
      </c>
      <c r="B549" s="24" t="s">
        <v>1070</v>
      </c>
      <c r="C549">
        <v>32.299999999999997</v>
      </c>
      <c r="D549">
        <v>1</v>
      </c>
      <c r="E549" s="24" t="s">
        <v>1067</v>
      </c>
      <c r="F549" s="24" t="s">
        <v>1074</v>
      </c>
      <c r="G549">
        <v>7633.72</v>
      </c>
      <c r="J549" s="24"/>
    </row>
    <row r="550" spans="1:10" x14ac:dyDescent="0.25">
      <c r="A550">
        <v>44</v>
      </c>
      <c r="B550" s="24" t="s">
        <v>1070</v>
      </c>
      <c r="C550">
        <v>27.5</v>
      </c>
      <c r="D550">
        <v>1</v>
      </c>
      <c r="E550" s="24" t="s">
        <v>1067</v>
      </c>
      <c r="F550" s="24" t="s">
        <v>1072</v>
      </c>
      <c r="G550">
        <v>7626.99</v>
      </c>
      <c r="J550" s="24"/>
    </row>
    <row r="551" spans="1:10" x14ac:dyDescent="0.25">
      <c r="A551">
        <v>44</v>
      </c>
      <c r="B551" s="24" t="s">
        <v>1066</v>
      </c>
      <c r="C551">
        <v>29.7</v>
      </c>
      <c r="D551">
        <v>2</v>
      </c>
      <c r="E551" s="24" t="s">
        <v>1067</v>
      </c>
      <c r="F551" s="24" t="s">
        <v>1073</v>
      </c>
      <c r="G551">
        <v>32108.66</v>
      </c>
      <c r="J551" s="24"/>
    </row>
    <row r="552" spans="1:10" x14ac:dyDescent="0.25">
      <c r="A552">
        <v>44</v>
      </c>
      <c r="B552" s="24" t="s">
        <v>1066</v>
      </c>
      <c r="C552">
        <v>30.2</v>
      </c>
      <c r="D552">
        <v>2</v>
      </c>
      <c r="E552" s="24" t="s">
        <v>1071</v>
      </c>
      <c r="F552" s="24" t="s">
        <v>1072</v>
      </c>
      <c r="G552">
        <v>38998.550000000003</v>
      </c>
      <c r="J552" s="24"/>
    </row>
    <row r="553" spans="1:10" x14ac:dyDescent="0.25">
      <c r="A553">
        <v>44</v>
      </c>
      <c r="B553" s="24" t="s">
        <v>1066</v>
      </c>
      <c r="C553">
        <v>25.4</v>
      </c>
      <c r="D553">
        <v>1</v>
      </c>
      <c r="E553" s="24" t="s">
        <v>1067</v>
      </c>
      <c r="F553" s="24" t="s">
        <v>1068</v>
      </c>
      <c r="G553">
        <v>7518.03</v>
      </c>
      <c r="J553" s="24"/>
    </row>
    <row r="554" spans="1:10" x14ac:dyDescent="0.25">
      <c r="A554">
        <v>44</v>
      </c>
      <c r="B554" s="24" t="s">
        <v>1070</v>
      </c>
      <c r="C554">
        <v>25.8</v>
      </c>
      <c r="D554">
        <v>1</v>
      </c>
      <c r="E554" s="24" t="s">
        <v>1067</v>
      </c>
      <c r="F554" s="24" t="s">
        <v>1072</v>
      </c>
      <c r="G554">
        <v>7624.63</v>
      </c>
      <c r="J554" s="24"/>
    </row>
    <row r="555" spans="1:10" x14ac:dyDescent="0.25">
      <c r="A555">
        <v>44</v>
      </c>
      <c r="B555" s="24" t="s">
        <v>1070</v>
      </c>
      <c r="C555">
        <v>37</v>
      </c>
      <c r="D555">
        <v>1</v>
      </c>
      <c r="E555" s="24" t="s">
        <v>1067</v>
      </c>
      <c r="F555" s="24" t="s">
        <v>1068</v>
      </c>
      <c r="G555">
        <v>8023.14</v>
      </c>
      <c r="J555" s="24"/>
    </row>
    <row r="556" spans="1:10" x14ac:dyDescent="0.25">
      <c r="A556">
        <v>44</v>
      </c>
      <c r="B556" s="24" t="s">
        <v>1070</v>
      </c>
      <c r="C556">
        <v>25</v>
      </c>
      <c r="D556">
        <v>1</v>
      </c>
      <c r="E556" s="24" t="s">
        <v>1067</v>
      </c>
      <c r="F556" s="24" t="s">
        <v>1072</v>
      </c>
      <c r="G556">
        <v>7623.52</v>
      </c>
      <c r="J556" s="24"/>
    </row>
    <row r="557" spans="1:10" x14ac:dyDescent="0.25">
      <c r="A557">
        <v>44</v>
      </c>
      <c r="B557" s="24" t="s">
        <v>1066</v>
      </c>
      <c r="C557">
        <v>34.299999999999997</v>
      </c>
      <c r="D557">
        <v>1</v>
      </c>
      <c r="E557" s="24" t="s">
        <v>1067</v>
      </c>
      <c r="F557" s="24" t="s">
        <v>1074</v>
      </c>
      <c r="G557">
        <v>7147.47</v>
      </c>
      <c r="J557" s="24"/>
    </row>
    <row r="558" spans="1:10" x14ac:dyDescent="0.25">
      <c r="A558">
        <v>43</v>
      </c>
      <c r="B558" s="24" t="s">
        <v>1066</v>
      </c>
      <c r="C558">
        <v>27.4</v>
      </c>
      <c r="D558">
        <v>3</v>
      </c>
      <c r="E558" s="24" t="s">
        <v>1067</v>
      </c>
      <c r="F558" s="24" t="s">
        <v>1073</v>
      </c>
      <c r="G558">
        <v>8606.2199999999993</v>
      </c>
      <c r="J558" s="24"/>
    </row>
    <row r="559" spans="1:10" x14ac:dyDescent="0.25">
      <c r="A559">
        <v>43</v>
      </c>
      <c r="B559" s="24" t="s">
        <v>1066</v>
      </c>
      <c r="C559">
        <v>36</v>
      </c>
      <c r="D559">
        <v>3</v>
      </c>
      <c r="E559" s="24" t="s">
        <v>1071</v>
      </c>
      <c r="F559" s="24" t="s">
        <v>1074</v>
      </c>
      <c r="G559">
        <v>42124.52</v>
      </c>
      <c r="J559" s="24"/>
    </row>
    <row r="560" spans="1:10" x14ac:dyDescent="0.25">
      <c r="A560">
        <v>43</v>
      </c>
      <c r="B560" s="24" t="s">
        <v>1070</v>
      </c>
      <c r="C560">
        <v>35.700000000000003</v>
      </c>
      <c r="D560">
        <v>2</v>
      </c>
      <c r="E560" s="24" t="s">
        <v>1067</v>
      </c>
      <c r="F560" s="24" t="s">
        <v>1073</v>
      </c>
      <c r="G560">
        <v>19144.580000000002</v>
      </c>
      <c r="J560" s="24"/>
    </row>
    <row r="561" spans="1:10" x14ac:dyDescent="0.25">
      <c r="A561">
        <v>43</v>
      </c>
      <c r="B561" s="24" t="s">
        <v>1070</v>
      </c>
      <c r="C561">
        <v>34.4</v>
      </c>
      <c r="D561">
        <v>3</v>
      </c>
      <c r="E561" s="24" t="s">
        <v>1067</v>
      </c>
      <c r="F561" s="24" t="s">
        <v>1072</v>
      </c>
      <c r="G561">
        <v>8522</v>
      </c>
      <c r="J561" s="24"/>
    </row>
    <row r="562" spans="1:10" x14ac:dyDescent="0.25">
      <c r="A562">
        <v>43</v>
      </c>
      <c r="B562" s="24" t="s">
        <v>1070</v>
      </c>
      <c r="C562">
        <v>35.6</v>
      </c>
      <c r="D562">
        <v>1</v>
      </c>
      <c r="E562" s="24" t="s">
        <v>1067</v>
      </c>
      <c r="F562" s="24" t="s">
        <v>1074</v>
      </c>
      <c r="G562">
        <v>7345.73</v>
      </c>
      <c r="J562" s="24"/>
    </row>
    <row r="563" spans="1:10" x14ac:dyDescent="0.25">
      <c r="A563">
        <v>43</v>
      </c>
      <c r="B563" s="24" t="s">
        <v>1066</v>
      </c>
      <c r="C563">
        <v>26</v>
      </c>
      <c r="D563">
        <v>0</v>
      </c>
      <c r="E563" s="24" t="s">
        <v>1067</v>
      </c>
      <c r="F563" s="24" t="s">
        <v>1073</v>
      </c>
      <c r="G563">
        <v>6837.37</v>
      </c>
      <c r="J563" s="24"/>
    </row>
    <row r="564" spans="1:10" x14ac:dyDescent="0.25">
      <c r="A564">
        <v>43</v>
      </c>
      <c r="B564" s="24" t="s">
        <v>1070</v>
      </c>
      <c r="C564">
        <v>46.2</v>
      </c>
      <c r="D564">
        <v>0</v>
      </c>
      <c r="E564" s="24" t="s">
        <v>1071</v>
      </c>
      <c r="F564" s="24" t="s">
        <v>1074</v>
      </c>
      <c r="G564">
        <v>45863.21</v>
      </c>
      <c r="J564" s="24"/>
    </row>
    <row r="565" spans="1:10" x14ac:dyDescent="0.25">
      <c r="A565">
        <v>43</v>
      </c>
      <c r="B565" s="24" t="s">
        <v>1066</v>
      </c>
      <c r="C565">
        <v>32.6</v>
      </c>
      <c r="D565">
        <v>2</v>
      </c>
      <c r="E565" s="24" t="s">
        <v>1067</v>
      </c>
      <c r="F565" s="24" t="s">
        <v>1072</v>
      </c>
      <c r="G565">
        <v>7441.5</v>
      </c>
      <c r="J565" s="24"/>
    </row>
    <row r="566" spans="1:10" x14ac:dyDescent="0.25">
      <c r="A566">
        <v>43</v>
      </c>
      <c r="B566" s="24" t="s">
        <v>1066</v>
      </c>
      <c r="C566">
        <v>35.299999999999997</v>
      </c>
      <c r="D566">
        <v>2</v>
      </c>
      <c r="E566" s="24" t="s">
        <v>1067</v>
      </c>
      <c r="F566" s="24" t="s">
        <v>1074</v>
      </c>
      <c r="G566">
        <v>18806.150000000001</v>
      </c>
      <c r="J566" s="24"/>
    </row>
    <row r="567" spans="1:10" x14ac:dyDescent="0.25">
      <c r="A567">
        <v>43</v>
      </c>
      <c r="B567" s="24" t="s">
        <v>1066</v>
      </c>
      <c r="C567">
        <v>38.1</v>
      </c>
      <c r="D567">
        <v>2</v>
      </c>
      <c r="E567" s="24" t="s">
        <v>1071</v>
      </c>
      <c r="F567" s="24" t="s">
        <v>1074</v>
      </c>
      <c r="G567">
        <v>42560.43</v>
      </c>
      <c r="J567" s="24"/>
    </row>
    <row r="568" spans="1:10" x14ac:dyDescent="0.25">
      <c r="A568">
        <v>43</v>
      </c>
      <c r="B568" s="24" t="s">
        <v>1070</v>
      </c>
      <c r="C568">
        <v>30.7</v>
      </c>
      <c r="D568">
        <v>2</v>
      </c>
      <c r="E568" s="24" t="s">
        <v>1067</v>
      </c>
      <c r="F568" s="24" t="s">
        <v>1068</v>
      </c>
      <c r="G568">
        <v>8310.84</v>
      </c>
      <c r="J568" s="24"/>
    </row>
    <row r="569" spans="1:10" x14ac:dyDescent="0.25">
      <c r="A569">
        <v>43</v>
      </c>
      <c r="B569" s="24" t="s">
        <v>1066</v>
      </c>
      <c r="C569">
        <v>30.1</v>
      </c>
      <c r="D569">
        <v>1</v>
      </c>
      <c r="E569" s="24" t="s">
        <v>1067</v>
      </c>
      <c r="F569" s="24" t="s">
        <v>1072</v>
      </c>
      <c r="G569">
        <v>6849.03</v>
      </c>
      <c r="J569" s="24"/>
    </row>
    <row r="570" spans="1:10" x14ac:dyDescent="0.25">
      <c r="A570">
        <v>43</v>
      </c>
      <c r="B570" s="24" t="s">
        <v>1070</v>
      </c>
      <c r="C570">
        <v>20</v>
      </c>
      <c r="D570">
        <v>2</v>
      </c>
      <c r="E570" s="24" t="s">
        <v>1071</v>
      </c>
      <c r="F570" s="24" t="s">
        <v>1073</v>
      </c>
      <c r="G570">
        <v>19798.05</v>
      </c>
      <c r="J570" s="24"/>
    </row>
    <row r="571" spans="1:10" x14ac:dyDescent="0.25">
      <c r="A571">
        <v>43</v>
      </c>
      <c r="B571" s="24" t="s">
        <v>1070</v>
      </c>
      <c r="C571">
        <v>26.9</v>
      </c>
      <c r="D571">
        <v>0</v>
      </c>
      <c r="E571" s="24" t="s">
        <v>1071</v>
      </c>
      <c r="F571" s="24" t="s">
        <v>1068</v>
      </c>
      <c r="G571">
        <v>21774.32</v>
      </c>
      <c r="J571" s="24"/>
    </row>
    <row r="572" spans="1:10" x14ac:dyDescent="0.25">
      <c r="A572">
        <v>43</v>
      </c>
      <c r="B572" s="24" t="s">
        <v>1066</v>
      </c>
      <c r="C572">
        <v>23.2</v>
      </c>
      <c r="D572">
        <v>0</v>
      </c>
      <c r="E572" s="24" t="s">
        <v>1067</v>
      </c>
      <c r="F572" s="24" t="s">
        <v>1072</v>
      </c>
      <c r="G572">
        <v>6250.44</v>
      </c>
      <c r="J572" s="24"/>
    </row>
    <row r="573" spans="1:10" x14ac:dyDescent="0.25">
      <c r="A573">
        <v>43</v>
      </c>
      <c r="B573" s="24" t="s">
        <v>1066</v>
      </c>
      <c r="C573">
        <v>35</v>
      </c>
      <c r="D573">
        <v>1</v>
      </c>
      <c r="E573" s="24" t="s">
        <v>1071</v>
      </c>
      <c r="F573" s="24" t="s">
        <v>1073</v>
      </c>
      <c r="G573">
        <v>41034.22</v>
      </c>
      <c r="J573" s="24"/>
    </row>
    <row r="574" spans="1:10" x14ac:dyDescent="0.25">
      <c r="A574">
        <v>43</v>
      </c>
      <c r="B574" s="24" t="s">
        <v>1066</v>
      </c>
      <c r="C574">
        <v>30.1</v>
      </c>
      <c r="D574">
        <v>3</v>
      </c>
      <c r="E574" s="24" t="s">
        <v>1067</v>
      </c>
      <c r="F574" s="24" t="s">
        <v>1068</v>
      </c>
      <c r="G574">
        <v>8410.0499999999993</v>
      </c>
      <c r="J574" s="24"/>
    </row>
    <row r="575" spans="1:10" x14ac:dyDescent="0.25">
      <c r="A575">
        <v>43</v>
      </c>
      <c r="B575" s="24" t="s">
        <v>1066</v>
      </c>
      <c r="C575">
        <v>20.100000000000001</v>
      </c>
      <c r="D575">
        <v>2</v>
      </c>
      <c r="E575" s="24" t="s">
        <v>1071</v>
      </c>
      <c r="F575" s="24" t="s">
        <v>1074</v>
      </c>
      <c r="G575">
        <v>18767.740000000002</v>
      </c>
      <c r="J575" s="24"/>
    </row>
    <row r="576" spans="1:10" x14ac:dyDescent="0.25">
      <c r="A576">
        <v>43</v>
      </c>
      <c r="B576" s="24" t="s">
        <v>1070</v>
      </c>
      <c r="C576">
        <v>24.7</v>
      </c>
      <c r="D576">
        <v>2</v>
      </c>
      <c r="E576" s="24" t="s">
        <v>1071</v>
      </c>
      <c r="F576" s="24" t="s">
        <v>1068</v>
      </c>
      <c r="G576">
        <v>21880.82</v>
      </c>
      <c r="J576" s="24"/>
    </row>
    <row r="577" spans="1:10" x14ac:dyDescent="0.25">
      <c r="A577">
        <v>43</v>
      </c>
      <c r="B577" s="24" t="s">
        <v>1070</v>
      </c>
      <c r="C577">
        <v>25.1</v>
      </c>
      <c r="D577">
        <v>0</v>
      </c>
      <c r="E577" s="24" t="s">
        <v>1067</v>
      </c>
      <c r="F577" s="24" t="s">
        <v>1073</v>
      </c>
      <c r="G577">
        <v>7325.05</v>
      </c>
      <c r="J577" s="24"/>
    </row>
    <row r="578" spans="1:10" x14ac:dyDescent="0.25">
      <c r="A578">
        <v>43</v>
      </c>
      <c r="B578" s="24" t="s">
        <v>1070</v>
      </c>
      <c r="C578">
        <v>32.6</v>
      </c>
      <c r="D578">
        <v>3</v>
      </c>
      <c r="E578" s="24" t="s">
        <v>1071</v>
      </c>
      <c r="F578" s="24" t="s">
        <v>1074</v>
      </c>
      <c r="G578">
        <v>40941.29</v>
      </c>
      <c r="J578" s="24"/>
    </row>
    <row r="579" spans="1:10" x14ac:dyDescent="0.25">
      <c r="A579">
        <v>43</v>
      </c>
      <c r="B579" s="24" t="s">
        <v>1070</v>
      </c>
      <c r="C579">
        <v>34.6</v>
      </c>
      <c r="D579">
        <v>1</v>
      </c>
      <c r="E579" s="24" t="s">
        <v>1067</v>
      </c>
      <c r="F579" s="24" t="s">
        <v>1068</v>
      </c>
      <c r="G579">
        <v>7727.25</v>
      </c>
      <c r="J579" s="24"/>
    </row>
    <row r="580" spans="1:10" x14ac:dyDescent="0.25">
      <c r="A580">
        <v>43</v>
      </c>
      <c r="B580" s="24" t="s">
        <v>1070</v>
      </c>
      <c r="C580">
        <v>26.7</v>
      </c>
      <c r="D580">
        <v>2</v>
      </c>
      <c r="E580" s="24" t="s">
        <v>1071</v>
      </c>
      <c r="F580" s="24" t="s">
        <v>1072</v>
      </c>
      <c r="G580">
        <v>22478.6</v>
      </c>
      <c r="J580" s="24"/>
    </row>
    <row r="581" spans="1:10" x14ac:dyDescent="0.25">
      <c r="A581">
        <v>43</v>
      </c>
      <c r="B581" s="24" t="s">
        <v>1070</v>
      </c>
      <c r="C581">
        <v>25.3</v>
      </c>
      <c r="D581">
        <v>1</v>
      </c>
      <c r="E581" s="24" t="s">
        <v>1071</v>
      </c>
      <c r="F581" s="24" t="s">
        <v>1073</v>
      </c>
      <c r="G581">
        <v>21771.34</v>
      </c>
      <c r="J581" s="24"/>
    </row>
    <row r="582" spans="1:10" x14ac:dyDescent="0.25">
      <c r="A582">
        <v>43</v>
      </c>
      <c r="B582" s="24" t="s">
        <v>1070</v>
      </c>
      <c r="C582">
        <v>29.9</v>
      </c>
      <c r="D582">
        <v>1</v>
      </c>
      <c r="E582" s="24" t="s">
        <v>1067</v>
      </c>
      <c r="F582" s="24" t="s">
        <v>1072</v>
      </c>
      <c r="G582">
        <v>7337.75</v>
      </c>
      <c r="J582" s="24"/>
    </row>
    <row r="583" spans="1:10" x14ac:dyDescent="0.25">
      <c r="A583">
        <v>43</v>
      </c>
      <c r="B583" s="24" t="s">
        <v>1066</v>
      </c>
      <c r="C583">
        <v>25.5</v>
      </c>
      <c r="D583">
        <v>5</v>
      </c>
      <c r="E583" s="24" t="s">
        <v>1067</v>
      </c>
      <c r="F583" s="24" t="s">
        <v>1074</v>
      </c>
      <c r="G583">
        <v>14478.33</v>
      </c>
      <c r="J583" s="24"/>
    </row>
    <row r="584" spans="1:10" x14ac:dyDescent="0.25">
      <c r="A584">
        <v>43</v>
      </c>
      <c r="B584" s="24" t="s">
        <v>1066</v>
      </c>
      <c r="C584">
        <v>27.8</v>
      </c>
      <c r="D584">
        <v>0</v>
      </c>
      <c r="E584" s="24" t="s">
        <v>1071</v>
      </c>
      <c r="F584" s="24" t="s">
        <v>1072</v>
      </c>
      <c r="G584">
        <v>37829.72</v>
      </c>
      <c r="J584" s="24"/>
    </row>
    <row r="585" spans="1:10" x14ac:dyDescent="0.25">
      <c r="A585">
        <v>42</v>
      </c>
      <c r="B585" s="24" t="s">
        <v>1070</v>
      </c>
      <c r="C585">
        <v>23.4</v>
      </c>
      <c r="D585">
        <v>0</v>
      </c>
      <c r="E585" s="24" t="s">
        <v>1071</v>
      </c>
      <c r="F585" s="24" t="s">
        <v>1073</v>
      </c>
      <c r="G585">
        <v>19964.75</v>
      </c>
      <c r="J585" s="24"/>
    </row>
    <row r="586" spans="1:10" x14ac:dyDescent="0.25">
      <c r="A586">
        <v>42</v>
      </c>
      <c r="B586" s="24" t="s">
        <v>1070</v>
      </c>
      <c r="C586">
        <v>26.6</v>
      </c>
      <c r="D586">
        <v>0</v>
      </c>
      <c r="E586" s="24" t="s">
        <v>1071</v>
      </c>
      <c r="F586" s="24" t="s">
        <v>1068</v>
      </c>
      <c r="G586">
        <v>21348.71</v>
      </c>
      <c r="J586" s="24"/>
    </row>
    <row r="587" spans="1:10" x14ac:dyDescent="0.25">
      <c r="A587">
        <v>42</v>
      </c>
      <c r="B587" s="24" t="s">
        <v>1066</v>
      </c>
      <c r="C587">
        <v>24.6</v>
      </c>
      <c r="D587">
        <v>0</v>
      </c>
      <c r="E587" s="24" t="s">
        <v>1071</v>
      </c>
      <c r="F587" s="24" t="s">
        <v>1074</v>
      </c>
      <c r="G587">
        <v>19515.54</v>
      </c>
      <c r="J587" s="24"/>
    </row>
    <row r="588" spans="1:10" x14ac:dyDescent="0.25">
      <c r="A588">
        <v>42</v>
      </c>
      <c r="B588" s="24" t="s">
        <v>1070</v>
      </c>
      <c r="C588">
        <v>36.200000000000003</v>
      </c>
      <c r="D588">
        <v>1</v>
      </c>
      <c r="E588" s="24" t="s">
        <v>1067</v>
      </c>
      <c r="F588" s="24" t="s">
        <v>1068</v>
      </c>
      <c r="G588">
        <v>7443.64</v>
      </c>
      <c r="J588" s="24"/>
    </row>
    <row r="589" spans="1:10" x14ac:dyDescent="0.25">
      <c r="A589">
        <v>42</v>
      </c>
      <c r="B589" s="24" t="s">
        <v>1070</v>
      </c>
      <c r="C589">
        <v>25</v>
      </c>
      <c r="D589">
        <v>2</v>
      </c>
      <c r="E589" s="24" t="s">
        <v>1067</v>
      </c>
      <c r="F589" s="24" t="s">
        <v>1068</v>
      </c>
      <c r="G589">
        <v>8017.06</v>
      </c>
      <c r="J589" s="24"/>
    </row>
    <row r="590" spans="1:10" x14ac:dyDescent="0.25">
      <c r="A590">
        <v>42</v>
      </c>
      <c r="B590" s="24" t="s">
        <v>1070</v>
      </c>
      <c r="C590">
        <v>33.200000000000003</v>
      </c>
      <c r="D590">
        <v>1</v>
      </c>
      <c r="E590" s="24" t="s">
        <v>1067</v>
      </c>
      <c r="F590" s="24" t="s">
        <v>1073</v>
      </c>
      <c r="G590">
        <v>7639.42</v>
      </c>
      <c r="J590" s="24"/>
    </row>
    <row r="591" spans="1:10" x14ac:dyDescent="0.25">
      <c r="A591">
        <v>42</v>
      </c>
      <c r="B591" s="24" t="s">
        <v>1066</v>
      </c>
      <c r="C591">
        <v>26.9</v>
      </c>
      <c r="D591">
        <v>0</v>
      </c>
      <c r="E591" s="24" t="s">
        <v>1067</v>
      </c>
      <c r="F591" s="24" t="s">
        <v>1072</v>
      </c>
      <c r="G591">
        <v>5969.72</v>
      </c>
      <c r="J591" s="24"/>
    </row>
    <row r="592" spans="1:10" x14ac:dyDescent="0.25">
      <c r="A592">
        <v>42</v>
      </c>
      <c r="B592" s="24" t="s">
        <v>1066</v>
      </c>
      <c r="C592">
        <v>30</v>
      </c>
      <c r="D592">
        <v>0</v>
      </c>
      <c r="E592" s="24" t="s">
        <v>1071</v>
      </c>
      <c r="F592" s="24" t="s">
        <v>1072</v>
      </c>
      <c r="G592">
        <v>22144.03</v>
      </c>
      <c r="J592" s="24"/>
    </row>
    <row r="593" spans="1:10" x14ac:dyDescent="0.25">
      <c r="A593">
        <v>42</v>
      </c>
      <c r="B593" s="24" t="s">
        <v>1066</v>
      </c>
      <c r="C593">
        <v>26.1</v>
      </c>
      <c r="D593">
        <v>1</v>
      </c>
      <c r="E593" s="24" t="s">
        <v>1071</v>
      </c>
      <c r="F593" s="24" t="s">
        <v>1074</v>
      </c>
      <c r="G593">
        <v>38245.589999999997</v>
      </c>
      <c r="J593" s="24"/>
    </row>
    <row r="594" spans="1:10" x14ac:dyDescent="0.25">
      <c r="A594">
        <v>42</v>
      </c>
      <c r="B594" s="24" t="s">
        <v>1070</v>
      </c>
      <c r="C594">
        <v>29.5</v>
      </c>
      <c r="D594">
        <v>2</v>
      </c>
      <c r="E594" s="24" t="s">
        <v>1067</v>
      </c>
      <c r="F594" s="24" t="s">
        <v>1074</v>
      </c>
      <c r="G594">
        <v>7640.31</v>
      </c>
      <c r="J594" s="24"/>
    </row>
    <row r="595" spans="1:10" x14ac:dyDescent="0.25">
      <c r="A595">
        <v>42</v>
      </c>
      <c r="B595" s="24" t="s">
        <v>1066</v>
      </c>
      <c r="C595">
        <v>28.3</v>
      </c>
      <c r="D595">
        <v>3</v>
      </c>
      <c r="E595" s="24" t="s">
        <v>1071</v>
      </c>
      <c r="F595" s="24" t="s">
        <v>1068</v>
      </c>
      <c r="G595">
        <v>32787.46</v>
      </c>
      <c r="J595" s="24"/>
    </row>
    <row r="596" spans="1:10" x14ac:dyDescent="0.25">
      <c r="A596">
        <v>42</v>
      </c>
      <c r="B596" s="24" t="s">
        <v>1066</v>
      </c>
      <c r="C596">
        <v>26.1</v>
      </c>
      <c r="D596">
        <v>2</v>
      </c>
      <c r="E596" s="24" t="s">
        <v>1067</v>
      </c>
      <c r="F596" s="24" t="s">
        <v>1073</v>
      </c>
      <c r="G596">
        <v>7729.65</v>
      </c>
      <c r="J596" s="24"/>
    </row>
    <row r="597" spans="1:10" x14ac:dyDescent="0.25">
      <c r="A597">
        <v>42</v>
      </c>
      <c r="B597" s="24" t="s">
        <v>1070</v>
      </c>
      <c r="C597">
        <v>29</v>
      </c>
      <c r="D597">
        <v>1</v>
      </c>
      <c r="E597" s="24" t="s">
        <v>1067</v>
      </c>
      <c r="F597" s="24" t="s">
        <v>1072</v>
      </c>
      <c r="G597">
        <v>7050.64</v>
      </c>
      <c r="J597" s="24"/>
    </row>
    <row r="598" spans="1:10" x14ac:dyDescent="0.25">
      <c r="A598">
        <v>42</v>
      </c>
      <c r="B598" s="24" t="s">
        <v>1070</v>
      </c>
      <c r="C598">
        <v>26.2</v>
      </c>
      <c r="D598">
        <v>1</v>
      </c>
      <c r="E598" s="24" t="s">
        <v>1067</v>
      </c>
      <c r="F598" s="24" t="s">
        <v>1074</v>
      </c>
      <c r="G598">
        <v>7046.72</v>
      </c>
      <c r="J598" s="24"/>
    </row>
    <row r="599" spans="1:10" x14ac:dyDescent="0.25">
      <c r="A599">
        <v>42</v>
      </c>
      <c r="B599" s="24" t="s">
        <v>1066</v>
      </c>
      <c r="C599">
        <v>36</v>
      </c>
      <c r="D599">
        <v>2</v>
      </c>
      <c r="E599" s="24" t="s">
        <v>1067</v>
      </c>
      <c r="F599" s="24" t="s">
        <v>1074</v>
      </c>
      <c r="G599">
        <v>7160.33</v>
      </c>
      <c r="J599" s="24"/>
    </row>
    <row r="600" spans="1:10" x14ac:dyDescent="0.25">
      <c r="A600">
        <v>42</v>
      </c>
      <c r="B600" s="24" t="s">
        <v>1066</v>
      </c>
      <c r="C600">
        <v>24.9</v>
      </c>
      <c r="D600">
        <v>0</v>
      </c>
      <c r="E600" s="24" t="s">
        <v>1067</v>
      </c>
      <c r="F600" s="24" t="s">
        <v>1074</v>
      </c>
      <c r="G600">
        <v>5966.89</v>
      </c>
      <c r="J600" s="24"/>
    </row>
    <row r="601" spans="1:10" x14ac:dyDescent="0.25">
      <c r="A601">
        <v>42</v>
      </c>
      <c r="B601" s="24" t="s">
        <v>1066</v>
      </c>
      <c r="C601">
        <v>35.799999999999997</v>
      </c>
      <c r="D601">
        <v>2</v>
      </c>
      <c r="E601" s="24" t="s">
        <v>1067</v>
      </c>
      <c r="F601" s="24" t="s">
        <v>1072</v>
      </c>
      <c r="G601">
        <v>7160.09</v>
      </c>
      <c r="J601" s="24"/>
    </row>
    <row r="602" spans="1:10" x14ac:dyDescent="0.25">
      <c r="A602">
        <v>42</v>
      </c>
      <c r="B602" s="24" t="s">
        <v>1066</v>
      </c>
      <c r="C602">
        <v>31.3</v>
      </c>
      <c r="D602">
        <v>0</v>
      </c>
      <c r="E602" s="24" t="s">
        <v>1067</v>
      </c>
      <c r="F602" s="24" t="s">
        <v>1068</v>
      </c>
      <c r="G602">
        <v>6358.78</v>
      </c>
      <c r="J602" s="24"/>
    </row>
    <row r="603" spans="1:10" x14ac:dyDescent="0.25">
      <c r="A603">
        <v>42</v>
      </c>
      <c r="B603" s="24" t="s">
        <v>1070</v>
      </c>
      <c r="C603">
        <v>25.3</v>
      </c>
      <c r="D603">
        <v>1</v>
      </c>
      <c r="E603" s="24" t="s">
        <v>1067</v>
      </c>
      <c r="F603" s="24" t="s">
        <v>1072</v>
      </c>
      <c r="G603">
        <v>7045.5</v>
      </c>
      <c r="J603" s="24"/>
    </row>
    <row r="604" spans="1:10" x14ac:dyDescent="0.25">
      <c r="A604">
        <v>42</v>
      </c>
      <c r="B604" s="24" t="s">
        <v>1066</v>
      </c>
      <c r="C604">
        <v>34.1</v>
      </c>
      <c r="D604">
        <v>0</v>
      </c>
      <c r="E604" s="24" t="s">
        <v>1067</v>
      </c>
      <c r="F604" s="24" t="s">
        <v>1072</v>
      </c>
      <c r="G604">
        <v>5979.73</v>
      </c>
      <c r="J604" s="24"/>
    </row>
    <row r="605" spans="1:10" x14ac:dyDescent="0.25">
      <c r="A605">
        <v>42</v>
      </c>
      <c r="B605" s="24" t="s">
        <v>1070</v>
      </c>
      <c r="C605">
        <v>41.3</v>
      </c>
      <c r="D605">
        <v>1</v>
      </c>
      <c r="E605" s="24" t="s">
        <v>1067</v>
      </c>
      <c r="F605" s="24" t="s">
        <v>1073</v>
      </c>
      <c r="G605">
        <v>7650.77</v>
      </c>
      <c r="J605" s="24"/>
    </row>
    <row r="606" spans="1:10" x14ac:dyDescent="0.25">
      <c r="A606">
        <v>42</v>
      </c>
      <c r="B606" s="24" t="s">
        <v>1066</v>
      </c>
      <c r="C606">
        <v>37.200000000000003</v>
      </c>
      <c r="D606">
        <v>2</v>
      </c>
      <c r="E606" s="24" t="s">
        <v>1067</v>
      </c>
      <c r="F606" s="24" t="s">
        <v>1074</v>
      </c>
      <c r="G606">
        <v>7162.01</v>
      </c>
      <c r="J606" s="24"/>
    </row>
    <row r="607" spans="1:10" x14ac:dyDescent="0.25">
      <c r="A607">
        <v>42</v>
      </c>
      <c r="B607" s="24" t="s">
        <v>1070</v>
      </c>
      <c r="C607">
        <v>37.9</v>
      </c>
      <c r="D607">
        <v>0</v>
      </c>
      <c r="E607" s="24" t="s">
        <v>1067</v>
      </c>
      <c r="F607" s="24" t="s">
        <v>1072</v>
      </c>
      <c r="G607">
        <v>6474.01</v>
      </c>
      <c r="J607" s="24"/>
    </row>
    <row r="608" spans="1:10" x14ac:dyDescent="0.25">
      <c r="A608">
        <v>42</v>
      </c>
      <c r="B608" s="24" t="s">
        <v>1066</v>
      </c>
      <c r="C608">
        <v>24.6</v>
      </c>
      <c r="D608">
        <v>2</v>
      </c>
      <c r="E608" s="24" t="s">
        <v>1071</v>
      </c>
      <c r="F608" s="24" t="s">
        <v>1073</v>
      </c>
      <c r="G608">
        <v>21259.38</v>
      </c>
      <c r="J608" s="24"/>
    </row>
    <row r="609" spans="1:10" x14ac:dyDescent="0.25">
      <c r="A609">
        <v>42</v>
      </c>
      <c r="B609" s="24" t="s">
        <v>1066</v>
      </c>
      <c r="C609">
        <v>26.3</v>
      </c>
      <c r="D609">
        <v>1</v>
      </c>
      <c r="E609" s="24" t="s">
        <v>1067</v>
      </c>
      <c r="F609" s="24" t="s">
        <v>1068</v>
      </c>
      <c r="G609">
        <v>6940.91</v>
      </c>
      <c r="J609" s="24"/>
    </row>
    <row r="610" spans="1:10" x14ac:dyDescent="0.25">
      <c r="A610">
        <v>42</v>
      </c>
      <c r="B610" s="24" t="s">
        <v>1070</v>
      </c>
      <c r="C610">
        <v>40.4</v>
      </c>
      <c r="D610">
        <v>2</v>
      </c>
      <c r="E610" s="24" t="s">
        <v>1071</v>
      </c>
      <c r="F610" s="24" t="s">
        <v>1074</v>
      </c>
      <c r="G610">
        <v>43896.38</v>
      </c>
      <c r="J610" s="24"/>
    </row>
    <row r="611" spans="1:10" x14ac:dyDescent="0.25">
      <c r="A611">
        <v>42</v>
      </c>
      <c r="B611" s="24" t="s">
        <v>1070</v>
      </c>
      <c r="C611">
        <v>32.9</v>
      </c>
      <c r="D611">
        <v>0</v>
      </c>
      <c r="E611" s="24" t="s">
        <v>1067</v>
      </c>
      <c r="F611" s="24" t="s">
        <v>1073</v>
      </c>
      <c r="G611">
        <v>7050.02</v>
      </c>
      <c r="J611" s="24"/>
    </row>
    <row r="612" spans="1:10" x14ac:dyDescent="0.25">
      <c r="A612">
        <v>41</v>
      </c>
      <c r="B612" s="24" t="s">
        <v>1066</v>
      </c>
      <c r="C612">
        <v>21.8</v>
      </c>
      <c r="D612">
        <v>1</v>
      </c>
      <c r="E612" s="24" t="s">
        <v>1067</v>
      </c>
      <c r="F612" s="24" t="s">
        <v>1074</v>
      </c>
      <c r="G612">
        <v>6272.48</v>
      </c>
      <c r="J612" s="24"/>
    </row>
    <row r="613" spans="1:10" x14ac:dyDescent="0.25">
      <c r="A613">
        <v>41</v>
      </c>
      <c r="B613" s="24" t="s">
        <v>1070</v>
      </c>
      <c r="C613">
        <v>33</v>
      </c>
      <c r="D613">
        <v>0</v>
      </c>
      <c r="E613" s="24" t="s">
        <v>1067</v>
      </c>
      <c r="F613" s="24" t="s">
        <v>1068</v>
      </c>
      <c r="G613">
        <v>6571.02</v>
      </c>
      <c r="J613" s="24"/>
    </row>
    <row r="614" spans="1:10" x14ac:dyDescent="0.25">
      <c r="A614">
        <v>41</v>
      </c>
      <c r="B614" s="24" t="s">
        <v>1070</v>
      </c>
      <c r="C614">
        <v>31.6</v>
      </c>
      <c r="D614">
        <v>0</v>
      </c>
      <c r="E614" s="24" t="s">
        <v>1067</v>
      </c>
      <c r="F614" s="24" t="s">
        <v>1072</v>
      </c>
      <c r="G614">
        <v>6186.13</v>
      </c>
      <c r="J614" s="24"/>
    </row>
    <row r="615" spans="1:10" x14ac:dyDescent="0.25">
      <c r="A615">
        <v>41</v>
      </c>
      <c r="B615" s="24" t="s">
        <v>1070</v>
      </c>
      <c r="C615">
        <v>33.200000000000003</v>
      </c>
      <c r="D615">
        <v>3</v>
      </c>
      <c r="E615" s="24" t="s">
        <v>1067</v>
      </c>
      <c r="F615" s="24" t="s">
        <v>1073</v>
      </c>
      <c r="G615">
        <v>8538.2900000000009</v>
      </c>
      <c r="J615" s="24"/>
    </row>
    <row r="616" spans="1:10" x14ac:dyDescent="0.25">
      <c r="A616">
        <v>41</v>
      </c>
      <c r="B616" s="24" t="s">
        <v>1070</v>
      </c>
      <c r="C616">
        <v>32.200000000000003</v>
      </c>
      <c r="D616">
        <v>1</v>
      </c>
      <c r="E616" s="24" t="s">
        <v>1067</v>
      </c>
      <c r="F616" s="24" t="s">
        <v>1072</v>
      </c>
      <c r="G616">
        <v>6775.96</v>
      </c>
      <c r="J616" s="24"/>
    </row>
    <row r="617" spans="1:10" x14ac:dyDescent="0.25">
      <c r="A617">
        <v>41</v>
      </c>
      <c r="B617" s="24" t="s">
        <v>1070</v>
      </c>
      <c r="C617">
        <v>37.1</v>
      </c>
      <c r="D617">
        <v>2</v>
      </c>
      <c r="E617" s="24" t="s">
        <v>1067</v>
      </c>
      <c r="F617" s="24" t="s">
        <v>1072</v>
      </c>
      <c r="G617">
        <v>7371.77</v>
      </c>
      <c r="J617" s="24"/>
    </row>
    <row r="618" spans="1:10" x14ac:dyDescent="0.25">
      <c r="A618">
        <v>41</v>
      </c>
      <c r="B618" s="24" t="s">
        <v>1070</v>
      </c>
      <c r="C618">
        <v>31.6</v>
      </c>
      <c r="D618">
        <v>1</v>
      </c>
      <c r="E618" s="24" t="s">
        <v>1067</v>
      </c>
      <c r="F618" s="24" t="s">
        <v>1073</v>
      </c>
      <c r="G618">
        <v>7358.18</v>
      </c>
      <c r="J618" s="24"/>
    </row>
    <row r="619" spans="1:10" x14ac:dyDescent="0.25">
      <c r="A619">
        <v>41</v>
      </c>
      <c r="B619" s="24" t="s">
        <v>1066</v>
      </c>
      <c r="C619">
        <v>37.1</v>
      </c>
      <c r="D619">
        <v>2</v>
      </c>
      <c r="E619" s="24" t="s">
        <v>1067</v>
      </c>
      <c r="F619" s="24" t="s">
        <v>1068</v>
      </c>
      <c r="G619">
        <v>7265.7</v>
      </c>
      <c r="J619" s="24"/>
    </row>
    <row r="620" spans="1:10" x14ac:dyDescent="0.25">
      <c r="A620">
        <v>41</v>
      </c>
      <c r="B620" s="24" t="s">
        <v>1070</v>
      </c>
      <c r="C620">
        <v>33.1</v>
      </c>
      <c r="D620">
        <v>2</v>
      </c>
      <c r="E620" s="24" t="s">
        <v>1067</v>
      </c>
      <c r="F620" s="24" t="s">
        <v>1068</v>
      </c>
      <c r="G620">
        <v>7749.16</v>
      </c>
      <c r="J620" s="24"/>
    </row>
    <row r="621" spans="1:10" x14ac:dyDescent="0.25">
      <c r="A621">
        <v>41</v>
      </c>
      <c r="B621" s="24" t="s">
        <v>1066</v>
      </c>
      <c r="C621">
        <v>30.6</v>
      </c>
      <c r="D621">
        <v>2</v>
      </c>
      <c r="E621" s="24" t="s">
        <v>1067</v>
      </c>
      <c r="F621" s="24" t="s">
        <v>1068</v>
      </c>
      <c r="G621">
        <v>7256.72</v>
      </c>
      <c r="J621" s="24"/>
    </row>
    <row r="622" spans="1:10" x14ac:dyDescent="0.25">
      <c r="A622">
        <v>41</v>
      </c>
      <c r="B622" s="24" t="s">
        <v>1066</v>
      </c>
      <c r="C622">
        <v>40.299999999999997</v>
      </c>
      <c r="D622">
        <v>0</v>
      </c>
      <c r="E622" s="24" t="s">
        <v>1067</v>
      </c>
      <c r="F622" s="24" t="s">
        <v>1074</v>
      </c>
      <c r="G622">
        <v>5709.16</v>
      </c>
      <c r="J622" s="24"/>
    </row>
    <row r="623" spans="1:10" x14ac:dyDescent="0.25">
      <c r="A623">
        <v>41</v>
      </c>
      <c r="B623" s="24" t="s">
        <v>1070</v>
      </c>
      <c r="C623">
        <v>31</v>
      </c>
      <c r="D623">
        <v>0</v>
      </c>
      <c r="E623" s="24" t="s">
        <v>1067</v>
      </c>
      <c r="F623" s="24" t="s">
        <v>1074</v>
      </c>
      <c r="G623">
        <v>6185.32</v>
      </c>
      <c r="J623" s="24"/>
    </row>
    <row r="624" spans="1:10" x14ac:dyDescent="0.25">
      <c r="A624">
        <v>41</v>
      </c>
      <c r="B624" s="24" t="s">
        <v>1066</v>
      </c>
      <c r="C624">
        <v>35.799999999999997</v>
      </c>
      <c r="D624">
        <v>1</v>
      </c>
      <c r="E624" s="24" t="s">
        <v>1071</v>
      </c>
      <c r="F624" s="24" t="s">
        <v>1074</v>
      </c>
      <c r="G624">
        <v>40273.65</v>
      </c>
      <c r="J624" s="24"/>
    </row>
    <row r="625" spans="1:10" x14ac:dyDescent="0.25">
      <c r="A625">
        <v>41</v>
      </c>
      <c r="B625" s="24" t="s">
        <v>1066</v>
      </c>
      <c r="C625">
        <v>28.4</v>
      </c>
      <c r="D625">
        <v>1</v>
      </c>
      <c r="E625" s="24" t="s">
        <v>1067</v>
      </c>
      <c r="F625" s="24" t="s">
        <v>1068</v>
      </c>
      <c r="G625">
        <v>6664.69</v>
      </c>
      <c r="J625" s="24"/>
    </row>
    <row r="626" spans="1:10" x14ac:dyDescent="0.25">
      <c r="A626">
        <v>41</v>
      </c>
      <c r="B626" s="24" t="s">
        <v>1070</v>
      </c>
      <c r="C626">
        <v>36.1</v>
      </c>
      <c r="D626">
        <v>1</v>
      </c>
      <c r="E626" s="24" t="s">
        <v>1067</v>
      </c>
      <c r="F626" s="24" t="s">
        <v>1074</v>
      </c>
      <c r="G626">
        <v>6781.35</v>
      </c>
      <c r="J626" s="24"/>
    </row>
    <row r="627" spans="1:10" x14ac:dyDescent="0.25">
      <c r="A627">
        <v>41</v>
      </c>
      <c r="B627" s="24" t="s">
        <v>1066</v>
      </c>
      <c r="C627">
        <v>34.200000000000003</v>
      </c>
      <c r="D627">
        <v>2</v>
      </c>
      <c r="E627" s="24" t="s">
        <v>1067</v>
      </c>
      <c r="F627" s="24" t="s">
        <v>1068</v>
      </c>
      <c r="G627">
        <v>7261.74</v>
      </c>
      <c r="J627" s="24"/>
    </row>
    <row r="628" spans="1:10" x14ac:dyDescent="0.25">
      <c r="A628">
        <v>41</v>
      </c>
      <c r="B628" s="24" t="s">
        <v>1066</v>
      </c>
      <c r="C628">
        <v>30.8</v>
      </c>
      <c r="D628">
        <v>3</v>
      </c>
      <c r="E628" s="24" t="s">
        <v>1071</v>
      </c>
      <c r="F628" s="24" t="s">
        <v>1073</v>
      </c>
      <c r="G628">
        <v>39597.410000000003</v>
      </c>
      <c r="J628" s="24"/>
    </row>
    <row r="629" spans="1:10" x14ac:dyDescent="0.25">
      <c r="A629">
        <v>41</v>
      </c>
      <c r="B629" s="24" t="s">
        <v>1066</v>
      </c>
      <c r="C629">
        <v>28.8</v>
      </c>
      <c r="D629">
        <v>1</v>
      </c>
      <c r="E629" s="24" t="s">
        <v>1067</v>
      </c>
      <c r="F629" s="24" t="s">
        <v>1072</v>
      </c>
      <c r="G629">
        <v>6282.24</v>
      </c>
      <c r="J629" s="24"/>
    </row>
    <row r="630" spans="1:10" x14ac:dyDescent="0.25">
      <c r="A630">
        <v>41</v>
      </c>
      <c r="B630" s="24" t="s">
        <v>1066</v>
      </c>
      <c r="C630">
        <v>34.200000000000003</v>
      </c>
      <c r="D630">
        <v>1</v>
      </c>
      <c r="E630" s="24" t="s">
        <v>1067</v>
      </c>
      <c r="F630" s="24" t="s">
        <v>1074</v>
      </c>
      <c r="G630">
        <v>6289.75</v>
      </c>
      <c r="J630" s="24"/>
    </row>
    <row r="631" spans="1:10" x14ac:dyDescent="0.25">
      <c r="A631">
        <v>41</v>
      </c>
      <c r="B631" s="24" t="s">
        <v>1066</v>
      </c>
      <c r="C631">
        <v>29.6</v>
      </c>
      <c r="D631">
        <v>5</v>
      </c>
      <c r="E631" s="24" t="s">
        <v>1067</v>
      </c>
      <c r="F631" s="24" t="s">
        <v>1073</v>
      </c>
      <c r="G631">
        <v>9222.4</v>
      </c>
      <c r="J631" s="24"/>
    </row>
    <row r="632" spans="1:10" x14ac:dyDescent="0.25">
      <c r="A632">
        <v>41</v>
      </c>
      <c r="B632" s="24" t="s">
        <v>1070</v>
      </c>
      <c r="C632">
        <v>32.6</v>
      </c>
      <c r="D632">
        <v>3</v>
      </c>
      <c r="E632" s="24" t="s">
        <v>1067</v>
      </c>
      <c r="F632" s="24" t="s">
        <v>1072</v>
      </c>
      <c r="G632">
        <v>7954.52</v>
      </c>
      <c r="J632" s="24"/>
    </row>
    <row r="633" spans="1:10" x14ac:dyDescent="0.25">
      <c r="A633">
        <v>41</v>
      </c>
      <c r="B633" s="24" t="s">
        <v>1070</v>
      </c>
      <c r="C633">
        <v>28.3</v>
      </c>
      <c r="D633">
        <v>1</v>
      </c>
      <c r="E633" s="24" t="s">
        <v>1067</v>
      </c>
      <c r="F633" s="24" t="s">
        <v>1068</v>
      </c>
      <c r="G633">
        <v>7153.55</v>
      </c>
      <c r="J633" s="24"/>
    </row>
    <row r="634" spans="1:10" x14ac:dyDescent="0.25">
      <c r="A634">
        <v>41</v>
      </c>
      <c r="B634" s="24" t="s">
        <v>1070</v>
      </c>
      <c r="C634">
        <v>21.8</v>
      </c>
      <c r="D634">
        <v>1</v>
      </c>
      <c r="E634" s="24" t="s">
        <v>1067</v>
      </c>
      <c r="F634" s="24" t="s">
        <v>1073</v>
      </c>
      <c r="G634">
        <v>13725.47</v>
      </c>
      <c r="J634" s="24"/>
    </row>
    <row r="635" spans="1:10" x14ac:dyDescent="0.25">
      <c r="A635">
        <v>41</v>
      </c>
      <c r="B635" s="24" t="s">
        <v>1066</v>
      </c>
      <c r="C635">
        <v>33.6</v>
      </c>
      <c r="D635">
        <v>0</v>
      </c>
      <c r="E635" s="24" t="s">
        <v>1067</v>
      </c>
      <c r="F635" s="24" t="s">
        <v>1074</v>
      </c>
      <c r="G635">
        <v>5699.84</v>
      </c>
      <c r="J635" s="24"/>
    </row>
    <row r="636" spans="1:10" x14ac:dyDescent="0.25">
      <c r="A636">
        <v>41</v>
      </c>
      <c r="B636" s="24" t="s">
        <v>1066</v>
      </c>
      <c r="C636">
        <v>23.9</v>
      </c>
      <c r="D636">
        <v>1</v>
      </c>
      <c r="E636" s="24" t="s">
        <v>1067</v>
      </c>
      <c r="F636" s="24" t="s">
        <v>1073</v>
      </c>
      <c r="G636">
        <v>6858.48</v>
      </c>
      <c r="J636" s="24"/>
    </row>
    <row r="637" spans="1:10" x14ac:dyDescent="0.25">
      <c r="A637">
        <v>41</v>
      </c>
      <c r="B637" s="24" t="s">
        <v>1070</v>
      </c>
      <c r="C637">
        <v>28.1</v>
      </c>
      <c r="D637">
        <v>1</v>
      </c>
      <c r="E637" s="24" t="s">
        <v>1067</v>
      </c>
      <c r="F637" s="24" t="s">
        <v>1074</v>
      </c>
      <c r="G637">
        <v>6770.19</v>
      </c>
      <c r="J637" s="24"/>
    </row>
    <row r="638" spans="1:10" x14ac:dyDescent="0.25">
      <c r="A638">
        <v>41</v>
      </c>
      <c r="B638" s="24" t="s">
        <v>1066</v>
      </c>
      <c r="C638">
        <v>32.200000000000003</v>
      </c>
      <c r="D638">
        <v>2</v>
      </c>
      <c r="E638" s="24" t="s">
        <v>1067</v>
      </c>
      <c r="F638" s="24" t="s">
        <v>1072</v>
      </c>
      <c r="G638">
        <v>6875.96</v>
      </c>
      <c r="J638" s="24"/>
    </row>
    <row r="639" spans="1:10" x14ac:dyDescent="0.25">
      <c r="A639">
        <v>40</v>
      </c>
      <c r="B639" s="24" t="s">
        <v>1070</v>
      </c>
      <c r="C639">
        <v>28.7</v>
      </c>
      <c r="D639">
        <v>3</v>
      </c>
      <c r="E639" s="24" t="s">
        <v>1067</v>
      </c>
      <c r="F639" s="24" t="s">
        <v>1068</v>
      </c>
      <c r="G639">
        <v>8059.68</v>
      </c>
      <c r="J639" s="24"/>
    </row>
    <row r="640" spans="1:10" x14ac:dyDescent="0.25">
      <c r="A640">
        <v>40</v>
      </c>
      <c r="B640" s="24" t="s">
        <v>1066</v>
      </c>
      <c r="C640">
        <v>26.3</v>
      </c>
      <c r="D640">
        <v>1</v>
      </c>
      <c r="E640" s="24" t="s">
        <v>1067</v>
      </c>
      <c r="F640" s="24" t="s">
        <v>1068</v>
      </c>
      <c r="G640">
        <v>6389.38</v>
      </c>
      <c r="J640" s="24"/>
    </row>
    <row r="641" spans="1:10" x14ac:dyDescent="0.25">
      <c r="A641">
        <v>40</v>
      </c>
      <c r="B641" s="24" t="s">
        <v>1070</v>
      </c>
      <c r="C641">
        <v>36.200000000000003</v>
      </c>
      <c r="D641">
        <v>0</v>
      </c>
      <c r="E641" s="24" t="s">
        <v>1067</v>
      </c>
      <c r="F641" s="24" t="s">
        <v>1074</v>
      </c>
      <c r="G641">
        <v>5920.1</v>
      </c>
      <c r="J641" s="24"/>
    </row>
    <row r="642" spans="1:10" x14ac:dyDescent="0.25">
      <c r="A642">
        <v>40</v>
      </c>
      <c r="B642" s="24" t="s">
        <v>1070</v>
      </c>
      <c r="C642">
        <v>25.5</v>
      </c>
      <c r="D642">
        <v>1</v>
      </c>
      <c r="E642" s="24" t="s">
        <v>1067</v>
      </c>
      <c r="F642" s="24" t="s">
        <v>1073</v>
      </c>
      <c r="G642">
        <v>7077.19</v>
      </c>
      <c r="J642" s="24"/>
    </row>
    <row r="643" spans="1:10" x14ac:dyDescent="0.25">
      <c r="A643">
        <v>40</v>
      </c>
      <c r="B643" s="24" t="s">
        <v>1066</v>
      </c>
      <c r="C643">
        <v>41.2</v>
      </c>
      <c r="D643">
        <v>1</v>
      </c>
      <c r="E643" s="24" t="s">
        <v>1067</v>
      </c>
      <c r="F643" s="24" t="s">
        <v>1073</v>
      </c>
      <c r="G643">
        <v>6610.11</v>
      </c>
      <c r="J643" s="24"/>
    </row>
    <row r="644" spans="1:10" x14ac:dyDescent="0.25">
      <c r="A644">
        <v>40</v>
      </c>
      <c r="B644" s="24" t="s">
        <v>1066</v>
      </c>
      <c r="C644">
        <v>30.9</v>
      </c>
      <c r="D644">
        <v>4</v>
      </c>
      <c r="E644" s="24" t="s">
        <v>1067</v>
      </c>
      <c r="F644" s="24" t="s">
        <v>1068</v>
      </c>
      <c r="G644">
        <v>8162.72</v>
      </c>
      <c r="J644" s="24"/>
    </row>
    <row r="645" spans="1:10" x14ac:dyDescent="0.25">
      <c r="A645">
        <v>40</v>
      </c>
      <c r="B645" s="24" t="s">
        <v>1070</v>
      </c>
      <c r="C645">
        <v>22.2</v>
      </c>
      <c r="D645">
        <v>2</v>
      </c>
      <c r="E645" s="24" t="s">
        <v>1071</v>
      </c>
      <c r="F645" s="24" t="s">
        <v>1074</v>
      </c>
      <c r="G645">
        <v>19444.27</v>
      </c>
      <c r="J645" s="24"/>
    </row>
    <row r="646" spans="1:10" x14ac:dyDescent="0.25">
      <c r="A646">
        <v>40</v>
      </c>
      <c r="B646" s="24" t="s">
        <v>1066</v>
      </c>
      <c r="C646">
        <v>35.299999999999997</v>
      </c>
      <c r="D646">
        <v>3</v>
      </c>
      <c r="E646" s="24" t="s">
        <v>1067</v>
      </c>
      <c r="F646" s="24" t="s">
        <v>1072</v>
      </c>
      <c r="G646">
        <v>7196.87</v>
      </c>
      <c r="J646" s="24"/>
    </row>
    <row r="647" spans="1:10" x14ac:dyDescent="0.25">
      <c r="A647">
        <v>40</v>
      </c>
      <c r="B647" s="24" t="s">
        <v>1066</v>
      </c>
      <c r="C647">
        <v>19.8</v>
      </c>
      <c r="D647">
        <v>1</v>
      </c>
      <c r="E647" s="24" t="s">
        <v>1071</v>
      </c>
      <c r="F647" s="24" t="s">
        <v>1074</v>
      </c>
      <c r="G647">
        <v>17179.52</v>
      </c>
      <c r="J647" s="24"/>
    </row>
    <row r="648" spans="1:10" x14ac:dyDescent="0.25">
      <c r="A648">
        <v>40</v>
      </c>
      <c r="B648" s="24" t="s">
        <v>1070</v>
      </c>
      <c r="C648">
        <v>28.1</v>
      </c>
      <c r="D648">
        <v>1</v>
      </c>
      <c r="E648" s="24" t="s">
        <v>1071</v>
      </c>
      <c r="F648" s="24" t="s">
        <v>1073</v>
      </c>
      <c r="G648">
        <v>22331.57</v>
      </c>
      <c r="J648" s="24"/>
    </row>
    <row r="649" spans="1:10" x14ac:dyDescent="0.25">
      <c r="A649">
        <v>40</v>
      </c>
      <c r="B649" s="24" t="s">
        <v>1066</v>
      </c>
      <c r="C649">
        <v>34.1</v>
      </c>
      <c r="D649">
        <v>1</v>
      </c>
      <c r="E649" s="24" t="s">
        <v>1067</v>
      </c>
      <c r="F649" s="24" t="s">
        <v>1073</v>
      </c>
      <c r="G649">
        <v>6600.21</v>
      </c>
      <c r="J649" s="24"/>
    </row>
    <row r="650" spans="1:10" x14ac:dyDescent="0.25">
      <c r="A650">
        <v>40</v>
      </c>
      <c r="B650" s="24" t="s">
        <v>1066</v>
      </c>
      <c r="C650">
        <v>32.799999999999997</v>
      </c>
      <c r="D650">
        <v>1</v>
      </c>
      <c r="E650" s="24" t="s">
        <v>1071</v>
      </c>
      <c r="F650" s="24" t="s">
        <v>1073</v>
      </c>
      <c r="G650">
        <v>39125.33</v>
      </c>
      <c r="J650" s="24"/>
    </row>
    <row r="651" spans="1:10" x14ac:dyDescent="0.25">
      <c r="A651">
        <v>40</v>
      </c>
      <c r="B651" s="24" t="s">
        <v>1070</v>
      </c>
      <c r="C651">
        <v>29.6</v>
      </c>
      <c r="D651">
        <v>0</v>
      </c>
      <c r="E651" s="24" t="s">
        <v>1067</v>
      </c>
      <c r="F651" s="24" t="s">
        <v>1072</v>
      </c>
      <c r="G651">
        <v>5910.94</v>
      </c>
      <c r="J651" s="24"/>
    </row>
    <row r="652" spans="1:10" x14ac:dyDescent="0.25">
      <c r="A652">
        <v>40</v>
      </c>
      <c r="B652" s="24" t="s">
        <v>1070</v>
      </c>
      <c r="C652">
        <v>33</v>
      </c>
      <c r="D652">
        <v>3</v>
      </c>
      <c r="E652" s="24" t="s">
        <v>1067</v>
      </c>
      <c r="F652" s="24" t="s">
        <v>1074</v>
      </c>
      <c r="G652">
        <v>7682.67</v>
      </c>
      <c r="J652" s="24"/>
    </row>
    <row r="653" spans="1:10" x14ac:dyDescent="0.25">
      <c r="A653">
        <v>40</v>
      </c>
      <c r="B653" s="24" t="s">
        <v>1066</v>
      </c>
      <c r="C653">
        <v>22.7</v>
      </c>
      <c r="D653">
        <v>2</v>
      </c>
      <c r="E653" s="24" t="s">
        <v>1067</v>
      </c>
      <c r="F653" s="24" t="s">
        <v>1073</v>
      </c>
      <c r="G653">
        <v>7173.36</v>
      </c>
      <c r="J653" s="24"/>
    </row>
    <row r="654" spans="1:10" x14ac:dyDescent="0.25">
      <c r="A654">
        <v>40</v>
      </c>
      <c r="B654" s="24" t="s">
        <v>1070</v>
      </c>
      <c r="C654">
        <v>23.4</v>
      </c>
      <c r="D654">
        <v>3</v>
      </c>
      <c r="E654" s="24" t="s">
        <v>1067</v>
      </c>
      <c r="F654" s="24" t="s">
        <v>1073</v>
      </c>
      <c r="G654">
        <v>8252.2800000000007</v>
      </c>
      <c r="J654" s="24"/>
    </row>
    <row r="655" spans="1:10" x14ac:dyDescent="0.25">
      <c r="A655">
        <v>40</v>
      </c>
      <c r="B655" s="24" t="s">
        <v>1070</v>
      </c>
      <c r="C655">
        <v>32.799999999999997</v>
      </c>
      <c r="D655">
        <v>2</v>
      </c>
      <c r="E655" s="24" t="s">
        <v>1071</v>
      </c>
      <c r="F655" s="24" t="s">
        <v>1068</v>
      </c>
      <c r="G655">
        <v>40003.33</v>
      </c>
      <c r="J655" s="24"/>
    </row>
    <row r="656" spans="1:10" x14ac:dyDescent="0.25">
      <c r="A656">
        <v>40</v>
      </c>
      <c r="B656" s="24" t="s">
        <v>1070</v>
      </c>
      <c r="C656">
        <v>29.8</v>
      </c>
      <c r="D656">
        <v>1</v>
      </c>
      <c r="E656" s="24" t="s">
        <v>1067</v>
      </c>
      <c r="F656" s="24" t="s">
        <v>1074</v>
      </c>
      <c r="G656">
        <v>6500.24</v>
      </c>
      <c r="J656" s="24"/>
    </row>
    <row r="657" spans="1:10" x14ac:dyDescent="0.25">
      <c r="A657">
        <v>40</v>
      </c>
      <c r="B657" s="24" t="s">
        <v>1066</v>
      </c>
      <c r="C657">
        <v>41.7</v>
      </c>
      <c r="D657">
        <v>0</v>
      </c>
      <c r="E657" s="24" t="s">
        <v>1067</v>
      </c>
      <c r="F657" s="24" t="s">
        <v>1074</v>
      </c>
      <c r="G657">
        <v>5438.75</v>
      </c>
      <c r="J657" s="24"/>
    </row>
    <row r="658" spans="1:10" x14ac:dyDescent="0.25">
      <c r="A658">
        <v>40</v>
      </c>
      <c r="B658" s="24" t="s">
        <v>1066</v>
      </c>
      <c r="C658">
        <v>32.299999999999997</v>
      </c>
      <c r="D658">
        <v>2</v>
      </c>
      <c r="E658" s="24" t="s">
        <v>1067</v>
      </c>
      <c r="F658" s="24" t="s">
        <v>1068</v>
      </c>
      <c r="G658">
        <v>6986.7</v>
      </c>
      <c r="J658" s="24"/>
    </row>
    <row r="659" spans="1:10" x14ac:dyDescent="0.25">
      <c r="A659">
        <v>40</v>
      </c>
      <c r="B659" s="24" t="s">
        <v>1070</v>
      </c>
      <c r="C659">
        <v>41.4</v>
      </c>
      <c r="D659">
        <v>1</v>
      </c>
      <c r="E659" s="24" t="s">
        <v>1067</v>
      </c>
      <c r="F659" s="24" t="s">
        <v>1068</v>
      </c>
      <c r="G659">
        <v>28476.73</v>
      </c>
      <c r="J659" s="24"/>
    </row>
    <row r="660" spans="1:10" x14ac:dyDescent="0.25">
      <c r="A660">
        <v>40</v>
      </c>
      <c r="B660" s="24" t="s">
        <v>1066</v>
      </c>
      <c r="C660">
        <v>29.9</v>
      </c>
      <c r="D660">
        <v>2</v>
      </c>
      <c r="E660" s="24" t="s">
        <v>1067</v>
      </c>
      <c r="F660" s="24" t="s">
        <v>1072</v>
      </c>
      <c r="G660">
        <v>6600.36</v>
      </c>
      <c r="J660" s="24"/>
    </row>
    <row r="661" spans="1:10" x14ac:dyDescent="0.25">
      <c r="A661">
        <v>40</v>
      </c>
      <c r="B661" s="24" t="s">
        <v>1070</v>
      </c>
      <c r="C661">
        <v>27.4</v>
      </c>
      <c r="D661">
        <v>1</v>
      </c>
      <c r="E661" s="24" t="s">
        <v>1067</v>
      </c>
      <c r="F661" s="24" t="s">
        <v>1072</v>
      </c>
      <c r="G661">
        <v>6496.89</v>
      </c>
      <c r="J661" s="24"/>
    </row>
    <row r="662" spans="1:10" x14ac:dyDescent="0.25">
      <c r="A662">
        <v>40</v>
      </c>
      <c r="B662" s="24" t="s">
        <v>1066</v>
      </c>
      <c r="C662">
        <v>29.4</v>
      </c>
      <c r="D662">
        <v>1</v>
      </c>
      <c r="E662" s="24" t="s">
        <v>1067</v>
      </c>
      <c r="F662" s="24" t="s">
        <v>1068</v>
      </c>
      <c r="G662">
        <v>6393.6</v>
      </c>
      <c r="J662" s="24"/>
    </row>
    <row r="663" spans="1:10" x14ac:dyDescent="0.25">
      <c r="A663">
        <v>40</v>
      </c>
      <c r="B663" s="24" t="s">
        <v>1066</v>
      </c>
      <c r="C663">
        <v>25.1</v>
      </c>
      <c r="D663">
        <v>0</v>
      </c>
      <c r="E663" s="24" t="s">
        <v>1067</v>
      </c>
      <c r="F663" s="24" t="s">
        <v>1074</v>
      </c>
      <c r="G663">
        <v>5415.66</v>
      </c>
      <c r="J663" s="24"/>
    </row>
    <row r="664" spans="1:10" x14ac:dyDescent="0.25">
      <c r="A664">
        <v>40</v>
      </c>
      <c r="B664" s="24" t="s">
        <v>1066</v>
      </c>
      <c r="C664">
        <v>25</v>
      </c>
      <c r="D664">
        <v>2</v>
      </c>
      <c r="E664" s="24" t="s">
        <v>1067</v>
      </c>
      <c r="F664" s="24" t="s">
        <v>1074</v>
      </c>
      <c r="G664">
        <v>6593.51</v>
      </c>
      <c r="J664" s="24"/>
    </row>
    <row r="665" spans="1:10" x14ac:dyDescent="0.25">
      <c r="A665">
        <v>40</v>
      </c>
      <c r="B665" s="24" t="s">
        <v>1070</v>
      </c>
      <c r="C665">
        <v>29.3</v>
      </c>
      <c r="D665">
        <v>4</v>
      </c>
      <c r="E665" s="24" t="s">
        <v>1067</v>
      </c>
      <c r="F665" s="24" t="s">
        <v>1072</v>
      </c>
      <c r="G665">
        <v>15828.82</v>
      </c>
      <c r="J665" s="24"/>
    </row>
    <row r="666" spans="1:10" x14ac:dyDescent="0.25">
      <c r="A666">
        <v>39</v>
      </c>
      <c r="B666" s="24" t="s">
        <v>1070</v>
      </c>
      <c r="C666">
        <v>32.799999999999997</v>
      </c>
      <c r="D666">
        <v>0</v>
      </c>
      <c r="E666" s="24" t="s">
        <v>1067</v>
      </c>
      <c r="F666" s="24" t="s">
        <v>1072</v>
      </c>
      <c r="G666">
        <v>5649.72</v>
      </c>
      <c r="J666" s="24"/>
    </row>
    <row r="667" spans="1:10" x14ac:dyDescent="0.25">
      <c r="A667">
        <v>39</v>
      </c>
      <c r="B667" s="24" t="s">
        <v>1066</v>
      </c>
      <c r="C667">
        <v>24.5</v>
      </c>
      <c r="D667">
        <v>2</v>
      </c>
      <c r="E667" s="24" t="s">
        <v>1067</v>
      </c>
      <c r="F667" s="24" t="s">
        <v>1068</v>
      </c>
      <c r="G667">
        <v>6710.19</v>
      </c>
      <c r="J667" s="24"/>
    </row>
    <row r="668" spans="1:10" x14ac:dyDescent="0.25">
      <c r="A668">
        <v>39</v>
      </c>
      <c r="B668" s="24" t="s">
        <v>1070</v>
      </c>
      <c r="C668">
        <v>24.9</v>
      </c>
      <c r="D668">
        <v>3</v>
      </c>
      <c r="E668" s="24" t="s">
        <v>1071</v>
      </c>
      <c r="F668" s="24" t="s">
        <v>1073</v>
      </c>
      <c r="G668">
        <v>21659.93</v>
      </c>
      <c r="J668" s="24"/>
    </row>
    <row r="669" spans="1:10" x14ac:dyDescent="0.25">
      <c r="A669">
        <v>39</v>
      </c>
      <c r="B669" s="24" t="s">
        <v>1066</v>
      </c>
      <c r="C669">
        <v>29.6</v>
      </c>
      <c r="D669">
        <v>4</v>
      </c>
      <c r="E669" s="24" t="s">
        <v>1067</v>
      </c>
      <c r="F669" s="24" t="s">
        <v>1072</v>
      </c>
      <c r="G669">
        <v>7512.27</v>
      </c>
      <c r="J669" s="24"/>
    </row>
    <row r="670" spans="1:10" x14ac:dyDescent="0.25">
      <c r="A670">
        <v>39</v>
      </c>
      <c r="B670" s="24" t="s">
        <v>1066</v>
      </c>
      <c r="C670">
        <v>28.3</v>
      </c>
      <c r="D670">
        <v>1</v>
      </c>
      <c r="E670" s="24" t="s">
        <v>1071</v>
      </c>
      <c r="F670" s="24" t="s">
        <v>1072</v>
      </c>
      <c r="G670">
        <v>21082.16</v>
      </c>
      <c r="J670" s="24"/>
    </row>
    <row r="671" spans="1:10" x14ac:dyDescent="0.25">
      <c r="A671">
        <v>39</v>
      </c>
      <c r="B671" s="24" t="s">
        <v>1066</v>
      </c>
      <c r="C671">
        <v>45.4</v>
      </c>
      <c r="D671">
        <v>2</v>
      </c>
      <c r="E671" s="24" t="s">
        <v>1067</v>
      </c>
      <c r="F671" s="24" t="s">
        <v>1074</v>
      </c>
      <c r="G671">
        <v>6356.27</v>
      </c>
      <c r="J671" s="24"/>
    </row>
    <row r="672" spans="1:10" x14ac:dyDescent="0.25">
      <c r="A672">
        <v>39</v>
      </c>
      <c r="B672" s="24" t="s">
        <v>1066</v>
      </c>
      <c r="C672">
        <v>26.4</v>
      </c>
      <c r="D672">
        <v>0</v>
      </c>
      <c r="E672" s="24" t="s">
        <v>1071</v>
      </c>
      <c r="F672" s="24" t="s">
        <v>1073</v>
      </c>
      <c r="G672">
        <v>20149.32</v>
      </c>
      <c r="J672" s="24"/>
    </row>
    <row r="673" spans="1:10" x14ac:dyDescent="0.25">
      <c r="A673">
        <v>39</v>
      </c>
      <c r="B673" s="24" t="s">
        <v>1066</v>
      </c>
      <c r="C673">
        <v>26.2</v>
      </c>
      <c r="D673">
        <v>1</v>
      </c>
      <c r="E673" s="24" t="s">
        <v>1067</v>
      </c>
      <c r="F673" s="24" t="s">
        <v>1068</v>
      </c>
      <c r="G673">
        <v>6123.57</v>
      </c>
      <c r="J673" s="24"/>
    </row>
    <row r="674" spans="1:10" x14ac:dyDescent="0.25">
      <c r="A674">
        <v>39</v>
      </c>
      <c r="B674" s="24" t="s">
        <v>1066</v>
      </c>
      <c r="C674">
        <v>35.299999999999997</v>
      </c>
      <c r="D674">
        <v>2</v>
      </c>
      <c r="E674" s="24" t="s">
        <v>1071</v>
      </c>
      <c r="F674" s="24" t="s">
        <v>1072</v>
      </c>
      <c r="G674">
        <v>40103.89</v>
      </c>
      <c r="J674" s="24"/>
    </row>
    <row r="675" spans="1:10" x14ac:dyDescent="0.25">
      <c r="A675">
        <v>39</v>
      </c>
      <c r="B675" s="24" t="s">
        <v>1070</v>
      </c>
      <c r="C675">
        <v>22.8</v>
      </c>
      <c r="D675">
        <v>3</v>
      </c>
      <c r="E675" s="24" t="s">
        <v>1067</v>
      </c>
      <c r="F675" s="24" t="s">
        <v>1073</v>
      </c>
      <c r="G675">
        <v>7985.82</v>
      </c>
      <c r="J675" s="24"/>
    </row>
    <row r="676" spans="1:10" x14ac:dyDescent="0.25">
      <c r="A676">
        <v>39</v>
      </c>
      <c r="B676" s="24" t="s">
        <v>1070</v>
      </c>
      <c r="C676">
        <v>41.8</v>
      </c>
      <c r="D676">
        <v>0</v>
      </c>
      <c r="E676" s="24" t="s">
        <v>1067</v>
      </c>
      <c r="F676" s="24" t="s">
        <v>1074</v>
      </c>
      <c r="G676">
        <v>5662.23</v>
      </c>
      <c r="J676" s="24"/>
    </row>
    <row r="677" spans="1:10" x14ac:dyDescent="0.25">
      <c r="A677">
        <v>39</v>
      </c>
      <c r="B677" s="24" t="s">
        <v>1070</v>
      </c>
      <c r="C677">
        <v>31.9</v>
      </c>
      <c r="D677">
        <v>2</v>
      </c>
      <c r="E677" s="24" t="s">
        <v>1067</v>
      </c>
      <c r="F677" s="24" t="s">
        <v>1068</v>
      </c>
      <c r="G677">
        <v>7209.49</v>
      </c>
      <c r="J677" s="24"/>
    </row>
    <row r="678" spans="1:10" x14ac:dyDescent="0.25">
      <c r="A678">
        <v>39</v>
      </c>
      <c r="B678" s="24" t="s">
        <v>1066</v>
      </c>
      <c r="C678">
        <v>21.9</v>
      </c>
      <c r="D678">
        <v>1</v>
      </c>
      <c r="E678" s="24" t="s">
        <v>1067</v>
      </c>
      <c r="F678" s="24" t="s">
        <v>1068</v>
      </c>
      <c r="G678">
        <v>6117.49</v>
      </c>
      <c r="J678" s="24"/>
    </row>
    <row r="679" spans="1:10" x14ac:dyDescent="0.25">
      <c r="A679">
        <v>39</v>
      </c>
      <c r="B679" s="24" t="s">
        <v>1070</v>
      </c>
      <c r="C679">
        <v>32.5</v>
      </c>
      <c r="D679">
        <v>1</v>
      </c>
      <c r="E679" s="24" t="s">
        <v>1067</v>
      </c>
      <c r="F679" s="24" t="s">
        <v>1072</v>
      </c>
      <c r="G679">
        <v>6238.3</v>
      </c>
      <c r="J679" s="24"/>
    </row>
    <row r="680" spans="1:10" x14ac:dyDescent="0.25">
      <c r="A680">
        <v>39</v>
      </c>
      <c r="B680" s="24" t="s">
        <v>1070</v>
      </c>
      <c r="C680">
        <v>24.2</v>
      </c>
      <c r="D680">
        <v>5</v>
      </c>
      <c r="E680" s="24" t="s">
        <v>1067</v>
      </c>
      <c r="F680" s="24" t="s">
        <v>1068</v>
      </c>
      <c r="G680">
        <v>8965.7999999999993</v>
      </c>
      <c r="J680" s="24"/>
    </row>
    <row r="681" spans="1:10" x14ac:dyDescent="0.25">
      <c r="A681">
        <v>39</v>
      </c>
      <c r="B681" s="24" t="s">
        <v>1070</v>
      </c>
      <c r="C681">
        <v>34.299999999999997</v>
      </c>
      <c r="D681">
        <v>5</v>
      </c>
      <c r="E681" s="24" t="s">
        <v>1067</v>
      </c>
      <c r="F681" s="24" t="s">
        <v>1074</v>
      </c>
      <c r="G681">
        <v>8596.83</v>
      </c>
      <c r="J681" s="24"/>
    </row>
    <row r="682" spans="1:10" x14ac:dyDescent="0.25">
      <c r="A682">
        <v>39</v>
      </c>
      <c r="B682" s="24" t="s">
        <v>1070</v>
      </c>
      <c r="C682">
        <v>23.3</v>
      </c>
      <c r="D682">
        <v>3</v>
      </c>
      <c r="E682" s="24" t="s">
        <v>1067</v>
      </c>
      <c r="F682" s="24" t="s">
        <v>1073</v>
      </c>
      <c r="G682">
        <v>7986.48</v>
      </c>
      <c r="J682" s="24"/>
    </row>
    <row r="683" spans="1:10" x14ac:dyDescent="0.25">
      <c r="A683">
        <v>39</v>
      </c>
      <c r="B683" s="24" t="s">
        <v>1070</v>
      </c>
      <c r="C683">
        <v>34.1</v>
      </c>
      <c r="D683">
        <v>3</v>
      </c>
      <c r="E683" s="24" t="s">
        <v>1067</v>
      </c>
      <c r="F683" s="24" t="s">
        <v>1072</v>
      </c>
      <c r="G683">
        <v>7418.52</v>
      </c>
      <c r="J683" s="24"/>
    </row>
    <row r="684" spans="1:10" x14ac:dyDescent="0.25">
      <c r="A684">
        <v>39</v>
      </c>
      <c r="B684" s="24" t="s">
        <v>1066</v>
      </c>
      <c r="C684">
        <v>42.7</v>
      </c>
      <c r="D684">
        <v>0</v>
      </c>
      <c r="E684" s="24" t="s">
        <v>1067</v>
      </c>
      <c r="F684" s="24" t="s">
        <v>1073</v>
      </c>
      <c r="G684">
        <v>5757.41</v>
      </c>
      <c r="J684" s="24"/>
    </row>
    <row r="685" spans="1:10" x14ac:dyDescent="0.25">
      <c r="A685">
        <v>39</v>
      </c>
      <c r="B685" s="24" t="s">
        <v>1070</v>
      </c>
      <c r="C685">
        <v>18.3</v>
      </c>
      <c r="D685">
        <v>5</v>
      </c>
      <c r="E685" s="24" t="s">
        <v>1071</v>
      </c>
      <c r="F685" s="24" t="s">
        <v>1072</v>
      </c>
      <c r="G685">
        <v>19023.259999999998</v>
      </c>
      <c r="J685" s="24"/>
    </row>
    <row r="686" spans="1:10" x14ac:dyDescent="0.25">
      <c r="A686">
        <v>39</v>
      </c>
      <c r="B686" s="24" t="s">
        <v>1070</v>
      </c>
      <c r="C686">
        <v>23.9</v>
      </c>
      <c r="D686">
        <v>5</v>
      </c>
      <c r="E686" s="24" t="s">
        <v>1067</v>
      </c>
      <c r="F686" s="24" t="s">
        <v>1074</v>
      </c>
      <c r="G686">
        <v>8582.2999999999993</v>
      </c>
      <c r="J686" s="24"/>
    </row>
    <row r="687" spans="1:10" x14ac:dyDescent="0.25">
      <c r="A687">
        <v>39</v>
      </c>
      <c r="B687" s="24" t="s">
        <v>1066</v>
      </c>
      <c r="C687">
        <v>32.299999999999997</v>
      </c>
      <c r="D687">
        <v>2</v>
      </c>
      <c r="E687" s="24" t="s">
        <v>1067</v>
      </c>
      <c r="F687" s="24" t="s">
        <v>1074</v>
      </c>
      <c r="G687">
        <v>6338.08</v>
      </c>
      <c r="J687" s="24"/>
    </row>
    <row r="688" spans="1:10" x14ac:dyDescent="0.25">
      <c r="A688">
        <v>39</v>
      </c>
      <c r="B688" s="24" t="s">
        <v>1066</v>
      </c>
      <c r="C688">
        <v>34.1</v>
      </c>
      <c r="D688">
        <v>2</v>
      </c>
      <c r="E688" s="24" t="s">
        <v>1067</v>
      </c>
      <c r="F688" s="24" t="s">
        <v>1074</v>
      </c>
      <c r="G688">
        <v>23563.02</v>
      </c>
      <c r="J688" s="24"/>
    </row>
    <row r="689" spans="1:10" x14ac:dyDescent="0.25">
      <c r="A689">
        <v>39</v>
      </c>
      <c r="B689" s="24" t="s">
        <v>1066</v>
      </c>
      <c r="C689">
        <v>29.9</v>
      </c>
      <c r="D689">
        <v>1</v>
      </c>
      <c r="E689" s="24" t="s">
        <v>1071</v>
      </c>
      <c r="F689" s="24" t="s">
        <v>1073</v>
      </c>
      <c r="G689">
        <v>22462.04</v>
      </c>
      <c r="J689" s="24"/>
    </row>
    <row r="690" spans="1:10" x14ac:dyDescent="0.25">
      <c r="A690">
        <v>39</v>
      </c>
      <c r="B690" s="24" t="s">
        <v>1070</v>
      </c>
      <c r="C690">
        <v>26.3</v>
      </c>
      <c r="D690">
        <v>2</v>
      </c>
      <c r="E690" s="24" t="s">
        <v>1067</v>
      </c>
      <c r="F690" s="24" t="s">
        <v>1068</v>
      </c>
      <c r="G690">
        <v>7201.7</v>
      </c>
      <c r="J690" s="24"/>
    </row>
    <row r="691" spans="1:10" x14ac:dyDescent="0.25">
      <c r="A691">
        <v>38</v>
      </c>
      <c r="B691" s="24" t="s">
        <v>1066</v>
      </c>
      <c r="C691">
        <v>37.1</v>
      </c>
      <c r="D691">
        <v>1</v>
      </c>
      <c r="E691" s="24" t="s">
        <v>1067</v>
      </c>
      <c r="F691" s="24" t="s">
        <v>1073</v>
      </c>
      <c r="G691">
        <v>6079.67</v>
      </c>
      <c r="J691" s="24"/>
    </row>
    <row r="692" spans="1:10" x14ac:dyDescent="0.25">
      <c r="A692">
        <v>38</v>
      </c>
      <c r="B692" s="24" t="s">
        <v>1066</v>
      </c>
      <c r="C692">
        <v>19.3</v>
      </c>
      <c r="D692">
        <v>0</v>
      </c>
      <c r="E692" s="24" t="s">
        <v>1071</v>
      </c>
      <c r="F692" s="24" t="s">
        <v>1072</v>
      </c>
      <c r="G692">
        <v>15820.7</v>
      </c>
      <c r="J692" s="24"/>
    </row>
    <row r="693" spans="1:10" x14ac:dyDescent="0.25">
      <c r="A693">
        <v>38</v>
      </c>
      <c r="B693" s="24" t="s">
        <v>1066</v>
      </c>
      <c r="C693">
        <v>34.700000000000003</v>
      </c>
      <c r="D693">
        <v>2</v>
      </c>
      <c r="E693" s="24" t="s">
        <v>1067</v>
      </c>
      <c r="F693" s="24" t="s">
        <v>1072</v>
      </c>
      <c r="G693">
        <v>6082.41</v>
      </c>
      <c r="J693" s="24"/>
    </row>
    <row r="694" spans="1:10" x14ac:dyDescent="0.25">
      <c r="A694">
        <v>38</v>
      </c>
      <c r="B694" s="24" t="s">
        <v>1066</v>
      </c>
      <c r="C694">
        <v>27.8</v>
      </c>
      <c r="D694">
        <v>2</v>
      </c>
      <c r="E694" s="24" t="s">
        <v>1067</v>
      </c>
      <c r="F694" s="24" t="s">
        <v>1068</v>
      </c>
      <c r="G694">
        <v>6455.86</v>
      </c>
      <c r="J694" s="24"/>
    </row>
    <row r="695" spans="1:10" x14ac:dyDescent="0.25">
      <c r="A695">
        <v>38</v>
      </c>
      <c r="B695" s="24" t="s">
        <v>1070</v>
      </c>
      <c r="C695">
        <v>40.200000000000003</v>
      </c>
      <c r="D695">
        <v>0</v>
      </c>
      <c r="E695" s="24" t="s">
        <v>1067</v>
      </c>
      <c r="F695" s="24" t="s">
        <v>1074</v>
      </c>
      <c r="G695">
        <v>5400.98</v>
      </c>
      <c r="J695" s="24"/>
    </row>
    <row r="696" spans="1:10" x14ac:dyDescent="0.25">
      <c r="A696">
        <v>38</v>
      </c>
      <c r="B696" s="24" t="s">
        <v>1066</v>
      </c>
      <c r="C696">
        <v>21.1</v>
      </c>
      <c r="D696">
        <v>3</v>
      </c>
      <c r="E696" s="24" t="s">
        <v>1067</v>
      </c>
      <c r="F696" s="24" t="s">
        <v>1074</v>
      </c>
      <c r="G696">
        <v>6652.53</v>
      </c>
      <c r="J696" s="24"/>
    </row>
    <row r="697" spans="1:10" x14ac:dyDescent="0.25">
      <c r="A697">
        <v>38</v>
      </c>
      <c r="B697" s="24" t="s">
        <v>1070</v>
      </c>
      <c r="C697">
        <v>27.3</v>
      </c>
      <c r="D697">
        <v>1</v>
      </c>
      <c r="E697" s="24" t="s">
        <v>1067</v>
      </c>
      <c r="F697" s="24" t="s">
        <v>1073</v>
      </c>
      <c r="G697">
        <v>6555.07</v>
      </c>
      <c r="J697" s="24"/>
    </row>
    <row r="698" spans="1:10" x14ac:dyDescent="0.25">
      <c r="A698">
        <v>38</v>
      </c>
      <c r="B698" s="24" t="s">
        <v>1070</v>
      </c>
      <c r="C698">
        <v>28.9</v>
      </c>
      <c r="D698">
        <v>1</v>
      </c>
      <c r="E698" s="24" t="s">
        <v>1067</v>
      </c>
      <c r="F698" s="24" t="s">
        <v>1074</v>
      </c>
      <c r="G698">
        <v>5974.38</v>
      </c>
      <c r="J698" s="24"/>
    </row>
    <row r="699" spans="1:10" x14ac:dyDescent="0.25">
      <c r="A699">
        <v>38</v>
      </c>
      <c r="B699" s="24" t="s">
        <v>1070</v>
      </c>
      <c r="C699">
        <v>37.700000000000003</v>
      </c>
      <c r="D699">
        <v>0</v>
      </c>
      <c r="E699" s="24" t="s">
        <v>1067</v>
      </c>
      <c r="F699" s="24" t="s">
        <v>1074</v>
      </c>
      <c r="G699">
        <v>5397.62</v>
      </c>
      <c r="J699" s="24"/>
    </row>
    <row r="700" spans="1:10" x14ac:dyDescent="0.25">
      <c r="A700">
        <v>38</v>
      </c>
      <c r="B700" s="24" t="s">
        <v>1066</v>
      </c>
      <c r="C700">
        <v>28</v>
      </c>
      <c r="D700">
        <v>1</v>
      </c>
      <c r="E700" s="24" t="s">
        <v>1067</v>
      </c>
      <c r="F700" s="24" t="s">
        <v>1073</v>
      </c>
      <c r="G700">
        <v>6067.13</v>
      </c>
      <c r="J700" s="24"/>
    </row>
    <row r="701" spans="1:10" x14ac:dyDescent="0.25">
      <c r="A701">
        <v>38</v>
      </c>
      <c r="B701" s="24" t="s">
        <v>1070</v>
      </c>
      <c r="C701">
        <v>40.6</v>
      </c>
      <c r="D701">
        <v>1</v>
      </c>
      <c r="E701" s="24" t="s">
        <v>1067</v>
      </c>
      <c r="F701" s="24" t="s">
        <v>1068</v>
      </c>
      <c r="G701">
        <v>6373.56</v>
      </c>
      <c r="J701" s="24"/>
    </row>
    <row r="702" spans="1:10" x14ac:dyDescent="0.25">
      <c r="A702">
        <v>38</v>
      </c>
      <c r="B702" s="24" t="s">
        <v>1070</v>
      </c>
      <c r="C702">
        <v>30.7</v>
      </c>
      <c r="D702">
        <v>1</v>
      </c>
      <c r="E702" s="24" t="s">
        <v>1067</v>
      </c>
      <c r="F702" s="24" t="s">
        <v>1074</v>
      </c>
      <c r="G702">
        <v>5976.83</v>
      </c>
      <c r="J702" s="24"/>
    </row>
    <row r="703" spans="1:10" x14ac:dyDescent="0.25">
      <c r="A703">
        <v>38</v>
      </c>
      <c r="B703" s="24" t="s">
        <v>1070</v>
      </c>
      <c r="C703">
        <v>34.799999999999997</v>
      </c>
      <c r="D703">
        <v>2</v>
      </c>
      <c r="E703" s="24" t="s">
        <v>1067</v>
      </c>
      <c r="F703" s="24" t="s">
        <v>1072</v>
      </c>
      <c r="G703">
        <v>6571.54</v>
      </c>
      <c r="J703" s="24"/>
    </row>
    <row r="704" spans="1:10" x14ac:dyDescent="0.25">
      <c r="A704">
        <v>38</v>
      </c>
      <c r="B704" s="24" t="s">
        <v>1070</v>
      </c>
      <c r="C704">
        <v>19.5</v>
      </c>
      <c r="D704">
        <v>2</v>
      </c>
      <c r="E704" s="24" t="s">
        <v>1067</v>
      </c>
      <c r="F704" s="24" t="s">
        <v>1068</v>
      </c>
      <c r="G704">
        <v>6933.24</v>
      </c>
      <c r="J704" s="24"/>
    </row>
    <row r="705" spans="1:10" x14ac:dyDescent="0.25">
      <c r="A705">
        <v>38</v>
      </c>
      <c r="B705" s="24" t="s">
        <v>1070</v>
      </c>
      <c r="C705">
        <v>28</v>
      </c>
      <c r="D705">
        <v>3</v>
      </c>
      <c r="E705" s="24" t="s">
        <v>1067</v>
      </c>
      <c r="F705" s="24" t="s">
        <v>1072</v>
      </c>
      <c r="G705">
        <v>7151.09</v>
      </c>
      <c r="J705" s="24"/>
    </row>
    <row r="706" spans="1:10" x14ac:dyDescent="0.25">
      <c r="A706">
        <v>38</v>
      </c>
      <c r="B706" s="24" t="s">
        <v>1066</v>
      </c>
      <c r="C706">
        <v>31</v>
      </c>
      <c r="D706">
        <v>1</v>
      </c>
      <c r="E706" s="24" t="s">
        <v>1067</v>
      </c>
      <c r="F706" s="24" t="s">
        <v>1072</v>
      </c>
      <c r="G706">
        <v>5488.26</v>
      </c>
      <c r="J706" s="24"/>
    </row>
    <row r="707" spans="1:10" x14ac:dyDescent="0.25">
      <c r="A707">
        <v>38</v>
      </c>
      <c r="B707" s="24" t="s">
        <v>1070</v>
      </c>
      <c r="C707">
        <v>27.8</v>
      </c>
      <c r="D707">
        <v>2</v>
      </c>
      <c r="E707" s="24" t="s">
        <v>1067</v>
      </c>
      <c r="F707" s="24" t="s">
        <v>1073</v>
      </c>
      <c r="G707">
        <v>7144.86</v>
      </c>
      <c r="J707" s="24"/>
    </row>
    <row r="708" spans="1:10" x14ac:dyDescent="0.25">
      <c r="A708">
        <v>38</v>
      </c>
      <c r="B708" s="24" t="s">
        <v>1066</v>
      </c>
      <c r="C708">
        <v>28.3</v>
      </c>
      <c r="D708">
        <v>1</v>
      </c>
      <c r="E708" s="24" t="s">
        <v>1067</v>
      </c>
      <c r="F708" s="24" t="s">
        <v>1074</v>
      </c>
      <c r="G708">
        <v>5484.47</v>
      </c>
      <c r="J708" s="24"/>
    </row>
    <row r="709" spans="1:10" x14ac:dyDescent="0.25">
      <c r="A709">
        <v>38</v>
      </c>
      <c r="B709" s="24" t="s">
        <v>1070</v>
      </c>
      <c r="C709">
        <v>27.6</v>
      </c>
      <c r="D709">
        <v>0</v>
      </c>
      <c r="E709" s="24" t="s">
        <v>1067</v>
      </c>
      <c r="F709" s="24" t="s">
        <v>1072</v>
      </c>
      <c r="G709">
        <v>5383.54</v>
      </c>
      <c r="J709" s="24"/>
    </row>
    <row r="710" spans="1:10" x14ac:dyDescent="0.25">
      <c r="A710">
        <v>38</v>
      </c>
      <c r="B710" s="24" t="s">
        <v>1066</v>
      </c>
      <c r="C710">
        <v>20</v>
      </c>
      <c r="D710">
        <v>1</v>
      </c>
      <c r="E710" s="24" t="s">
        <v>1067</v>
      </c>
      <c r="F710" s="24" t="s">
        <v>1068</v>
      </c>
      <c r="G710">
        <v>5855.9</v>
      </c>
      <c r="J710" s="24"/>
    </row>
    <row r="711" spans="1:10" x14ac:dyDescent="0.25">
      <c r="A711">
        <v>38</v>
      </c>
      <c r="B711" s="24" t="s">
        <v>1066</v>
      </c>
      <c r="C711">
        <v>38.4</v>
      </c>
      <c r="D711">
        <v>3</v>
      </c>
      <c r="E711" s="24" t="s">
        <v>1071</v>
      </c>
      <c r="F711" s="24" t="s">
        <v>1074</v>
      </c>
      <c r="G711">
        <v>41949.24</v>
      </c>
      <c r="J711" s="24"/>
    </row>
    <row r="712" spans="1:10" x14ac:dyDescent="0.25">
      <c r="A712">
        <v>38</v>
      </c>
      <c r="B712" s="24" t="s">
        <v>1066</v>
      </c>
      <c r="C712">
        <v>29.3</v>
      </c>
      <c r="D712">
        <v>2</v>
      </c>
      <c r="E712" s="24" t="s">
        <v>1067</v>
      </c>
      <c r="F712" s="24" t="s">
        <v>1068</v>
      </c>
      <c r="G712">
        <v>6457.84</v>
      </c>
      <c r="J712" s="24"/>
    </row>
    <row r="713" spans="1:10" x14ac:dyDescent="0.25">
      <c r="A713">
        <v>38</v>
      </c>
      <c r="B713" s="24" t="s">
        <v>1070</v>
      </c>
      <c r="C713">
        <v>30.2</v>
      </c>
      <c r="D713">
        <v>3</v>
      </c>
      <c r="E713" s="24" t="s">
        <v>1067</v>
      </c>
      <c r="F713" s="24" t="s">
        <v>1068</v>
      </c>
      <c r="G713">
        <v>7537.16</v>
      </c>
      <c r="J713" s="24"/>
    </row>
    <row r="714" spans="1:10" x14ac:dyDescent="0.25">
      <c r="A714">
        <v>38</v>
      </c>
      <c r="B714" s="24" t="s">
        <v>1066</v>
      </c>
      <c r="C714">
        <v>16.8</v>
      </c>
      <c r="D714">
        <v>2</v>
      </c>
      <c r="E714" s="24" t="s">
        <v>1067</v>
      </c>
      <c r="F714" s="24" t="s">
        <v>1073</v>
      </c>
      <c r="G714">
        <v>6640.54</v>
      </c>
      <c r="J714" s="24"/>
    </row>
    <row r="715" spans="1:10" x14ac:dyDescent="0.25">
      <c r="A715">
        <v>38</v>
      </c>
      <c r="B715" s="24" t="s">
        <v>1070</v>
      </c>
      <c r="C715">
        <v>20</v>
      </c>
      <c r="D715">
        <v>2</v>
      </c>
      <c r="E715" s="24" t="s">
        <v>1067</v>
      </c>
      <c r="F715" s="24" t="s">
        <v>1073</v>
      </c>
      <c r="G715">
        <v>7133.9</v>
      </c>
      <c r="J715" s="24"/>
    </row>
    <row r="716" spans="1:10" x14ac:dyDescent="0.25">
      <c r="A716">
        <v>37</v>
      </c>
      <c r="B716" s="24" t="s">
        <v>1070</v>
      </c>
      <c r="C716">
        <v>27.7</v>
      </c>
      <c r="D716">
        <v>3</v>
      </c>
      <c r="E716" s="24" t="s">
        <v>1067</v>
      </c>
      <c r="F716" s="24" t="s">
        <v>1068</v>
      </c>
      <c r="G716">
        <v>7281.51</v>
      </c>
      <c r="J716" s="24"/>
    </row>
    <row r="717" spans="1:10" x14ac:dyDescent="0.25">
      <c r="A717">
        <v>37</v>
      </c>
      <c r="B717" s="24" t="s">
        <v>1066</v>
      </c>
      <c r="C717">
        <v>29.8</v>
      </c>
      <c r="D717">
        <v>2</v>
      </c>
      <c r="E717" s="24" t="s">
        <v>1067</v>
      </c>
      <c r="F717" s="24" t="s">
        <v>1073</v>
      </c>
      <c r="G717">
        <v>6406.41</v>
      </c>
      <c r="J717" s="24"/>
    </row>
    <row r="718" spans="1:10" x14ac:dyDescent="0.25">
      <c r="A718">
        <v>37</v>
      </c>
      <c r="B718" s="24" t="s">
        <v>1066</v>
      </c>
      <c r="C718">
        <v>28</v>
      </c>
      <c r="D718">
        <v>2</v>
      </c>
      <c r="E718" s="24" t="s">
        <v>1067</v>
      </c>
      <c r="F718" s="24" t="s">
        <v>1068</v>
      </c>
      <c r="G718">
        <v>6203.9</v>
      </c>
      <c r="J718" s="24"/>
    </row>
    <row r="719" spans="1:10" x14ac:dyDescent="0.25">
      <c r="A719">
        <v>37</v>
      </c>
      <c r="B719" s="24" t="s">
        <v>1070</v>
      </c>
      <c r="C719">
        <v>30.8</v>
      </c>
      <c r="D719">
        <v>2</v>
      </c>
      <c r="E719" s="24" t="s">
        <v>1067</v>
      </c>
      <c r="F719" s="24" t="s">
        <v>1074</v>
      </c>
      <c r="G719">
        <v>6313.76</v>
      </c>
      <c r="J719" s="24"/>
    </row>
    <row r="720" spans="1:10" x14ac:dyDescent="0.25">
      <c r="A720">
        <v>37</v>
      </c>
      <c r="B720" s="24" t="s">
        <v>1070</v>
      </c>
      <c r="C720">
        <v>34.799999999999997</v>
      </c>
      <c r="D720">
        <v>2</v>
      </c>
      <c r="E720" s="24" t="s">
        <v>1071</v>
      </c>
      <c r="F720" s="24" t="s">
        <v>1072</v>
      </c>
      <c r="G720">
        <v>39836.519999999997</v>
      </c>
      <c r="J720" s="24"/>
    </row>
    <row r="721" spans="1:10" x14ac:dyDescent="0.25">
      <c r="A721">
        <v>37</v>
      </c>
      <c r="B721" s="24" t="s">
        <v>1066</v>
      </c>
      <c r="C721">
        <v>30.8</v>
      </c>
      <c r="D721">
        <v>0</v>
      </c>
      <c r="E721" s="24" t="s">
        <v>1067</v>
      </c>
      <c r="F721" s="24" t="s">
        <v>1072</v>
      </c>
      <c r="G721">
        <v>4646.76</v>
      </c>
      <c r="J721" s="24"/>
    </row>
    <row r="722" spans="1:10" x14ac:dyDescent="0.25">
      <c r="A722">
        <v>37</v>
      </c>
      <c r="B722" s="24" t="s">
        <v>1070</v>
      </c>
      <c r="C722">
        <v>23.4</v>
      </c>
      <c r="D722">
        <v>2</v>
      </c>
      <c r="E722" s="24" t="s">
        <v>1067</v>
      </c>
      <c r="F722" s="24" t="s">
        <v>1068</v>
      </c>
      <c r="G722">
        <v>6686.43</v>
      </c>
      <c r="J722" s="24"/>
    </row>
    <row r="723" spans="1:10" x14ac:dyDescent="0.25">
      <c r="A723">
        <v>37</v>
      </c>
      <c r="B723" s="24" t="s">
        <v>1066</v>
      </c>
      <c r="C723">
        <v>29.6</v>
      </c>
      <c r="D723">
        <v>0</v>
      </c>
      <c r="E723" s="24" t="s">
        <v>1067</v>
      </c>
      <c r="F723" s="24" t="s">
        <v>1068</v>
      </c>
      <c r="G723">
        <v>5028.1499999999996</v>
      </c>
      <c r="J723" s="24"/>
    </row>
    <row r="724" spans="1:10" x14ac:dyDescent="0.25">
      <c r="A724">
        <v>37</v>
      </c>
      <c r="B724" s="24" t="s">
        <v>1066</v>
      </c>
      <c r="C724">
        <v>30.9</v>
      </c>
      <c r="D724">
        <v>3</v>
      </c>
      <c r="E724" s="24" t="s">
        <v>1067</v>
      </c>
      <c r="F724" s="24" t="s">
        <v>1068</v>
      </c>
      <c r="G724">
        <v>6796.86</v>
      </c>
      <c r="J724" s="24"/>
    </row>
    <row r="725" spans="1:10" x14ac:dyDescent="0.25">
      <c r="A725">
        <v>37</v>
      </c>
      <c r="B725" s="24" t="s">
        <v>1066</v>
      </c>
      <c r="C725">
        <v>36.200000000000003</v>
      </c>
      <c r="D725">
        <v>0</v>
      </c>
      <c r="E725" s="24" t="s">
        <v>1067</v>
      </c>
      <c r="F725" s="24" t="s">
        <v>1074</v>
      </c>
      <c r="G725">
        <v>19214.71</v>
      </c>
      <c r="J725" s="24"/>
    </row>
    <row r="726" spans="1:10" x14ac:dyDescent="0.25">
      <c r="A726">
        <v>37</v>
      </c>
      <c r="B726" s="24" t="s">
        <v>1066</v>
      </c>
      <c r="C726">
        <v>34.1</v>
      </c>
      <c r="D726">
        <v>4</v>
      </c>
      <c r="E726" s="24" t="s">
        <v>1071</v>
      </c>
      <c r="F726" s="24" t="s">
        <v>1072</v>
      </c>
      <c r="G726">
        <v>40182.25</v>
      </c>
      <c r="J726" s="24"/>
    </row>
    <row r="727" spans="1:10" x14ac:dyDescent="0.25">
      <c r="A727">
        <v>37</v>
      </c>
      <c r="B727" s="24" t="s">
        <v>1066</v>
      </c>
      <c r="C727">
        <v>46.5</v>
      </c>
      <c r="D727">
        <v>3</v>
      </c>
      <c r="E727" s="24" t="s">
        <v>1067</v>
      </c>
      <c r="F727" s="24" t="s">
        <v>1074</v>
      </c>
      <c r="G727">
        <v>6435.62</v>
      </c>
      <c r="J727" s="24"/>
    </row>
    <row r="728" spans="1:10" x14ac:dyDescent="0.25">
      <c r="A728">
        <v>37</v>
      </c>
      <c r="B728" s="24" t="s">
        <v>1070</v>
      </c>
      <c r="C728">
        <v>38.4</v>
      </c>
      <c r="D728">
        <v>0</v>
      </c>
      <c r="E728" s="24" t="s">
        <v>1071</v>
      </c>
      <c r="F728" s="24" t="s">
        <v>1074</v>
      </c>
      <c r="G728">
        <v>40419.019999999997</v>
      </c>
      <c r="J728" s="24"/>
    </row>
    <row r="729" spans="1:10" x14ac:dyDescent="0.25">
      <c r="A729">
        <v>37</v>
      </c>
      <c r="B729" s="24" t="s">
        <v>1070</v>
      </c>
      <c r="C729">
        <v>26.4</v>
      </c>
      <c r="D729">
        <v>0</v>
      </c>
      <c r="E729" s="24" t="s">
        <v>1071</v>
      </c>
      <c r="F729" s="24" t="s">
        <v>1074</v>
      </c>
      <c r="G729">
        <v>19539.240000000002</v>
      </c>
      <c r="J729" s="24"/>
    </row>
    <row r="730" spans="1:10" x14ac:dyDescent="0.25">
      <c r="A730">
        <v>37</v>
      </c>
      <c r="B730" s="24" t="s">
        <v>1070</v>
      </c>
      <c r="C730">
        <v>30.8</v>
      </c>
      <c r="D730">
        <v>0</v>
      </c>
      <c r="E730" s="24" t="s">
        <v>1071</v>
      </c>
      <c r="F730" s="24" t="s">
        <v>1073</v>
      </c>
      <c r="G730">
        <v>37270.15</v>
      </c>
      <c r="J730" s="24"/>
    </row>
    <row r="731" spans="1:10" x14ac:dyDescent="0.25">
      <c r="A731">
        <v>37</v>
      </c>
      <c r="B731" s="24" t="s">
        <v>1070</v>
      </c>
      <c r="C731">
        <v>47.6</v>
      </c>
      <c r="D731">
        <v>2</v>
      </c>
      <c r="E731" s="24" t="s">
        <v>1071</v>
      </c>
      <c r="F731" s="24" t="s">
        <v>1072</v>
      </c>
      <c r="G731">
        <v>46113.51</v>
      </c>
      <c r="J731" s="24"/>
    </row>
    <row r="732" spans="1:10" x14ac:dyDescent="0.25">
      <c r="A732">
        <v>37</v>
      </c>
      <c r="B732" s="24" t="s">
        <v>1070</v>
      </c>
      <c r="C732">
        <v>29.5</v>
      </c>
      <c r="D732">
        <v>2</v>
      </c>
      <c r="E732" s="24" t="s">
        <v>1067</v>
      </c>
      <c r="F732" s="24" t="s">
        <v>1072</v>
      </c>
      <c r="G732">
        <v>6311.95</v>
      </c>
      <c r="J732" s="24"/>
    </row>
    <row r="733" spans="1:10" x14ac:dyDescent="0.25">
      <c r="A733">
        <v>37</v>
      </c>
      <c r="B733" s="24" t="s">
        <v>1066</v>
      </c>
      <c r="C733">
        <v>34.200000000000003</v>
      </c>
      <c r="D733">
        <v>1</v>
      </c>
      <c r="E733" s="24" t="s">
        <v>1071</v>
      </c>
      <c r="F733" s="24" t="s">
        <v>1073</v>
      </c>
      <c r="G733">
        <v>39047.29</v>
      </c>
      <c r="J733" s="24"/>
    </row>
    <row r="734" spans="1:10" x14ac:dyDescent="0.25">
      <c r="A734">
        <v>37</v>
      </c>
      <c r="B734" s="24" t="s">
        <v>1070</v>
      </c>
      <c r="C734">
        <v>17.3</v>
      </c>
      <c r="D734">
        <v>2</v>
      </c>
      <c r="E734" s="24" t="s">
        <v>1067</v>
      </c>
      <c r="F734" s="24" t="s">
        <v>1073</v>
      </c>
      <c r="G734">
        <v>6877.98</v>
      </c>
      <c r="J734" s="24"/>
    </row>
    <row r="735" spans="1:10" x14ac:dyDescent="0.25">
      <c r="A735">
        <v>37</v>
      </c>
      <c r="B735" s="24" t="s">
        <v>1066</v>
      </c>
      <c r="C735">
        <v>37.1</v>
      </c>
      <c r="D735">
        <v>1</v>
      </c>
      <c r="E735" s="24" t="s">
        <v>1071</v>
      </c>
      <c r="F735" s="24" t="s">
        <v>1074</v>
      </c>
      <c r="G735">
        <v>39871.699999999997</v>
      </c>
      <c r="J735" s="24"/>
    </row>
    <row r="736" spans="1:10" x14ac:dyDescent="0.25">
      <c r="A736">
        <v>37</v>
      </c>
      <c r="B736" s="24" t="s">
        <v>1066</v>
      </c>
      <c r="C736">
        <v>29.8</v>
      </c>
      <c r="D736">
        <v>0</v>
      </c>
      <c r="E736" s="24" t="s">
        <v>1067</v>
      </c>
      <c r="F736" s="24" t="s">
        <v>1072</v>
      </c>
      <c r="G736">
        <v>20420.599999999999</v>
      </c>
      <c r="J736" s="24"/>
    </row>
    <row r="737" spans="1:10" x14ac:dyDescent="0.25">
      <c r="A737">
        <v>37</v>
      </c>
      <c r="B737" s="24" t="s">
        <v>1070</v>
      </c>
      <c r="C737">
        <v>34.1</v>
      </c>
      <c r="D737">
        <v>1</v>
      </c>
      <c r="E737" s="24" t="s">
        <v>1067</v>
      </c>
      <c r="F737" s="24" t="s">
        <v>1068</v>
      </c>
      <c r="G737">
        <v>6112.35</v>
      </c>
      <c r="J737" s="24"/>
    </row>
    <row r="738" spans="1:10" x14ac:dyDescent="0.25">
      <c r="A738">
        <v>37</v>
      </c>
      <c r="B738" s="24" t="s">
        <v>1066</v>
      </c>
      <c r="C738">
        <v>24.3</v>
      </c>
      <c r="D738">
        <v>2</v>
      </c>
      <c r="E738" s="24" t="s">
        <v>1067</v>
      </c>
      <c r="F738" s="24" t="s">
        <v>1068</v>
      </c>
      <c r="G738">
        <v>6198.75</v>
      </c>
      <c r="J738" s="24"/>
    </row>
    <row r="739" spans="1:10" x14ac:dyDescent="0.25">
      <c r="A739">
        <v>37</v>
      </c>
      <c r="B739" s="24" t="s">
        <v>1070</v>
      </c>
      <c r="C739">
        <v>25.6</v>
      </c>
      <c r="D739">
        <v>1</v>
      </c>
      <c r="E739" s="24" t="s">
        <v>1071</v>
      </c>
      <c r="F739" s="24" t="s">
        <v>1073</v>
      </c>
      <c r="G739">
        <v>20296.86</v>
      </c>
      <c r="J739" s="24"/>
    </row>
    <row r="740" spans="1:10" x14ac:dyDescent="0.25">
      <c r="A740">
        <v>37</v>
      </c>
      <c r="B740" s="24" t="s">
        <v>1066</v>
      </c>
      <c r="C740">
        <v>22.7</v>
      </c>
      <c r="D740">
        <v>3</v>
      </c>
      <c r="E740" s="24" t="s">
        <v>1067</v>
      </c>
      <c r="F740" s="24" t="s">
        <v>1073</v>
      </c>
      <c r="G740">
        <v>6985.51</v>
      </c>
      <c r="J740" s="24"/>
    </row>
    <row r="741" spans="1:10" x14ac:dyDescent="0.25">
      <c r="A741">
        <v>36</v>
      </c>
      <c r="B741" s="24" t="s">
        <v>1066</v>
      </c>
      <c r="C741">
        <v>35.200000000000003</v>
      </c>
      <c r="D741">
        <v>1</v>
      </c>
      <c r="E741" s="24" t="s">
        <v>1071</v>
      </c>
      <c r="F741" s="24" t="s">
        <v>1074</v>
      </c>
      <c r="G741">
        <v>38709.18</v>
      </c>
      <c r="J741" s="24"/>
    </row>
    <row r="742" spans="1:10" x14ac:dyDescent="0.25">
      <c r="A742">
        <v>36</v>
      </c>
      <c r="B742" s="24" t="s">
        <v>1066</v>
      </c>
      <c r="C742">
        <v>34.4</v>
      </c>
      <c r="D742">
        <v>0</v>
      </c>
      <c r="E742" s="24" t="s">
        <v>1071</v>
      </c>
      <c r="F742" s="24" t="s">
        <v>1074</v>
      </c>
      <c r="G742">
        <v>37742.58</v>
      </c>
      <c r="J742" s="24"/>
    </row>
    <row r="743" spans="1:10" x14ac:dyDescent="0.25">
      <c r="A743">
        <v>36</v>
      </c>
      <c r="B743" s="24" t="s">
        <v>1066</v>
      </c>
      <c r="C743">
        <v>41.9</v>
      </c>
      <c r="D743">
        <v>3</v>
      </c>
      <c r="E743" s="24" t="s">
        <v>1071</v>
      </c>
      <c r="F743" s="24" t="s">
        <v>1073</v>
      </c>
      <c r="G743">
        <v>43753.34</v>
      </c>
      <c r="J743" s="24"/>
    </row>
    <row r="744" spans="1:10" x14ac:dyDescent="0.25">
      <c r="A744">
        <v>36</v>
      </c>
      <c r="B744" s="24" t="s">
        <v>1070</v>
      </c>
      <c r="C744">
        <v>26.2</v>
      </c>
      <c r="D744">
        <v>0</v>
      </c>
      <c r="E744" s="24" t="s">
        <v>1067</v>
      </c>
      <c r="F744" s="24" t="s">
        <v>1072</v>
      </c>
      <c r="G744">
        <v>4883.87</v>
      </c>
      <c r="J744" s="24"/>
    </row>
    <row r="745" spans="1:10" x14ac:dyDescent="0.25">
      <c r="A745">
        <v>36</v>
      </c>
      <c r="B745" s="24" t="s">
        <v>1066</v>
      </c>
      <c r="C745">
        <v>27.6</v>
      </c>
      <c r="D745">
        <v>3</v>
      </c>
      <c r="E745" s="24" t="s">
        <v>1067</v>
      </c>
      <c r="F745" s="24" t="s">
        <v>1073</v>
      </c>
      <c r="G745">
        <v>6746.74</v>
      </c>
      <c r="J745" s="24"/>
    </row>
    <row r="746" spans="1:10" x14ac:dyDescent="0.25">
      <c r="A746">
        <v>36</v>
      </c>
      <c r="B746" s="24" t="s">
        <v>1070</v>
      </c>
      <c r="C746">
        <v>29.9</v>
      </c>
      <c r="D746">
        <v>1</v>
      </c>
      <c r="E746" s="24" t="s">
        <v>1067</v>
      </c>
      <c r="F746" s="24" t="s">
        <v>1074</v>
      </c>
      <c r="G746">
        <v>5478.04</v>
      </c>
      <c r="J746" s="24"/>
    </row>
    <row r="747" spans="1:10" x14ac:dyDescent="0.25">
      <c r="A747">
        <v>36</v>
      </c>
      <c r="B747" s="24" t="s">
        <v>1070</v>
      </c>
      <c r="C747">
        <v>22.6</v>
      </c>
      <c r="D747">
        <v>2</v>
      </c>
      <c r="E747" s="24" t="s">
        <v>1071</v>
      </c>
      <c r="F747" s="24" t="s">
        <v>1072</v>
      </c>
      <c r="G747">
        <v>18608.259999999998</v>
      </c>
      <c r="J747" s="24"/>
    </row>
    <row r="748" spans="1:10" x14ac:dyDescent="0.25">
      <c r="A748">
        <v>36</v>
      </c>
      <c r="B748" s="24" t="s">
        <v>1066</v>
      </c>
      <c r="C748">
        <v>28.9</v>
      </c>
      <c r="D748">
        <v>3</v>
      </c>
      <c r="E748" s="24" t="s">
        <v>1067</v>
      </c>
      <c r="F748" s="24" t="s">
        <v>1073</v>
      </c>
      <c r="G748">
        <v>6748.59</v>
      </c>
      <c r="J748" s="24"/>
    </row>
    <row r="749" spans="1:10" x14ac:dyDescent="0.25">
      <c r="A749">
        <v>36</v>
      </c>
      <c r="B749" s="24" t="s">
        <v>1066</v>
      </c>
      <c r="C749">
        <v>29.7</v>
      </c>
      <c r="D749">
        <v>0</v>
      </c>
      <c r="E749" s="24" t="s">
        <v>1067</v>
      </c>
      <c r="F749" s="24" t="s">
        <v>1074</v>
      </c>
      <c r="G749">
        <v>4399.7299999999996</v>
      </c>
      <c r="J749" s="24"/>
    </row>
    <row r="750" spans="1:10" x14ac:dyDescent="0.25">
      <c r="A750">
        <v>36</v>
      </c>
      <c r="B750" s="24" t="s">
        <v>1070</v>
      </c>
      <c r="C750">
        <v>27.7</v>
      </c>
      <c r="D750">
        <v>0</v>
      </c>
      <c r="E750" s="24" t="s">
        <v>1067</v>
      </c>
      <c r="F750" s="24" t="s">
        <v>1073</v>
      </c>
      <c r="G750">
        <v>5469.01</v>
      </c>
      <c r="J750" s="24"/>
    </row>
    <row r="751" spans="1:10" x14ac:dyDescent="0.25">
      <c r="A751">
        <v>36</v>
      </c>
      <c r="B751" s="24" t="s">
        <v>1066</v>
      </c>
      <c r="C751">
        <v>34.4</v>
      </c>
      <c r="D751">
        <v>2</v>
      </c>
      <c r="E751" s="24" t="s">
        <v>1067</v>
      </c>
      <c r="F751" s="24" t="s">
        <v>1074</v>
      </c>
      <c r="G751">
        <v>5584.31</v>
      </c>
      <c r="J751" s="24"/>
    </row>
    <row r="752" spans="1:10" x14ac:dyDescent="0.25">
      <c r="A752">
        <v>36</v>
      </c>
      <c r="B752" s="24" t="s">
        <v>1066</v>
      </c>
      <c r="C752">
        <v>28</v>
      </c>
      <c r="D752">
        <v>1</v>
      </c>
      <c r="E752" s="24" t="s">
        <v>1071</v>
      </c>
      <c r="F752" s="24" t="s">
        <v>1073</v>
      </c>
      <c r="G752">
        <v>20773.63</v>
      </c>
      <c r="J752" s="24"/>
    </row>
    <row r="753" spans="1:10" x14ac:dyDescent="0.25">
      <c r="A753">
        <v>36</v>
      </c>
      <c r="B753" s="24" t="s">
        <v>1070</v>
      </c>
      <c r="C753">
        <v>25.8</v>
      </c>
      <c r="D753">
        <v>0</v>
      </c>
      <c r="E753" s="24" t="s">
        <v>1067</v>
      </c>
      <c r="F753" s="24" t="s">
        <v>1068</v>
      </c>
      <c r="G753">
        <v>5266.37</v>
      </c>
      <c r="J753" s="24"/>
    </row>
    <row r="754" spans="1:10" x14ac:dyDescent="0.25">
      <c r="A754">
        <v>36</v>
      </c>
      <c r="B754" s="24" t="s">
        <v>1066</v>
      </c>
      <c r="C754">
        <v>33.799999999999997</v>
      </c>
      <c r="D754">
        <v>1</v>
      </c>
      <c r="E754" s="24" t="s">
        <v>1067</v>
      </c>
      <c r="F754" s="24" t="s">
        <v>1068</v>
      </c>
      <c r="G754">
        <v>5377.46</v>
      </c>
      <c r="J754" s="24"/>
    </row>
    <row r="755" spans="1:10" x14ac:dyDescent="0.25">
      <c r="A755">
        <v>36</v>
      </c>
      <c r="B755" s="24" t="s">
        <v>1066</v>
      </c>
      <c r="C755">
        <v>31.5</v>
      </c>
      <c r="D755">
        <v>0</v>
      </c>
      <c r="E755" s="24" t="s">
        <v>1067</v>
      </c>
      <c r="F755" s="24" t="s">
        <v>1072</v>
      </c>
      <c r="G755">
        <v>4402.2299999999996</v>
      </c>
      <c r="J755" s="24"/>
    </row>
    <row r="756" spans="1:10" x14ac:dyDescent="0.25">
      <c r="A756">
        <v>36</v>
      </c>
      <c r="B756" s="24" t="s">
        <v>1070</v>
      </c>
      <c r="C756">
        <v>19.899999999999999</v>
      </c>
      <c r="D756">
        <v>0</v>
      </c>
      <c r="E756" s="24" t="s">
        <v>1067</v>
      </c>
      <c r="F756" s="24" t="s">
        <v>1073</v>
      </c>
      <c r="G756">
        <v>5458.05</v>
      </c>
      <c r="J756" s="24"/>
    </row>
    <row r="757" spans="1:10" x14ac:dyDescent="0.25">
      <c r="A757">
        <v>36</v>
      </c>
      <c r="B757" s="24" t="s">
        <v>1070</v>
      </c>
      <c r="C757">
        <v>30</v>
      </c>
      <c r="D757">
        <v>0</v>
      </c>
      <c r="E757" s="24" t="s">
        <v>1067</v>
      </c>
      <c r="F757" s="24" t="s">
        <v>1068</v>
      </c>
      <c r="G757">
        <v>5272.18</v>
      </c>
      <c r="J757" s="24"/>
    </row>
    <row r="758" spans="1:10" x14ac:dyDescent="0.25">
      <c r="A758">
        <v>36</v>
      </c>
      <c r="B758" s="24" t="s">
        <v>1070</v>
      </c>
      <c r="C758">
        <v>29</v>
      </c>
      <c r="D758">
        <v>4</v>
      </c>
      <c r="E758" s="24" t="s">
        <v>1067</v>
      </c>
      <c r="F758" s="24" t="s">
        <v>1074</v>
      </c>
      <c r="G758">
        <v>7243.81</v>
      </c>
      <c r="J758" s="24"/>
    </row>
    <row r="759" spans="1:10" x14ac:dyDescent="0.25">
      <c r="A759">
        <v>36</v>
      </c>
      <c r="B759" s="24" t="s">
        <v>1070</v>
      </c>
      <c r="C759">
        <v>29.9</v>
      </c>
      <c r="D759">
        <v>0</v>
      </c>
      <c r="E759" s="24" t="s">
        <v>1067</v>
      </c>
      <c r="F759" s="24" t="s">
        <v>1074</v>
      </c>
      <c r="G759">
        <v>4889.04</v>
      </c>
      <c r="J759" s="24"/>
    </row>
    <row r="760" spans="1:10" x14ac:dyDescent="0.25">
      <c r="A760">
        <v>36</v>
      </c>
      <c r="B760" s="24" t="s">
        <v>1070</v>
      </c>
      <c r="C760">
        <v>26.9</v>
      </c>
      <c r="D760">
        <v>0</v>
      </c>
      <c r="E760" s="24" t="s">
        <v>1067</v>
      </c>
      <c r="F760" s="24" t="s">
        <v>1068</v>
      </c>
      <c r="G760">
        <v>5267.82</v>
      </c>
      <c r="J760" s="24"/>
    </row>
    <row r="761" spans="1:10" x14ac:dyDescent="0.25">
      <c r="A761">
        <v>36</v>
      </c>
      <c r="B761" s="24" t="s">
        <v>1066</v>
      </c>
      <c r="C761">
        <v>28.6</v>
      </c>
      <c r="D761">
        <v>3</v>
      </c>
      <c r="E761" s="24" t="s">
        <v>1067</v>
      </c>
      <c r="F761" s="24" t="s">
        <v>1068</v>
      </c>
      <c r="G761">
        <v>6548.2</v>
      </c>
      <c r="J761" s="24"/>
    </row>
    <row r="762" spans="1:10" x14ac:dyDescent="0.25">
      <c r="A762">
        <v>36</v>
      </c>
      <c r="B762" s="24" t="s">
        <v>1070</v>
      </c>
      <c r="C762">
        <v>22.1</v>
      </c>
      <c r="D762">
        <v>3</v>
      </c>
      <c r="E762" s="24" t="s">
        <v>1067</v>
      </c>
      <c r="F762" s="24" t="s">
        <v>1073</v>
      </c>
      <c r="G762">
        <v>7228.22</v>
      </c>
      <c r="J762" s="24"/>
    </row>
    <row r="763" spans="1:10" x14ac:dyDescent="0.25">
      <c r="A763">
        <v>36</v>
      </c>
      <c r="B763" s="24" t="s">
        <v>1066</v>
      </c>
      <c r="C763">
        <v>33.4</v>
      </c>
      <c r="D763">
        <v>2</v>
      </c>
      <c r="E763" s="24" t="s">
        <v>1071</v>
      </c>
      <c r="F763" s="24" t="s">
        <v>1072</v>
      </c>
      <c r="G763">
        <v>38415.47</v>
      </c>
      <c r="J763" s="24"/>
    </row>
    <row r="764" spans="1:10" x14ac:dyDescent="0.25">
      <c r="A764">
        <v>36</v>
      </c>
      <c r="B764" s="24" t="s">
        <v>1066</v>
      </c>
      <c r="C764">
        <v>30.9</v>
      </c>
      <c r="D764">
        <v>1</v>
      </c>
      <c r="E764" s="24" t="s">
        <v>1067</v>
      </c>
      <c r="F764" s="24" t="s">
        <v>1068</v>
      </c>
      <c r="G764">
        <v>5373.36</v>
      </c>
      <c r="J764" s="24"/>
    </row>
    <row r="765" spans="1:10" x14ac:dyDescent="0.25">
      <c r="A765">
        <v>36</v>
      </c>
      <c r="B765" s="24" t="s">
        <v>1070</v>
      </c>
      <c r="C765">
        <v>25.9</v>
      </c>
      <c r="D765">
        <v>1</v>
      </c>
      <c r="E765" s="24" t="s">
        <v>1067</v>
      </c>
      <c r="F765" s="24" t="s">
        <v>1072</v>
      </c>
      <c r="G765">
        <v>5472.45</v>
      </c>
      <c r="J765" s="24"/>
    </row>
    <row r="766" spans="1:10" x14ac:dyDescent="0.25">
      <c r="A766">
        <v>35</v>
      </c>
      <c r="B766" s="24" t="s">
        <v>1066</v>
      </c>
      <c r="C766">
        <v>36.700000000000003</v>
      </c>
      <c r="D766">
        <v>1</v>
      </c>
      <c r="E766" s="24" t="s">
        <v>1071</v>
      </c>
      <c r="F766" s="24" t="s">
        <v>1073</v>
      </c>
      <c r="G766">
        <v>39774.28</v>
      </c>
      <c r="J766" s="24"/>
    </row>
    <row r="767" spans="1:10" x14ac:dyDescent="0.25">
      <c r="A767">
        <v>35</v>
      </c>
      <c r="B767" s="24" t="s">
        <v>1066</v>
      </c>
      <c r="C767">
        <v>34.799999999999997</v>
      </c>
      <c r="D767">
        <v>2</v>
      </c>
      <c r="E767" s="24" t="s">
        <v>1067</v>
      </c>
      <c r="F767" s="24" t="s">
        <v>1068</v>
      </c>
      <c r="G767">
        <v>5729.01</v>
      </c>
      <c r="J767" s="24"/>
    </row>
    <row r="768" spans="1:10" x14ac:dyDescent="0.25">
      <c r="A768">
        <v>35</v>
      </c>
      <c r="B768" s="24" t="s">
        <v>1066</v>
      </c>
      <c r="C768">
        <v>24.1</v>
      </c>
      <c r="D768">
        <v>1</v>
      </c>
      <c r="E768" s="24" t="s">
        <v>1067</v>
      </c>
      <c r="F768" s="24" t="s">
        <v>1068</v>
      </c>
      <c r="G768">
        <v>5125.22</v>
      </c>
      <c r="J768" s="24"/>
    </row>
    <row r="769" spans="1:10" x14ac:dyDescent="0.25">
      <c r="A769">
        <v>35</v>
      </c>
      <c r="B769" s="24" t="s">
        <v>1070</v>
      </c>
      <c r="C769">
        <v>34.799999999999997</v>
      </c>
      <c r="D769">
        <v>1</v>
      </c>
      <c r="E769" s="24" t="s">
        <v>1067</v>
      </c>
      <c r="F769" s="24" t="s">
        <v>1072</v>
      </c>
      <c r="G769">
        <v>5246.05</v>
      </c>
      <c r="J769" s="24"/>
    </row>
    <row r="770" spans="1:10" x14ac:dyDescent="0.25">
      <c r="A770">
        <v>35</v>
      </c>
      <c r="B770" s="24" t="s">
        <v>1066</v>
      </c>
      <c r="C770">
        <v>27.7</v>
      </c>
      <c r="D770">
        <v>2</v>
      </c>
      <c r="E770" s="24" t="s">
        <v>1071</v>
      </c>
      <c r="F770" s="24" t="s">
        <v>1073</v>
      </c>
      <c r="G770">
        <v>20984.09</v>
      </c>
      <c r="J770" s="24"/>
    </row>
    <row r="771" spans="1:10" x14ac:dyDescent="0.25">
      <c r="A771">
        <v>35</v>
      </c>
      <c r="B771" s="24" t="s">
        <v>1066</v>
      </c>
      <c r="C771">
        <v>30.5</v>
      </c>
      <c r="D771">
        <v>1</v>
      </c>
      <c r="E771" s="24" t="s">
        <v>1067</v>
      </c>
      <c r="F771" s="24" t="s">
        <v>1072</v>
      </c>
      <c r="G771">
        <v>4751.07</v>
      </c>
      <c r="J771" s="24"/>
    </row>
    <row r="772" spans="1:10" x14ac:dyDescent="0.25">
      <c r="A772">
        <v>35</v>
      </c>
      <c r="B772" s="24" t="s">
        <v>1070</v>
      </c>
      <c r="C772">
        <v>43.3</v>
      </c>
      <c r="D772">
        <v>2</v>
      </c>
      <c r="E772" s="24" t="s">
        <v>1067</v>
      </c>
      <c r="F772" s="24" t="s">
        <v>1074</v>
      </c>
      <c r="G772">
        <v>5846.92</v>
      </c>
      <c r="J772" s="24"/>
    </row>
    <row r="773" spans="1:10" x14ac:dyDescent="0.25">
      <c r="A773">
        <v>35</v>
      </c>
      <c r="B773" s="24" t="s">
        <v>1066</v>
      </c>
      <c r="C773">
        <v>28.9</v>
      </c>
      <c r="D773">
        <v>3</v>
      </c>
      <c r="E773" s="24" t="s">
        <v>1067</v>
      </c>
      <c r="F773" s="24" t="s">
        <v>1072</v>
      </c>
      <c r="G773">
        <v>5926.85</v>
      </c>
      <c r="J773" s="24"/>
    </row>
    <row r="774" spans="1:10" x14ac:dyDescent="0.25">
      <c r="A774">
        <v>35</v>
      </c>
      <c r="B774" s="24" t="s">
        <v>1066</v>
      </c>
      <c r="C774">
        <v>38.6</v>
      </c>
      <c r="D774">
        <v>1</v>
      </c>
      <c r="E774" s="24" t="s">
        <v>1067</v>
      </c>
      <c r="F774" s="24" t="s">
        <v>1072</v>
      </c>
      <c r="G774">
        <v>4762.33</v>
      </c>
      <c r="J774" s="24"/>
    </row>
    <row r="775" spans="1:10" x14ac:dyDescent="0.25">
      <c r="A775">
        <v>35</v>
      </c>
      <c r="B775" s="24" t="s">
        <v>1070</v>
      </c>
      <c r="C775">
        <v>31</v>
      </c>
      <c r="D775">
        <v>1</v>
      </c>
      <c r="E775" s="24" t="s">
        <v>1067</v>
      </c>
      <c r="F775" s="24" t="s">
        <v>1072</v>
      </c>
      <c r="G775">
        <v>5240.7700000000004</v>
      </c>
      <c r="J775" s="24"/>
    </row>
    <row r="776" spans="1:10" x14ac:dyDescent="0.25">
      <c r="A776">
        <v>35</v>
      </c>
      <c r="B776" s="24" t="s">
        <v>1070</v>
      </c>
      <c r="C776">
        <v>34.1</v>
      </c>
      <c r="D776">
        <v>3</v>
      </c>
      <c r="E776" s="24" t="s">
        <v>1071</v>
      </c>
      <c r="F776" s="24" t="s">
        <v>1068</v>
      </c>
      <c r="G776">
        <v>39983.43</v>
      </c>
      <c r="J776" s="24"/>
    </row>
    <row r="777" spans="1:10" x14ac:dyDescent="0.25">
      <c r="A777">
        <v>35</v>
      </c>
      <c r="B777" s="24" t="s">
        <v>1070</v>
      </c>
      <c r="C777">
        <v>38.1</v>
      </c>
      <c r="D777">
        <v>2</v>
      </c>
      <c r="E777" s="24" t="s">
        <v>1067</v>
      </c>
      <c r="F777" s="24" t="s">
        <v>1073</v>
      </c>
      <c r="G777">
        <v>24915.05</v>
      </c>
      <c r="J777" s="24"/>
    </row>
    <row r="778" spans="1:10" x14ac:dyDescent="0.25">
      <c r="A778">
        <v>35</v>
      </c>
      <c r="B778" s="24" t="s">
        <v>1066</v>
      </c>
      <c r="C778">
        <v>24.4</v>
      </c>
      <c r="D778">
        <v>3</v>
      </c>
      <c r="E778" s="24" t="s">
        <v>1071</v>
      </c>
      <c r="F778" s="24" t="s">
        <v>1074</v>
      </c>
      <c r="G778">
        <v>19362</v>
      </c>
      <c r="J778" s="24"/>
    </row>
    <row r="779" spans="1:10" x14ac:dyDescent="0.25">
      <c r="A779">
        <v>35</v>
      </c>
      <c r="B779" s="24" t="s">
        <v>1066</v>
      </c>
      <c r="C779">
        <v>34.299999999999997</v>
      </c>
      <c r="D779">
        <v>3</v>
      </c>
      <c r="E779" s="24" t="s">
        <v>1067</v>
      </c>
      <c r="F779" s="24" t="s">
        <v>1074</v>
      </c>
      <c r="G779">
        <v>5934.38</v>
      </c>
      <c r="J779" s="24"/>
    </row>
    <row r="780" spans="1:10" x14ac:dyDescent="0.25">
      <c r="A780">
        <v>35</v>
      </c>
      <c r="B780" s="24" t="s">
        <v>1070</v>
      </c>
      <c r="C780">
        <v>27.7</v>
      </c>
      <c r="D780">
        <v>3</v>
      </c>
      <c r="E780" s="24" t="s">
        <v>1067</v>
      </c>
      <c r="F780" s="24" t="s">
        <v>1072</v>
      </c>
      <c r="G780">
        <v>6414.18</v>
      </c>
      <c r="J780" s="24"/>
    </row>
    <row r="781" spans="1:10" x14ac:dyDescent="0.25">
      <c r="A781">
        <v>35</v>
      </c>
      <c r="B781" s="24" t="s">
        <v>1070</v>
      </c>
      <c r="C781">
        <v>23.5</v>
      </c>
      <c r="D781">
        <v>2</v>
      </c>
      <c r="E781" s="24" t="s">
        <v>1067</v>
      </c>
      <c r="F781" s="24" t="s">
        <v>1073</v>
      </c>
      <c r="G781">
        <v>6402.29</v>
      </c>
      <c r="J781" s="24"/>
    </row>
    <row r="782" spans="1:10" x14ac:dyDescent="0.25">
      <c r="A782">
        <v>35</v>
      </c>
      <c r="B782" s="24" t="s">
        <v>1070</v>
      </c>
      <c r="C782">
        <v>34.200000000000003</v>
      </c>
      <c r="D782">
        <v>1</v>
      </c>
      <c r="E782" s="24" t="s">
        <v>1067</v>
      </c>
      <c r="F782" s="24" t="s">
        <v>1074</v>
      </c>
      <c r="G782">
        <v>5245.23</v>
      </c>
      <c r="J782" s="24"/>
    </row>
    <row r="783" spans="1:10" x14ac:dyDescent="0.25">
      <c r="A783">
        <v>35</v>
      </c>
      <c r="B783" s="24" t="s">
        <v>1066</v>
      </c>
      <c r="C783">
        <v>27.1</v>
      </c>
      <c r="D783">
        <v>1</v>
      </c>
      <c r="E783" s="24" t="s">
        <v>1067</v>
      </c>
      <c r="F783" s="24" t="s">
        <v>1072</v>
      </c>
      <c r="G783">
        <v>4746.34</v>
      </c>
      <c r="J783" s="24"/>
    </row>
    <row r="784" spans="1:10" x14ac:dyDescent="0.25">
      <c r="A784">
        <v>35</v>
      </c>
      <c r="B784" s="24" t="s">
        <v>1070</v>
      </c>
      <c r="C784">
        <v>28</v>
      </c>
      <c r="D784">
        <v>0</v>
      </c>
      <c r="E784" s="24" t="s">
        <v>1071</v>
      </c>
      <c r="F784" s="24" t="s">
        <v>1068</v>
      </c>
      <c r="G784">
        <v>20234.849999999999</v>
      </c>
      <c r="J784" s="24"/>
    </row>
    <row r="785" spans="1:10" x14ac:dyDescent="0.25">
      <c r="A785">
        <v>35</v>
      </c>
      <c r="B785" s="24" t="s">
        <v>1070</v>
      </c>
      <c r="C785">
        <v>35.9</v>
      </c>
      <c r="D785">
        <v>2</v>
      </c>
      <c r="E785" s="24" t="s">
        <v>1067</v>
      </c>
      <c r="F785" s="24" t="s">
        <v>1074</v>
      </c>
      <c r="G785">
        <v>5836.52</v>
      </c>
      <c r="J785" s="24"/>
    </row>
    <row r="786" spans="1:10" x14ac:dyDescent="0.25">
      <c r="A786">
        <v>35</v>
      </c>
      <c r="B786" s="24" t="s">
        <v>1070</v>
      </c>
      <c r="C786">
        <v>35.799999999999997</v>
      </c>
      <c r="D786">
        <v>1</v>
      </c>
      <c r="E786" s="24" t="s">
        <v>1067</v>
      </c>
      <c r="F786" s="24" t="s">
        <v>1068</v>
      </c>
      <c r="G786">
        <v>5630.46</v>
      </c>
      <c r="J786" s="24"/>
    </row>
    <row r="787" spans="1:10" x14ac:dyDescent="0.25">
      <c r="A787">
        <v>35</v>
      </c>
      <c r="B787" s="24" t="s">
        <v>1070</v>
      </c>
      <c r="C787">
        <v>26.1</v>
      </c>
      <c r="D787">
        <v>0</v>
      </c>
      <c r="E787" s="24" t="s">
        <v>1067</v>
      </c>
      <c r="F787" s="24" t="s">
        <v>1073</v>
      </c>
      <c r="G787">
        <v>5227.99</v>
      </c>
      <c r="J787" s="24"/>
    </row>
    <row r="788" spans="1:10" x14ac:dyDescent="0.25">
      <c r="A788">
        <v>35</v>
      </c>
      <c r="B788" s="24" t="s">
        <v>1066</v>
      </c>
      <c r="C788">
        <v>17.899999999999999</v>
      </c>
      <c r="D788">
        <v>1</v>
      </c>
      <c r="E788" s="24" t="s">
        <v>1067</v>
      </c>
      <c r="F788" s="24" t="s">
        <v>1068</v>
      </c>
      <c r="G788">
        <v>5116.5</v>
      </c>
      <c r="J788" s="24"/>
    </row>
    <row r="789" spans="1:10" x14ac:dyDescent="0.25">
      <c r="A789">
        <v>35</v>
      </c>
      <c r="B789" s="24" t="s">
        <v>1066</v>
      </c>
      <c r="C789">
        <v>27.6</v>
      </c>
      <c r="D789">
        <v>1</v>
      </c>
      <c r="E789" s="24" t="s">
        <v>1067</v>
      </c>
      <c r="F789" s="24" t="s">
        <v>1074</v>
      </c>
      <c r="G789">
        <v>4747.05</v>
      </c>
      <c r="J789" s="24"/>
    </row>
    <row r="790" spans="1:10" x14ac:dyDescent="0.25">
      <c r="A790">
        <v>35</v>
      </c>
      <c r="B790" s="24" t="s">
        <v>1066</v>
      </c>
      <c r="C790">
        <v>39.700000000000003</v>
      </c>
      <c r="D790">
        <v>4</v>
      </c>
      <c r="E790" s="24" t="s">
        <v>1067</v>
      </c>
      <c r="F790" s="24" t="s">
        <v>1073</v>
      </c>
      <c r="G790">
        <v>19496.72</v>
      </c>
      <c r="J790" s="24"/>
    </row>
    <row r="791" spans="1:10" x14ac:dyDescent="0.25">
      <c r="A791">
        <v>34</v>
      </c>
      <c r="B791" s="24" t="s">
        <v>1070</v>
      </c>
      <c r="C791">
        <v>31.9</v>
      </c>
      <c r="D791">
        <v>1</v>
      </c>
      <c r="E791" s="24" t="s">
        <v>1071</v>
      </c>
      <c r="F791" s="24" t="s">
        <v>1073</v>
      </c>
      <c r="G791">
        <v>37701.879999999997</v>
      </c>
      <c r="J791" s="24"/>
    </row>
    <row r="792" spans="1:10" x14ac:dyDescent="0.25">
      <c r="A792">
        <v>34</v>
      </c>
      <c r="B792" s="24" t="s">
        <v>1070</v>
      </c>
      <c r="C792">
        <v>37.299999999999997</v>
      </c>
      <c r="D792">
        <v>2</v>
      </c>
      <c r="E792" s="24" t="s">
        <v>1067</v>
      </c>
      <c r="F792" s="24" t="s">
        <v>1068</v>
      </c>
      <c r="G792">
        <v>5989.52</v>
      </c>
      <c r="J792" s="24"/>
    </row>
    <row r="793" spans="1:10" x14ac:dyDescent="0.25">
      <c r="A793">
        <v>34</v>
      </c>
      <c r="B793" s="24" t="s">
        <v>1070</v>
      </c>
      <c r="C793">
        <v>27.5</v>
      </c>
      <c r="D793">
        <v>1</v>
      </c>
      <c r="E793" s="24" t="s">
        <v>1067</v>
      </c>
      <c r="F793" s="24" t="s">
        <v>1072</v>
      </c>
      <c r="G793">
        <v>5003.8500000000004</v>
      </c>
      <c r="J793" s="24"/>
    </row>
    <row r="794" spans="1:10" x14ac:dyDescent="0.25">
      <c r="A794">
        <v>34</v>
      </c>
      <c r="B794" s="24" t="s">
        <v>1066</v>
      </c>
      <c r="C794">
        <v>22.4</v>
      </c>
      <c r="D794">
        <v>2</v>
      </c>
      <c r="E794" s="24" t="s">
        <v>1067</v>
      </c>
      <c r="F794" s="24" t="s">
        <v>1073</v>
      </c>
      <c r="G794">
        <v>27375.9</v>
      </c>
      <c r="J794" s="24"/>
    </row>
    <row r="795" spans="1:10" x14ac:dyDescent="0.25">
      <c r="A795">
        <v>34</v>
      </c>
      <c r="B795" s="24" t="s">
        <v>1066</v>
      </c>
      <c r="C795">
        <v>25.3</v>
      </c>
      <c r="D795">
        <v>2</v>
      </c>
      <c r="E795" s="24" t="s">
        <v>1071</v>
      </c>
      <c r="F795" s="24" t="s">
        <v>1074</v>
      </c>
      <c r="G795">
        <v>18972.5</v>
      </c>
      <c r="J795" s="24"/>
    </row>
    <row r="796" spans="1:10" x14ac:dyDescent="0.25">
      <c r="A796">
        <v>34</v>
      </c>
      <c r="B796" s="24" t="s">
        <v>1070</v>
      </c>
      <c r="C796">
        <v>26.7</v>
      </c>
      <c r="D796">
        <v>1</v>
      </c>
      <c r="E796" s="24" t="s">
        <v>1067</v>
      </c>
      <c r="F796" s="24" t="s">
        <v>1074</v>
      </c>
      <c r="G796">
        <v>5002.78</v>
      </c>
      <c r="J796" s="24"/>
    </row>
    <row r="797" spans="1:10" x14ac:dyDescent="0.25">
      <c r="A797">
        <v>34</v>
      </c>
      <c r="B797" s="24" t="s">
        <v>1070</v>
      </c>
      <c r="C797">
        <v>33.700000000000003</v>
      </c>
      <c r="D797">
        <v>1</v>
      </c>
      <c r="E797" s="24" t="s">
        <v>1067</v>
      </c>
      <c r="F797" s="24" t="s">
        <v>1072</v>
      </c>
      <c r="G797">
        <v>5012.47</v>
      </c>
      <c r="J797" s="24"/>
    </row>
    <row r="798" spans="1:10" x14ac:dyDescent="0.25">
      <c r="A798">
        <v>34</v>
      </c>
      <c r="B798" s="24" t="s">
        <v>1066</v>
      </c>
      <c r="C798">
        <v>25.3</v>
      </c>
      <c r="D798">
        <v>1</v>
      </c>
      <c r="E798" s="24" t="s">
        <v>1067</v>
      </c>
      <c r="F798" s="24" t="s">
        <v>1068</v>
      </c>
      <c r="G798">
        <v>4894.75</v>
      </c>
      <c r="J798" s="24"/>
    </row>
    <row r="799" spans="1:10" x14ac:dyDescent="0.25">
      <c r="A799">
        <v>34</v>
      </c>
      <c r="B799" s="24" t="s">
        <v>1066</v>
      </c>
      <c r="C799">
        <v>30.8</v>
      </c>
      <c r="D799">
        <v>0</v>
      </c>
      <c r="E799" s="24" t="s">
        <v>1071</v>
      </c>
      <c r="F799" s="24" t="s">
        <v>1072</v>
      </c>
      <c r="G799">
        <v>35491.64</v>
      </c>
      <c r="J799" s="24"/>
    </row>
    <row r="800" spans="1:10" x14ac:dyDescent="0.25">
      <c r="A800">
        <v>34</v>
      </c>
      <c r="B800" s="24" t="s">
        <v>1070</v>
      </c>
      <c r="C800">
        <v>29.3</v>
      </c>
      <c r="D800">
        <v>3</v>
      </c>
      <c r="E800" s="24" t="s">
        <v>1067</v>
      </c>
      <c r="F800" s="24" t="s">
        <v>1074</v>
      </c>
      <c r="G800">
        <v>6184.3</v>
      </c>
      <c r="J800" s="24"/>
    </row>
    <row r="801" spans="1:10" x14ac:dyDescent="0.25">
      <c r="A801">
        <v>34</v>
      </c>
      <c r="B801" s="24" t="s">
        <v>1070</v>
      </c>
      <c r="C801">
        <v>38</v>
      </c>
      <c r="D801">
        <v>3</v>
      </c>
      <c r="E801" s="24" t="s">
        <v>1067</v>
      </c>
      <c r="F801" s="24" t="s">
        <v>1072</v>
      </c>
      <c r="G801">
        <v>6196.45</v>
      </c>
      <c r="J801" s="24"/>
    </row>
    <row r="802" spans="1:10" x14ac:dyDescent="0.25">
      <c r="A802">
        <v>34</v>
      </c>
      <c r="B802" s="24" t="s">
        <v>1066</v>
      </c>
      <c r="C802">
        <v>34.200000000000003</v>
      </c>
      <c r="D802">
        <v>0</v>
      </c>
      <c r="E802" s="24" t="s">
        <v>1067</v>
      </c>
      <c r="F802" s="24" t="s">
        <v>1074</v>
      </c>
      <c r="G802">
        <v>3935.18</v>
      </c>
      <c r="J802" s="24"/>
    </row>
    <row r="803" spans="1:10" x14ac:dyDescent="0.25">
      <c r="A803">
        <v>34</v>
      </c>
      <c r="B803" s="24" t="s">
        <v>1070</v>
      </c>
      <c r="C803">
        <v>30.2</v>
      </c>
      <c r="D803">
        <v>1</v>
      </c>
      <c r="E803" s="24" t="s">
        <v>1071</v>
      </c>
      <c r="F803" s="24" t="s">
        <v>1068</v>
      </c>
      <c r="G803">
        <v>43943.88</v>
      </c>
      <c r="J803" s="24"/>
    </row>
    <row r="804" spans="1:10" x14ac:dyDescent="0.25">
      <c r="A804">
        <v>34</v>
      </c>
      <c r="B804" s="24" t="s">
        <v>1070</v>
      </c>
      <c r="C804">
        <v>33.299999999999997</v>
      </c>
      <c r="D804">
        <v>1</v>
      </c>
      <c r="E804" s="24" t="s">
        <v>1067</v>
      </c>
      <c r="F804" s="24" t="s">
        <v>1073</v>
      </c>
      <c r="G804">
        <v>5594.85</v>
      </c>
      <c r="J804" s="24"/>
    </row>
    <row r="805" spans="1:10" x14ac:dyDescent="0.25">
      <c r="A805">
        <v>34</v>
      </c>
      <c r="B805" s="24" t="s">
        <v>1070</v>
      </c>
      <c r="C805">
        <v>19</v>
      </c>
      <c r="D805">
        <v>3</v>
      </c>
      <c r="E805" s="24" t="s">
        <v>1067</v>
      </c>
      <c r="F805" s="24" t="s">
        <v>1073</v>
      </c>
      <c r="G805">
        <v>6753.04</v>
      </c>
      <c r="J805" s="24"/>
    </row>
    <row r="806" spans="1:10" x14ac:dyDescent="0.25">
      <c r="A806">
        <v>34</v>
      </c>
      <c r="B806" s="24" t="s">
        <v>1070</v>
      </c>
      <c r="C806">
        <v>26.4</v>
      </c>
      <c r="D806">
        <v>1</v>
      </c>
      <c r="E806" s="24" t="s">
        <v>1067</v>
      </c>
      <c r="F806" s="24" t="s">
        <v>1068</v>
      </c>
      <c r="G806">
        <v>5385.34</v>
      </c>
      <c r="J806" s="24"/>
    </row>
    <row r="807" spans="1:10" x14ac:dyDescent="0.25">
      <c r="A807">
        <v>34</v>
      </c>
      <c r="B807" s="24" t="s">
        <v>1066</v>
      </c>
      <c r="C807">
        <v>27</v>
      </c>
      <c r="D807">
        <v>2</v>
      </c>
      <c r="E807" s="24" t="s">
        <v>1067</v>
      </c>
      <c r="F807" s="24" t="s">
        <v>1072</v>
      </c>
      <c r="G807">
        <v>11737.85</v>
      </c>
      <c r="J807" s="24"/>
    </row>
    <row r="808" spans="1:10" x14ac:dyDescent="0.25">
      <c r="A808">
        <v>34</v>
      </c>
      <c r="B808" s="24" t="s">
        <v>1066</v>
      </c>
      <c r="C808">
        <v>35.799999999999997</v>
      </c>
      <c r="D808">
        <v>0</v>
      </c>
      <c r="E808" s="24" t="s">
        <v>1067</v>
      </c>
      <c r="F808" s="24" t="s">
        <v>1068</v>
      </c>
      <c r="G808">
        <v>4320.41</v>
      </c>
      <c r="J808" s="24"/>
    </row>
    <row r="809" spans="1:10" x14ac:dyDescent="0.25">
      <c r="A809">
        <v>34</v>
      </c>
      <c r="B809" s="24" t="s">
        <v>1066</v>
      </c>
      <c r="C809">
        <v>27.8</v>
      </c>
      <c r="D809">
        <v>1</v>
      </c>
      <c r="E809" s="24" t="s">
        <v>1071</v>
      </c>
      <c r="F809" s="24" t="s">
        <v>1068</v>
      </c>
      <c r="G809">
        <v>20009.63</v>
      </c>
      <c r="J809" s="24"/>
    </row>
    <row r="810" spans="1:10" x14ac:dyDescent="0.25">
      <c r="A810">
        <v>34</v>
      </c>
      <c r="B810" s="24" t="s">
        <v>1070</v>
      </c>
      <c r="C810">
        <v>23.6</v>
      </c>
      <c r="D810">
        <v>0</v>
      </c>
      <c r="E810" s="24" t="s">
        <v>1067</v>
      </c>
      <c r="F810" s="24" t="s">
        <v>1073</v>
      </c>
      <c r="G810">
        <v>4992.38</v>
      </c>
      <c r="J810" s="24"/>
    </row>
    <row r="811" spans="1:10" x14ac:dyDescent="0.25">
      <c r="A811">
        <v>34</v>
      </c>
      <c r="B811" s="24" t="s">
        <v>1066</v>
      </c>
      <c r="C811">
        <v>21.4</v>
      </c>
      <c r="D811">
        <v>0</v>
      </c>
      <c r="E811" s="24" t="s">
        <v>1067</v>
      </c>
      <c r="F811" s="24" t="s">
        <v>1073</v>
      </c>
      <c r="G811">
        <v>4500.34</v>
      </c>
      <c r="J811" s="24"/>
    </row>
    <row r="812" spans="1:10" x14ac:dyDescent="0.25">
      <c r="A812">
        <v>34</v>
      </c>
      <c r="B812" s="24" t="s">
        <v>1066</v>
      </c>
      <c r="C812">
        <v>34.700000000000003</v>
      </c>
      <c r="D812">
        <v>0</v>
      </c>
      <c r="E812" s="24" t="s">
        <v>1067</v>
      </c>
      <c r="F812" s="24" t="s">
        <v>1073</v>
      </c>
      <c r="G812">
        <v>4518.83</v>
      </c>
      <c r="J812" s="24"/>
    </row>
    <row r="813" spans="1:10" x14ac:dyDescent="0.25">
      <c r="A813">
        <v>34</v>
      </c>
      <c r="B813" s="24" t="s">
        <v>1066</v>
      </c>
      <c r="C813">
        <v>32.799999999999997</v>
      </c>
      <c r="D813">
        <v>1</v>
      </c>
      <c r="E813" s="24" t="s">
        <v>1067</v>
      </c>
      <c r="F813" s="24" t="s">
        <v>1072</v>
      </c>
      <c r="G813">
        <v>14358.36</v>
      </c>
      <c r="J813" s="24"/>
    </row>
    <row r="814" spans="1:10" x14ac:dyDescent="0.25">
      <c r="A814">
        <v>34</v>
      </c>
      <c r="B814" s="24" t="s">
        <v>1066</v>
      </c>
      <c r="C814">
        <v>42.1</v>
      </c>
      <c r="D814">
        <v>2</v>
      </c>
      <c r="E814" s="24" t="s">
        <v>1067</v>
      </c>
      <c r="F814" s="24" t="s">
        <v>1074</v>
      </c>
      <c r="G814">
        <v>5124.1899999999996</v>
      </c>
      <c r="J814" s="24"/>
    </row>
    <row r="815" spans="1:10" x14ac:dyDescent="0.25">
      <c r="A815">
        <v>34</v>
      </c>
      <c r="B815" s="24" t="s">
        <v>1070</v>
      </c>
      <c r="C815">
        <v>27.7</v>
      </c>
      <c r="D815">
        <v>0</v>
      </c>
      <c r="E815" s="24" t="s">
        <v>1067</v>
      </c>
      <c r="F815" s="24" t="s">
        <v>1074</v>
      </c>
      <c r="G815">
        <v>4415.16</v>
      </c>
      <c r="J815" s="24"/>
    </row>
    <row r="816" spans="1:10" x14ac:dyDescent="0.25">
      <c r="A816">
        <v>34</v>
      </c>
      <c r="B816" s="24" t="s">
        <v>1066</v>
      </c>
      <c r="C816">
        <v>42.9</v>
      </c>
      <c r="D816">
        <v>1</v>
      </c>
      <c r="E816" s="24" t="s">
        <v>1067</v>
      </c>
      <c r="F816" s="24" t="s">
        <v>1072</v>
      </c>
      <c r="G816">
        <v>4536.26</v>
      </c>
      <c r="J816" s="24"/>
    </row>
    <row r="817" spans="1:10" x14ac:dyDescent="0.25">
      <c r="A817">
        <v>33</v>
      </c>
      <c r="B817" s="24" t="s">
        <v>1066</v>
      </c>
      <c r="C817">
        <v>22.7</v>
      </c>
      <c r="D817">
        <v>0</v>
      </c>
      <c r="E817" s="24" t="s">
        <v>1067</v>
      </c>
      <c r="F817" s="24" t="s">
        <v>1068</v>
      </c>
      <c r="G817">
        <v>21984.47</v>
      </c>
      <c r="J817" s="24"/>
    </row>
    <row r="818" spans="1:10" x14ac:dyDescent="0.25">
      <c r="A818">
        <v>33</v>
      </c>
      <c r="B818" s="24" t="s">
        <v>1070</v>
      </c>
      <c r="C818">
        <v>22.1</v>
      </c>
      <c r="D818">
        <v>1</v>
      </c>
      <c r="E818" s="24" t="s">
        <v>1067</v>
      </c>
      <c r="F818" s="24" t="s">
        <v>1073</v>
      </c>
      <c r="G818">
        <v>5354.07</v>
      </c>
      <c r="J818" s="24"/>
    </row>
    <row r="819" spans="1:10" x14ac:dyDescent="0.25">
      <c r="A819">
        <v>33</v>
      </c>
      <c r="B819" s="24" t="s">
        <v>1066</v>
      </c>
      <c r="C819">
        <v>35.799999999999997</v>
      </c>
      <c r="D819">
        <v>2</v>
      </c>
      <c r="E819" s="24" t="s">
        <v>1067</v>
      </c>
      <c r="F819" s="24" t="s">
        <v>1074</v>
      </c>
      <c r="G819">
        <v>4890</v>
      </c>
      <c r="J819" s="24"/>
    </row>
    <row r="820" spans="1:10" x14ac:dyDescent="0.25">
      <c r="A820">
        <v>33</v>
      </c>
      <c r="B820" s="24" t="s">
        <v>1066</v>
      </c>
      <c r="C820">
        <v>35.200000000000003</v>
      </c>
      <c r="D820">
        <v>0</v>
      </c>
      <c r="E820" s="24" t="s">
        <v>1067</v>
      </c>
      <c r="F820" s="24" t="s">
        <v>1073</v>
      </c>
      <c r="G820">
        <v>12404.88</v>
      </c>
      <c r="J820" s="24"/>
    </row>
    <row r="821" spans="1:10" x14ac:dyDescent="0.25">
      <c r="A821">
        <v>33</v>
      </c>
      <c r="B821" s="24" t="s">
        <v>1070</v>
      </c>
      <c r="C821">
        <v>24.3</v>
      </c>
      <c r="D821">
        <v>0</v>
      </c>
      <c r="E821" s="24" t="s">
        <v>1067</v>
      </c>
      <c r="F821" s="24" t="s">
        <v>1074</v>
      </c>
      <c r="G821">
        <v>4185.1000000000004</v>
      </c>
      <c r="J821" s="24"/>
    </row>
    <row r="822" spans="1:10" x14ac:dyDescent="0.25">
      <c r="A822">
        <v>33</v>
      </c>
      <c r="B822" s="24" t="s">
        <v>1070</v>
      </c>
      <c r="C822">
        <v>33.5</v>
      </c>
      <c r="D822">
        <v>0</v>
      </c>
      <c r="E822" s="24" t="s">
        <v>1071</v>
      </c>
      <c r="F822" s="24" t="s">
        <v>1072</v>
      </c>
      <c r="G822">
        <v>37079.370000000003</v>
      </c>
      <c r="J822" s="24"/>
    </row>
    <row r="823" spans="1:10" x14ac:dyDescent="0.25">
      <c r="A823">
        <v>33</v>
      </c>
      <c r="B823" s="24" t="s">
        <v>1070</v>
      </c>
      <c r="C823">
        <v>38.9</v>
      </c>
      <c r="D823">
        <v>3</v>
      </c>
      <c r="E823" s="24" t="s">
        <v>1067</v>
      </c>
      <c r="F823" s="24" t="s">
        <v>1072</v>
      </c>
      <c r="G823">
        <v>5972.38</v>
      </c>
      <c r="J823" s="24"/>
    </row>
    <row r="824" spans="1:10" x14ac:dyDescent="0.25">
      <c r="A824">
        <v>33</v>
      </c>
      <c r="B824" s="24" t="s">
        <v>1070</v>
      </c>
      <c r="C824">
        <v>28.3</v>
      </c>
      <c r="D824">
        <v>1</v>
      </c>
      <c r="E824" s="24" t="s">
        <v>1067</v>
      </c>
      <c r="F824" s="24" t="s">
        <v>1074</v>
      </c>
      <c r="G824">
        <v>4779.6000000000004</v>
      </c>
      <c r="J824" s="24"/>
    </row>
    <row r="825" spans="1:10" x14ac:dyDescent="0.25">
      <c r="A825">
        <v>33</v>
      </c>
      <c r="B825" s="24" t="s">
        <v>1066</v>
      </c>
      <c r="C825">
        <v>42.5</v>
      </c>
      <c r="D825">
        <v>1</v>
      </c>
      <c r="E825" s="24" t="s">
        <v>1067</v>
      </c>
      <c r="F825" s="24" t="s">
        <v>1074</v>
      </c>
      <c r="G825">
        <v>11326.71</v>
      </c>
      <c r="J825" s="24"/>
    </row>
    <row r="826" spans="1:10" x14ac:dyDescent="0.25">
      <c r="A826">
        <v>33</v>
      </c>
      <c r="B826" s="24" t="s">
        <v>1066</v>
      </c>
      <c r="C826">
        <v>42.4</v>
      </c>
      <c r="D826">
        <v>5</v>
      </c>
      <c r="E826" s="24" t="s">
        <v>1067</v>
      </c>
      <c r="F826" s="24" t="s">
        <v>1072</v>
      </c>
      <c r="G826">
        <v>6666.24</v>
      </c>
      <c r="J826" s="24"/>
    </row>
    <row r="827" spans="1:10" x14ac:dyDescent="0.25">
      <c r="A827">
        <v>33</v>
      </c>
      <c r="B827" s="24" t="s">
        <v>1070</v>
      </c>
      <c r="C827">
        <v>18.5</v>
      </c>
      <c r="D827">
        <v>1</v>
      </c>
      <c r="E827" s="24" t="s">
        <v>1067</v>
      </c>
      <c r="F827" s="24" t="s">
        <v>1072</v>
      </c>
      <c r="G827">
        <v>4766.0200000000004</v>
      </c>
      <c r="J827" s="24"/>
    </row>
    <row r="828" spans="1:10" x14ac:dyDescent="0.25">
      <c r="A828">
        <v>33</v>
      </c>
      <c r="B828" s="24" t="s">
        <v>1070</v>
      </c>
      <c r="C828">
        <v>32.9</v>
      </c>
      <c r="D828">
        <v>2</v>
      </c>
      <c r="E828" s="24" t="s">
        <v>1067</v>
      </c>
      <c r="F828" s="24" t="s">
        <v>1072</v>
      </c>
      <c r="G828">
        <v>5375.04</v>
      </c>
      <c r="J828" s="24"/>
    </row>
    <row r="829" spans="1:10" x14ac:dyDescent="0.25">
      <c r="A829">
        <v>33</v>
      </c>
      <c r="B829" s="24" t="s">
        <v>1066</v>
      </c>
      <c r="C829">
        <v>27.1</v>
      </c>
      <c r="D829">
        <v>1</v>
      </c>
      <c r="E829" s="24" t="s">
        <v>1071</v>
      </c>
      <c r="F829" s="24" t="s">
        <v>1072</v>
      </c>
      <c r="G829">
        <v>19040.88</v>
      </c>
      <c r="J829" s="24"/>
    </row>
    <row r="830" spans="1:10" x14ac:dyDescent="0.25">
      <c r="A830">
        <v>33</v>
      </c>
      <c r="B830" s="24" t="s">
        <v>1066</v>
      </c>
      <c r="C830">
        <v>24.8</v>
      </c>
      <c r="D830">
        <v>0</v>
      </c>
      <c r="E830" s="24" t="s">
        <v>1071</v>
      </c>
      <c r="F830" s="24" t="s">
        <v>1073</v>
      </c>
      <c r="G830">
        <v>17904.53</v>
      </c>
      <c r="J830" s="24"/>
    </row>
    <row r="831" spans="1:10" x14ac:dyDescent="0.25">
      <c r="A831">
        <v>33</v>
      </c>
      <c r="B831" s="24" t="s">
        <v>1070</v>
      </c>
      <c r="C831">
        <v>42.9</v>
      </c>
      <c r="D831">
        <v>3</v>
      </c>
      <c r="E831" s="24" t="s">
        <v>1067</v>
      </c>
      <c r="F831" s="24" t="s">
        <v>1068</v>
      </c>
      <c r="G831">
        <v>6360.99</v>
      </c>
      <c r="J831" s="24"/>
    </row>
    <row r="832" spans="1:10" x14ac:dyDescent="0.25">
      <c r="A832">
        <v>33</v>
      </c>
      <c r="B832" s="24" t="s">
        <v>1070</v>
      </c>
      <c r="C832">
        <v>35.5</v>
      </c>
      <c r="D832">
        <v>0</v>
      </c>
      <c r="E832" s="24" t="s">
        <v>1071</v>
      </c>
      <c r="F832" s="24" t="s">
        <v>1068</v>
      </c>
      <c r="G832">
        <v>55135.4</v>
      </c>
      <c r="J832" s="24"/>
    </row>
    <row r="833" spans="1:10" x14ac:dyDescent="0.25">
      <c r="A833">
        <v>33</v>
      </c>
      <c r="B833" s="24" t="s">
        <v>1066</v>
      </c>
      <c r="C833">
        <v>33.4</v>
      </c>
      <c r="D833">
        <v>5</v>
      </c>
      <c r="E833" s="24" t="s">
        <v>1067</v>
      </c>
      <c r="F833" s="24" t="s">
        <v>1074</v>
      </c>
      <c r="G833">
        <v>6653.79</v>
      </c>
      <c r="J833" s="24"/>
    </row>
    <row r="834" spans="1:10" x14ac:dyDescent="0.25">
      <c r="A834">
        <v>33</v>
      </c>
      <c r="B834" s="24" t="s">
        <v>1066</v>
      </c>
      <c r="C834">
        <v>24.6</v>
      </c>
      <c r="D834">
        <v>2</v>
      </c>
      <c r="E834" s="24" t="s">
        <v>1067</v>
      </c>
      <c r="F834" s="24" t="s">
        <v>1068</v>
      </c>
      <c r="G834">
        <v>5257.51</v>
      </c>
      <c r="J834" s="24"/>
    </row>
    <row r="835" spans="1:10" x14ac:dyDescent="0.25">
      <c r="A835">
        <v>33</v>
      </c>
      <c r="B835" s="24" t="s">
        <v>1070</v>
      </c>
      <c r="C835">
        <v>36.299999999999997</v>
      </c>
      <c r="D835">
        <v>3</v>
      </c>
      <c r="E835" s="24" t="s">
        <v>1067</v>
      </c>
      <c r="F835" s="24" t="s">
        <v>1073</v>
      </c>
      <c r="G835">
        <v>6551.75</v>
      </c>
      <c r="J835" s="24"/>
    </row>
    <row r="836" spans="1:10" x14ac:dyDescent="0.25">
      <c r="A836">
        <v>33</v>
      </c>
      <c r="B836" s="24" t="s">
        <v>1070</v>
      </c>
      <c r="C836">
        <v>19.100000000000001</v>
      </c>
      <c r="D836">
        <v>2</v>
      </c>
      <c r="E836" s="24" t="s">
        <v>1071</v>
      </c>
      <c r="F836" s="24" t="s">
        <v>1073</v>
      </c>
      <c r="G836">
        <v>16776.3</v>
      </c>
      <c r="J836" s="24"/>
    </row>
    <row r="837" spans="1:10" x14ac:dyDescent="0.25">
      <c r="A837">
        <v>33</v>
      </c>
      <c r="B837" s="24" t="s">
        <v>1066</v>
      </c>
      <c r="C837">
        <v>35.799999999999997</v>
      </c>
      <c r="D837">
        <v>1</v>
      </c>
      <c r="E837" s="24" t="s">
        <v>1071</v>
      </c>
      <c r="F837" s="24" t="s">
        <v>1074</v>
      </c>
      <c r="G837">
        <v>38282.75</v>
      </c>
      <c r="J837" s="24"/>
    </row>
    <row r="838" spans="1:10" x14ac:dyDescent="0.25">
      <c r="A838">
        <v>33</v>
      </c>
      <c r="B838" s="24" t="s">
        <v>1066</v>
      </c>
      <c r="C838">
        <v>30.3</v>
      </c>
      <c r="D838">
        <v>0</v>
      </c>
      <c r="E838" s="24" t="s">
        <v>1067</v>
      </c>
      <c r="F838" s="24" t="s">
        <v>1074</v>
      </c>
      <c r="G838">
        <v>3704.35</v>
      </c>
      <c r="J838" s="24"/>
    </row>
    <row r="839" spans="1:10" x14ac:dyDescent="0.25">
      <c r="A839">
        <v>33</v>
      </c>
      <c r="B839" s="24" t="s">
        <v>1070</v>
      </c>
      <c r="C839">
        <v>39.799999999999997</v>
      </c>
      <c r="D839">
        <v>1</v>
      </c>
      <c r="E839" s="24" t="s">
        <v>1067</v>
      </c>
      <c r="F839" s="24" t="s">
        <v>1074</v>
      </c>
      <c r="G839">
        <v>4795.66</v>
      </c>
      <c r="J839" s="24"/>
    </row>
    <row r="840" spans="1:10" x14ac:dyDescent="0.25">
      <c r="A840">
        <v>33</v>
      </c>
      <c r="B840" s="24" t="s">
        <v>1066</v>
      </c>
      <c r="C840">
        <v>29.4</v>
      </c>
      <c r="D840">
        <v>4</v>
      </c>
      <c r="E840" s="24" t="s">
        <v>1067</v>
      </c>
      <c r="F840" s="24" t="s">
        <v>1072</v>
      </c>
      <c r="G840">
        <v>6059.17</v>
      </c>
      <c r="J840" s="24"/>
    </row>
    <row r="841" spans="1:10" x14ac:dyDescent="0.25">
      <c r="A841">
        <v>33</v>
      </c>
      <c r="B841" s="24" t="s">
        <v>1066</v>
      </c>
      <c r="C841">
        <v>27.5</v>
      </c>
      <c r="D841">
        <v>2</v>
      </c>
      <c r="E841" s="24" t="s">
        <v>1067</v>
      </c>
      <c r="F841" s="24" t="s">
        <v>1068</v>
      </c>
      <c r="G841">
        <v>5261.47</v>
      </c>
      <c r="J841" s="24"/>
    </row>
    <row r="842" spans="1:10" x14ac:dyDescent="0.25">
      <c r="A842">
        <v>33</v>
      </c>
      <c r="B842" s="24" t="s">
        <v>1070</v>
      </c>
      <c r="C842">
        <v>26.7</v>
      </c>
      <c r="D842">
        <v>0</v>
      </c>
      <c r="E842" s="24" t="s">
        <v>1067</v>
      </c>
      <c r="F842" s="24" t="s">
        <v>1068</v>
      </c>
      <c r="G842">
        <v>4571.41</v>
      </c>
      <c r="J842" s="24"/>
    </row>
    <row r="843" spans="1:10" x14ac:dyDescent="0.25">
      <c r="A843">
        <v>32</v>
      </c>
      <c r="B843" s="24" t="s">
        <v>1066</v>
      </c>
      <c r="C843">
        <v>28.9</v>
      </c>
      <c r="D843">
        <v>0</v>
      </c>
      <c r="E843" s="24" t="s">
        <v>1067</v>
      </c>
      <c r="F843" s="24" t="s">
        <v>1068</v>
      </c>
      <c r="G843">
        <v>3866.86</v>
      </c>
      <c r="J843" s="24"/>
    </row>
    <row r="844" spans="1:10" x14ac:dyDescent="0.25">
      <c r="A844">
        <v>32</v>
      </c>
      <c r="B844" s="24" t="s">
        <v>1070</v>
      </c>
      <c r="C844">
        <v>17.8</v>
      </c>
      <c r="D844">
        <v>2</v>
      </c>
      <c r="E844" s="24" t="s">
        <v>1071</v>
      </c>
      <c r="F844" s="24" t="s">
        <v>1068</v>
      </c>
      <c r="G844">
        <v>32734.19</v>
      </c>
      <c r="J844" s="24"/>
    </row>
    <row r="845" spans="1:10" x14ac:dyDescent="0.25">
      <c r="A845">
        <v>32</v>
      </c>
      <c r="B845" s="24" t="s">
        <v>1070</v>
      </c>
      <c r="C845">
        <v>37.1</v>
      </c>
      <c r="D845">
        <v>3</v>
      </c>
      <c r="E845" s="24" t="s">
        <v>1067</v>
      </c>
      <c r="F845" s="24" t="s">
        <v>1073</v>
      </c>
      <c r="G845">
        <v>6334.34</v>
      </c>
      <c r="J845" s="24"/>
    </row>
    <row r="846" spans="1:10" x14ac:dyDescent="0.25">
      <c r="A846">
        <v>32</v>
      </c>
      <c r="B846" s="24" t="s">
        <v>1070</v>
      </c>
      <c r="C846">
        <v>29.8</v>
      </c>
      <c r="D846">
        <v>2</v>
      </c>
      <c r="E846" s="24" t="s">
        <v>1067</v>
      </c>
      <c r="F846" s="24" t="s">
        <v>1072</v>
      </c>
      <c r="G846">
        <v>5152.13</v>
      </c>
      <c r="J846" s="24"/>
    </row>
    <row r="847" spans="1:10" x14ac:dyDescent="0.25">
      <c r="A847">
        <v>32</v>
      </c>
      <c r="B847" s="24" t="s">
        <v>1070</v>
      </c>
      <c r="C847">
        <v>33.200000000000003</v>
      </c>
      <c r="D847">
        <v>3</v>
      </c>
      <c r="E847" s="24" t="s">
        <v>1067</v>
      </c>
      <c r="F847" s="24" t="s">
        <v>1068</v>
      </c>
      <c r="G847">
        <v>6128.8</v>
      </c>
      <c r="J847" s="24"/>
    </row>
    <row r="848" spans="1:10" x14ac:dyDescent="0.25">
      <c r="A848">
        <v>32</v>
      </c>
      <c r="B848" s="24" t="s">
        <v>1066</v>
      </c>
      <c r="C848">
        <v>30.8</v>
      </c>
      <c r="D848">
        <v>3</v>
      </c>
      <c r="E848" s="24" t="s">
        <v>1067</v>
      </c>
      <c r="F848" s="24" t="s">
        <v>1072</v>
      </c>
      <c r="G848">
        <v>5253.52</v>
      </c>
      <c r="J848" s="24"/>
    </row>
    <row r="849" spans="1:10" x14ac:dyDescent="0.25">
      <c r="A849">
        <v>32</v>
      </c>
      <c r="B849" s="24" t="s">
        <v>1066</v>
      </c>
      <c r="C849">
        <v>37.299999999999997</v>
      </c>
      <c r="D849">
        <v>1</v>
      </c>
      <c r="E849" s="24" t="s">
        <v>1067</v>
      </c>
      <c r="F849" s="24" t="s">
        <v>1073</v>
      </c>
      <c r="G849">
        <v>4667.6099999999997</v>
      </c>
      <c r="J849" s="24"/>
    </row>
    <row r="850" spans="1:10" x14ac:dyDescent="0.25">
      <c r="A850">
        <v>32</v>
      </c>
      <c r="B850" s="24" t="s">
        <v>1066</v>
      </c>
      <c r="C850">
        <v>30</v>
      </c>
      <c r="D850">
        <v>1</v>
      </c>
      <c r="E850" s="24" t="s">
        <v>1067</v>
      </c>
      <c r="F850" s="24" t="s">
        <v>1074</v>
      </c>
      <c r="G850">
        <v>4074.45</v>
      </c>
      <c r="J850" s="24"/>
    </row>
    <row r="851" spans="1:10" x14ac:dyDescent="0.25">
      <c r="A851">
        <v>32</v>
      </c>
      <c r="B851" s="24" t="s">
        <v>1066</v>
      </c>
      <c r="C851">
        <v>46.5</v>
      </c>
      <c r="D851">
        <v>2</v>
      </c>
      <c r="E851" s="24" t="s">
        <v>1067</v>
      </c>
      <c r="F851" s="24" t="s">
        <v>1074</v>
      </c>
      <c r="G851">
        <v>4686.3900000000003</v>
      </c>
      <c r="J851" s="24"/>
    </row>
    <row r="852" spans="1:10" x14ac:dyDescent="0.25">
      <c r="A852">
        <v>32</v>
      </c>
      <c r="B852" s="24" t="s">
        <v>1070</v>
      </c>
      <c r="C852">
        <v>44.2</v>
      </c>
      <c r="D852">
        <v>0</v>
      </c>
      <c r="E852" s="24" t="s">
        <v>1067</v>
      </c>
      <c r="F852" s="24" t="s">
        <v>1074</v>
      </c>
      <c r="G852">
        <v>3994.18</v>
      </c>
      <c r="J852" s="24"/>
    </row>
    <row r="853" spans="1:10" x14ac:dyDescent="0.25">
      <c r="A853">
        <v>32</v>
      </c>
      <c r="B853" s="24" t="s">
        <v>1070</v>
      </c>
      <c r="C853">
        <v>28.9</v>
      </c>
      <c r="D853">
        <v>0</v>
      </c>
      <c r="E853" s="24" t="s">
        <v>1067</v>
      </c>
      <c r="F853" s="24" t="s">
        <v>1074</v>
      </c>
      <c r="G853">
        <v>3972.92</v>
      </c>
      <c r="J853" s="24"/>
    </row>
    <row r="854" spans="1:10" x14ac:dyDescent="0.25">
      <c r="A854">
        <v>32</v>
      </c>
      <c r="B854" s="24" t="s">
        <v>1070</v>
      </c>
      <c r="C854">
        <v>23.7</v>
      </c>
      <c r="D854">
        <v>1</v>
      </c>
      <c r="E854" s="24" t="s">
        <v>1067</v>
      </c>
      <c r="F854" s="24" t="s">
        <v>1074</v>
      </c>
      <c r="G854">
        <v>17626.240000000002</v>
      </c>
      <c r="J854" s="24"/>
    </row>
    <row r="855" spans="1:10" x14ac:dyDescent="0.25">
      <c r="A855">
        <v>32</v>
      </c>
      <c r="B855" s="24" t="s">
        <v>1070</v>
      </c>
      <c r="C855">
        <v>31.5</v>
      </c>
      <c r="D855">
        <v>1</v>
      </c>
      <c r="E855" s="24" t="s">
        <v>1067</v>
      </c>
      <c r="F855" s="24" t="s">
        <v>1073</v>
      </c>
      <c r="G855">
        <v>5148.55</v>
      </c>
      <c r="J855" s="24"/>
    </row>
    <row r="856" spans="1:10" x14ac:dyDescent="0.25">
      <c r="A856">
        <v>32</v>
      </c>
      <c r="B856" s="24" t="s">
        <v>1066</v>
      </c>
      <c r="C856">
        <v>28.9</v>
      </c>
      <c r="D856">
        <v>1</v>
      </c>
      <c r="E856" s="24" t="s">
        <v>1071</v>
      </c>
      <c r="F856" s="24" t="s">
        <v>1074</v>
      </c>
      <c r="G856">
        <v>19719.689999999999</v>
      </c>
      <c r="J856" s="24"/>
    </row>
    <row r="857" spans="1:10" x14ac:dyDescent="0.25">
      <c r="A857">
        <v>32</v>
      </c>
      <c r="B857" s="24" t="s">
        <v>1070</v>
      </c>
      <c r="C857">
        <v>24.6</v>
      </c>
      <c r="D857">
        <v>0</v>
      </c>
      <c r="E857" s="24" t="s">
        <v>1071</v>
      </c>
      <c r="F857" s="24" t="s">
        <v>1072</v>
      </c>
      <c r="G857">
        <v>17496.310000000001</v>
      </c>
      <c r="J857" s="24"/>
    </row>
    <row r="858" spans="1:10" x14ac:dyDescent="0.25">
      <c r="A858">
        <v>32</v>
      </c>
      <c r="B858" s="24" t="s">
        <v>1066</v>
      </c>
      <c r="C858">
        <v>37.200000000000003</v>
      </c>
      <c r="D858">
        <v>2</v>
      </c>
      <c r="E858" s="24" t="s">
        <v>1067</v>
      </c>
      <c r="F858" s="24" t="s">
        <v>1074</v>
      </c>
      <c r="G858">
        <v>4673.3900000000003</v>
      </c>
      <c r="J858" s="24"/>
    </row>
    <row r="859" spans="1:10" x14ac:dyDescent="0.25">
      <c r="A859">
        <v>32</v>
      </c>
      <c r="B859" s="24" t="s">
        <v>1066</v>
      </c>
      <c r="C859">
        <v>33.799999999999997</v>
      </c>
      <c r="D859">
        <v>1</v>
      </c>
      <c r="E859" s="24" t="s">
        <v>1067</v>
      </c>
      <c r="F859" s="24" t="s">
        <v>1068</v>
      </c>
      <c r="G859">
        <v>4462.72</v>
      </c>
      <c r="J859" s="24"/>
    </row>
    <row r="860" spans="1:10" x14ac:dyDescent="0.25">
      <c r="A860">
        <v>32</v>
      </c>
      <c r="B860" s="24" t="s">
        <v>1070</v>
      </c>
      <c r="C860">
        <v>29.6</v>
      </c>
      <c r="D860">
        <v>1</v>
      </c>
      <c r="E860" s="24" t="s">
        <v>1067</v>
      </c>
      <c r="F860" s="24" t="s">
        <v>1074</v>
      </c>
      <c r="G860">
        <v>4562.84</v>
      </c>
      <c r="J860" s="24"/>
    </row>
    <row r="861" spans="1:10" x14ac:dyDescent="0.25">
      <c r="A861">
        <v>32</v>
      </c>
      <c r="B861" s="24" t="s">
        <v>1066</v>
      </c>
      <c r="C861">
        <v>27.8</v>
      </c>
      <c r="D861">
        <v>1</v>
      </c>
      <c r="E861" s="24" t="s">
        <v>1067</v>
      </c>
      <c r="F861" s="24" t="s">
        <v>1068</v>
      </c>
      <c r="G861">
        <v>4454.3999999999996</v>
      </c>
      <c r="J861" s="24"/>
    </row>
    <row r="862" spans="1:10" x14ac:dyDescent="0.25">
      <c r="A862">
        <v>32</v>
      </c>
      <c r="B862" s="24" t="s">
        <v>1066</v>
      </c>
      <c r="C862">
        <v>31.5</v>
      </c>
      <c r="D862">
        <v>1</v>
      </c>
      <c r="E862" s="24" t="s">
        <v>1067</v>
      </c>
      <c r="F862" s="24" t="s">
        <v>1072</v>
      </c>
      <c r="G862">
        <v>4076.5</v>
      </c>
      <c r="J862" s="24"/>
    </row>
    <row r="863" spans="1:10" x14ac:dyDescent="0.25">
      <c r="A863">
        <v>32</v>
      </c>
      <c r="B863" s="24" t="s">
        <v>1070</v>
      </c>
      <c r="C863">
        <v>41.1</v>
      </c>
      <c r="D863">
        <v>0</v>
      </c>
      <c r="E863" s="24" t="s">
        <v>1067</v>
      </c>
      <c r="F863" s="24" t="s">
        <v>1072</v>
      </c>
      <c r="G863">
        <v>3989.84</v>
      </c>
      <c r="J863" s="24"/>
    </row>
    <row r="864" spans="1:10" x14ac:dyDescent="0.25">
      <c r="A864">
        <v>32</v>
      </c>
      <c r="B864" s="24" t="s">
        <v>1066</v>
      </c>
      <c r="C864">
        <v>35.200000000000003</v>
      </c>
      <c r="D864">
        <v>2</v>
      </c>
      <c r="E864" s="24" t="s">
        <v>1067</v>
      </c>
      <c r="F864" s="24" t="s">
        <v>1072</v>
      </c>
      <c r="G864">
        <v>4670.6400000000003</v>
      </c>
      <c r="J864" s="24"/>
    </row>
    <row r="865" spans="1:10" x14ac:dyDescent="0.25">
      <c r="A865">
        <v>32</v>
      </c>
      <c r="B865" s="24" t="s">
        <v>1066</v>
      </c>
      <c r="C865">
        <v>33.6</v>
      </c>
      <c r="D865">
        <v>1</v>
      </c>
      <c r="E865" s="24" t="s">
        <v>1071</v>
      </c>
      <c r="F865" s="24" t="s">
        <v>1073</v>
      </c>
      <c r="G865">
        <v>37607.53</v>
      </c>
      <c r="J865" s="24"/>
    </row>
    <row r="866" spans="1:10" x14ac:dyDescent="0.25">
      <c r="A866">
        <v>32</v>
      </c>
      <c r="B866" s="24" t="s">
        <v>1070</v>
      </c>
      <c r="C866">
        <v>20.5</v>
      </c>
      <c r="D866">
        <v>0</v>
      </c>
      <c r="E866" s="24" t="s">
        <v>1067</v>
      </c>
      <c r="F866" s="24" t="s">
        <v>1073</v>
      </c>
      <c r="G866">
        <v>4544.2299999999996</v>
      </c>
      <c r="J866" s="24"/>
    </row>
    <row r="867" spans="1:10" x14ac:dyDescent="0.25">
      <c r="A867">
        <v>32</v>
      </c>
      <c r="B867" s="24" t="s">
        <v>1070</v>
      </c>
      <c r="C867">
        <v>29.7</v>
      </c>
      <c r="D867">
        <v>0</v>
      </c>
      <c r="E867" s="24" t="s">
        <v>1067</v>
      </c>
      <c r="F867" s="24" t="s">
        <v>1068</v>
      </c>
      <c r="G867">
        <v>4357.04</v>
      </c>
      <c r="J867" s="24"/>
    </row>
    <row r="868" spans="1:10" x14ac:dyDescent="0.25">
      <c r="A868">
        <v>32</v>
      </c>
      <c r="B868" s="24" t="s">
        <v>1066</v>
      </c>
      <c r="C868">
        <v>28.1</v>
      </c>
      <c r="D868">
        <v>4</v>
      </c>
      <c r="E868" s="24" t="s">
        <v>1071</v>
      </c>
      <c r="F868" s="24" t="s">
        <v>1068</v>
      </c>
      <c r="G868">
        <v>21472.48</v>
      </c>
      <c r="J868" s="24"/>
    </row>
    <row r="869" spans="1:10" x14ac:dyDescent="0.25">
      <c r="A869">
        <v>31</v>
      </c>
      <c r="B869" s="24" t="s">
        <v>1070</v>
      </c>
      <c r="C869">
        <v>25.7</v>
      </c>
      <c r="D869">
        <v>0</v>
      </c>
      <c r="E869" s="24" t="s">
        <v>1067</v>
      </c>
      <c r="F869" s="24" t="s">
        <v>1074</v>
      </c>
      <c r="G869">
        <v>3756.62</v>
      </c>
      <c r="J869" s="24"/>
    </row>
    <row r="870" spans="1:10" x14ac:dyDescent="0.25">
      <c r="A870">
        <v>31</v>
      </c>
      <c r="B870" s="24" t="s">
        <v>1066</v>
      </c>
      <c r="C870">
        <v>36.299999999999997</v>
      </c>
      <c r="D870">
        <v>2</v>
      </c>
      <c r="E870" s="24" t="s">
        <v>1071</v>
      </c>
      <c r="F870" s="24" t="s">
        <v>1072</v>
      </c>
      <c r="G870">
        <v>38711</v>
      </c>
      <c r="J870" s="24"/>
    </row>
    <row r="871" spans="1:10" x14ac:dyDescent="0.25">
      <c r="A871">
        <v>31</v>
      </c>
      <c r="B871" s="24" t="s">
        <v>1070</v>
      </c>
      <c r="C871">
        <v>36.6</v>
      </c>
      <c r="D871">
        <v>2</v>
      </c>
      <c r="E871" s="24" t="s">
        <v>1067</v>
      </c>
      <c r="F871" s="24" t="s">
        <v>1074</v>
      </c>
      <c r="G871">
        <v>4949.76</v>
      </c>
      <c r="J871" s="24"/>
    </row>
    <row r="872" spans="1:10" x14ac:dyDescent="0.25">
      <c r="A872">
        <v>31</v>
      </c>
      <c r="B872" s="24" t="s">
        <v>1066</v>
      </c>
      <c r="C872">
        <v>28.5</v>
      </c>
      <c r="D872">
        <v>5</v>
      </c>
      <c r="E872" s="24" t="s">
        <v>1067</v>
      </c>
      <c r="F872" s="24" t="s">
        <v>1073</v>
      </c>
      <c r="G872">
        <v>6799.46</v>
      </c>
      <c r="J872" s="24"/>
    </row>
    <row r="873" spans="1:10" x14ac:dyDescent="0.25">
      <c r="A873">
        <v>31</v>
      </c>
      <c r="B873" s="24" t="s">
        <v>1066</v>
      </c>
      <c r="C873">
        <v>26.9</v>
      </c>
      <c r="D873">
        <v>1</v>
      </c>
      <c r="E873" s="24" t="s">
        <v>1067</v>
      </c>
      <c r="F873" s="24" t="s">
        <v>1073</v>
      </c>
      <c r="G873">
        <v>4441.21</v>
      </c>
      <c r="J873" s="24"/>
    </row>
    <row r="874" spans="1:10" x14ac:dyDescent="0.25">
      <c r="A874">
        <v>31</v>
      </c>
      <c r="B874" s="24" t="s">
        <v>1066</v>
      </c>
      <c r="C874">
        <v>38.4</v>
      </c>
      <c r="D874">
        <v>2</v>
      </c>
      <c r="E874" s="24" t="s">
        <v>1067</v>
      </c>
      <c r="F874" s="24" t="s">
        <v>1074</v>
      </c>
      <c r="G874">
        <v>4463.21</v>
      </c>
      <c r="J874" s="24"/>
    </row>
    <row r="875" spans="1:10" x14ac:dyDescent="0.25">
      <c r="A875">
        <v>31</v>
      </c>
      <c r="B875" s="24" t="s">
        <v>1066</v>
      </c>
      <c r="C875">
        <v>34.4</v>
      </c>
      <c r="D875">
        <v>3</v>
      </c>
      <c r="E875" s="24" t="s">
        <v>1071</v>
      </c>
      <c r="F875" s="24" t="s">
        <v>1068</v>
      </c>
      <c r="G875">
        <v>38746.36</v>
      </c>
      <c r="J875" s="24"/>
    </row>
    <row r="876" spans="1:10" x14ac:dyDescent="0.25">
      <c r="A876">
        <v>31</v>
      </c>
      <c r="B876" s="24" t="s">
        <v>1066</v>
      </c>
      <c r="C876">
        <v>20.399999999999999</v>
      </c>
      <c r="D876">
        <v>0</v>
      </c>
      <c r="E876" s="24" t="s">
        <v>1067</v>
      </c>
      <c r="F876" s="24" t="s">
        <v>1072</v>
      </c>
      <c r="G876">
        <v>3260.2</v>
      </c>
      <c r="J876" s="24"/>
    </row>
    <row r="877" spans="1:10" x14ac:dyDescent="0.25">
      <c r="A877">
        <v>31</v>
      </c>
      <c r="B877" s="24" t="s">
        <v>1066</v>
      </c>
      <c r="C877">
        <v>28.6</v>
      </c>
      <c r="D877">
        <v>1</v>
      </c>
      <c r="E877" s="24" t="s">
        <v>1067</v>
      </c>
      <c r="F877" s="24" t="s">
        <v>1068</v>
      </c>
      <c r="G877">
        <v>4243.59</v>
      </c>
      <c r="J877" s="24"/>
    </row>
    <row r="878" spans="1:10" x14ac:dyDescent="0.25">
      <c r="A878">
        <v>31</v>
      </c>
      <c r="B878" s="24" t="s">
        <v>1070</v>
      </c>
      <c r="C878">
        <v>32.700000000000003</v>
      </c>
      <c r="D878">
        <v>1</v>
      </c>
      <c r="E878" s="24" t="s">
        <v>1067</v>
      </c>
      <c r="F878" s="24" t="s">
        <v>1068</v>
      </c>
      <c r="G878">
        <v>4738.2700000000004</v>
      </c>
      <c r="J878" s="24"/>
    </row>
    <row r="879" spans="1:10" x14ac:dyDescent="0.25">
      <c r="A879">
        <v>31</v>
      </c>
      <c r="B879" s="24" t="s">
        <v>1070</v>
      </c>
      <c r="C879">
        <v>31.1</v>
      </c>
      <c r="D879">
        <v>0</v>
      </c>
      <c r="E879" s="24" t="s">
        <v>1067</v>
      </c>
      <c r="F879" s="24" t="s">
        <v>1073</v>
      </c>
      <c r="G879">
        <v>4347.0200000000004</v>
      </c>
      <c r="J879" s="24"/>
    </row>
    <row r="880" spans="1:10" x14ac:dyDescent="0.25">
      <c r="A880">
        <v>31</v>
      </c>
      <c r="B880" s="24" t="s">
        <v>1070</v>
      </c>
      <c r="C880">
        <v>23.6</v>
      </c>
      <c r="D880">
        <v>2</v>
      </c>
      <c r="E880" s="24" t="s">
        <v>1067</v>
      </c>
      <c r="F880" s="24" t="s">
        <v>1072</v>
      </c>
      <c r="G880">
        <v>4931.6499999999996</v>
      </c>
      <c r="J880" s="24"/>
    </row>
    <row r="881" spans="1:10" x14ac:dyDescent="0.25">
      <c r="A881">
        <v>31</v>
      </c>
      <c r="B881" s="24" t="s">
        <v>1066</v>
      </c>
      <c r="C881">
        <v>30.9</v>
      </c>
      <c r="D881">
        <v>0</v>
      </c>
      <c r="E881" s="24" t="s">
        <v>1067</v>
      </c>
      <c r="F881" s="24" t="s">
        <v>1073</v>
      </c>
      <c r="G881">
        <v>3857.76</v>
      </c>
      <c r="J881" s="24"/>
    </row>
    <row r="882" spans="1:10" x14ac:dyDescent="0.25">
      <c r="A882">
        <v>31</v>
      </c>
      <c r="B882" s="24" t="s">
        <v>1070</v>
      </c>
      <c r="C882">
        <v>29.1</v>
      </c>
      <c r="D882">
        <v>0</v>
      </c>
      <c r="E882" s="24" t="s">
        <v>1067</v>
      </c>
      <c r="F882" s="24" t="s">
        <v>1072</v>
      </c>
      <c r="G882">
        <v>3761.29</v>
      </c>
      <c r="J882" s="24"/>
    </row>
    <row r="883" spans="1:10" x14ac:dyDescent="0.25">
      <c r="A883">
        <v>31</v>
      </c>
      <c r="B883" s="24" t="s">
        <v>1070</v>
      </c>
      <c r="C883">
        <v>38.1</v>
      </c>
      <c r="D883">
        <v>1</v>
      </c>
      <c r="E883" s="24" t="s">
        <v>1071</v>
      </c>
      <c r="F883" s="24" t="s">
        <v>1073</v>
      </c>
      <c r="G883">
        <v>58571.07</v>
      </c>
      <c r="J883" s="24"/>
    </row>
    <row r="884" spans="1:10" x14ac:dyDescent="0.25">
      <c r="A884">
        <v>31</v>
      </c>
      <c r="B884" s="24" t="s">
        <v>1070</v>
      </c>
      <c r="C884">
        <v>30.5</v>
      </c>
      <c r="D884">
        <v>3</v>
      </c>
      <c r="E884" s="24" t="s">
        <v>1067</v>
      </c>
      <c r="F884" s="24" t="s">
        <v>1073</v>
      </c>
      <c r="G884">
        <v>6113.23</v>
      </c>
      <c r="J884" s="24"/>
    </row>
    <row r="885" spans="1:10" x14ac:dyDescent="0.25">
      <c r="A885">
        <v>31</v>
      </c>
      <c r="B885" s="24" t="s">
        <v>1070</v>
      </c>
      <c r="C885">
        <v>26.6</v>
      </c>
      <c r="D885">
        <v>0</v>
      </c>
      <c r="E885" s="24" t="s">
        <v>1067</v>
      </c>
      <c r="F885" s="24" t="s">
        <v>1074</v>
      </c>
      <c r="G885">
        <v>3757.84</v>
      </c>
      <c r="J885" s="24"/>
    </row>
    <row r="886" spans="1:10" x14ac:dyDescent="0.25">
      <c r="A886">
        <v>31</v>
      </c>
      <c r="B886" s="24" t="s">
        <v>1066</v>
      </c>
      <c r="C886">
        <v>27.6</v>
      </c>
      <c r="D886">
        <v>2</v>
      </c>
      <c r="E886" s="24" t="s">
        <v>1067</v>
      </c>
      <c r="F886" s="24" t="s">
        <v>1073</v>
      </c>
      <c r="G886">
        <v>5031.2700000000004</v>
      </c>
      <c r="J886" s="24"/>
    </row>
    <row r="887" spans="1:10" x14ac:dyDescent="0.25">
      <c r="A887">
        <v>31</v>
      </c>
      <c r="B887" s="24" t="s">
        <v>1070</v>
      </c>
      <c r="C887">
        <v>29.3</v>
      </c>
      <c r="D887">
        <v>1</v>
      </c>
      <c r="E887" s="24" t="s">
        <v>1067</v>
      </c>
      <c r="F887" s="24" t="s">
        <v>1074</v>
      </c>
      <c r="G887">
        <v>4350.51</v>
      </c>
      <c r="J887" s="24"/>
    </row>
    <row r="888" spans="1:10" x14ac:dyDescent="0.25">
      <c r="A888">
        <v>31</v>
      </c>
      <c r="B888" s="24" t="s">
        <v>1066</v>
      </c>
      <c r="C888">
        <v>39.5</v>
      </c>
      <c r="D888">
        <v>1</v>
      </c>
      <c r="E888" s="24" t="s">
        <v>1067</v>
      </c>
      <c r="F888" s="24" t="s">
        <v>1074</v>
      </c>
      <c r="G888">
        <v>3875.73</v>
      </c>
      <c r="J888" s="24"/>
    </row>
    <row r="889" spans="1:10" x14ac:dyDescent="0.25">
      <c r="A889">
        <v>31</v>
      </c>
      <c r="B889" s="24" t="s">
        <v>1066</v>
      </c>
      <c r="C889">
        <v>25.9</v>
      </c>
      <c r="D889">
        <v>3</v>
      </c>
      <c r="E889" s="24" t="s">
        <v>1071</v>
      </c>
      <c r="F889" s="24" t="s">
        <v>1072</v>
      </c>
      <c r="G889">
        <v>19199.939999999999</v>
      </c>
      <c r="J889" s="24"/>
    </row>
    <row r="890" spans="1:10" x14ac:dyDescent="0.25">
      <c r="A890">
        <v>31</v>
      </c>
      <c r="B890" s="24" t="s">
        <v>1066</v>
      </c>
      <c r="C890">
        <v>29.8</v>
      </c>
      <c r="D890">
        <v>0</v>
      </c>
      <c r="E890" s="24" t="s">
        <v>1071</v>
      </c>
      <c r="F890" s="24" t="s">
        <v>1074</v>
      </c>
      <c r="G890">
        <v>19350.37</v>
      </c>
      <c r="J890" s="24"/>
    </row>
    <row r="891" spans="1:10" x14ac:dyDescent="0.25">
      <c r="A891">
        <v>31</v>
      </c>
      <c r="B891" s="24" t="s">
        <v>1070</v>
      </c>
      <c r="C891">
        <v>32.799999999999997</v>
      </c>
      <c r="D891">
        <v>2</v>
      </c>
      <c r="E891" s="24" t="s">
        <v>1067</v>
      </c>
      <c r="F891" s="24" t="s">
        <v>1068</v>
      </c>
      <c r="G891">
        <v>5327.4</v>
      </c>
      <c r="J891" s="24"/>
    </row>
    <row r="892" spans="1:10" x14ac:dyDescent="0.25">
      <c r="A892">
        <v>31</v>
      </c>
      <c r="B892" s="24" t="s">
        <v>1070</v>
      </c>
      <c r="C892">
        <v>21.8</v>
      </c>
      <c r="D892">
        <v>0</v>
      </c>
      <c r="E892" s="24" t="s">
        <v>1067</v>
      </c>
      <c r="F892" s="24" t="s">
        <v>1068</v>
      </c>
      <c r="G892">
        <v>4134.08</v>
      </c>
      <c r="J892" s="24"/>
    </row>
    <row r="893" spans="1:10" x14ac:dyDescent="0.25">
      <c r="A893">
        <v>31</v>
      </c>
      <c r="B893" s="24" t="s">
        <v>1070</v>
      </c>
      <c r="C893">
        <v>25.8</v>
      </c>
      <c r="D893">
        <v>2</v>
      </c>
      <c r="E893" s="24" t="s">
        <v>1067</v>
      </c>
      <c r="F893" s="24" t="s">
        <v>1072</v>
      </c>
      <c r="G893">
        <v>4934.71</v>
      </c>
      <c r="J893" s="24"/>
    </row>
    <row r="894" spans="1:10" x14ac:dyDescent="0.25">
      <c r="A894">
        <v>31</v>
      </c>
      <c r="B894" s="24" t="s">
        <v>1066</v>
      </c>
      <c r="C894">
        <v>31.1</v>
      </c>
      <c r="D894">
        <v>3</v>
      </c>
      <c r="E894" s="24" t="s">
        <v>1067</v>
      </c>
      <c r="F894" s="24" t="s">
        <v>1068</v>
      </c>
      <c r="G894">
        <v>5425.02</v>
      </c>
      <c r="J894" s="24"/>
    </row>
    <row r="895" spans="1:10" x14ac:dyDescent="0.25">
      <c r="A895">
        <v>31</v>
      </c>
      <c r="B895" s="24" t="s">
        <v>1066</v>
      </c>
      <c r="C895">
        <v>25.9</v>
      </c>
      <c r="D895">
        <v>1</v>
      </c>
      <c r="E895" s="24" t="s">
        <v>1067</v>
      </c>
      <c r="F895" s="24" t="s">
        <v>1068</v>
      </c>
      <c r="G895">
        <v>4239.8900000000003</v>
      </c>
      <c r="J895" s="24"/>
    </row>
    <row r="896" spans="1:10" x14ac:dyDescent="0.25">
      <c r="A896">
        <v>30</v>
      </c>
      <c r="B896" s="24" t="s">
        <v>1066</v>
      </c>
      <c r="C896">
        <v>35.299999999999997</v>
      </c>
      <c r="D896">
        <v>0</v>
      </c>
      <c r="E896" s="24" t="s">
        <v>1071</v>
      </c>
      <c r="F896" s="24" t="s">
        <v>1072</v>
      </c>
      <c r="G896">
        <v>36837.47</v>
      </c>
      <c r="J896" s="24"/>
    </row>
    <row r="897" spans="1:10" x14ac:dyDescent="0.25">
      <c r="A897">
        <v>30</v>
      </c>
      <c r="B897" s="24" t="s">
        <v>1070</v>
      </c>
      <c r="C897">
        <v>32.4</v>
      </c>
      <c r="D897">
        <v>1</v>
      </c>
      <c r="E897" s="24" t="s">
        <v>1067</v>
      </c>
      <c r="F897" s="24" t="s">
        <v>1072</v>
      </c>
      <c r="G897">
        <v>4149.74</v>
      </c>
      <c r="J897" s="24"/>
    </row>
    <row r="898" spans="1:10" x14ac:dyDescent="0.25">
      <c r="A898">
        <v>30</v>
      </c>
      <c r="B898" s="24" t="s">
        <v>1066</v>
      </c>
      <c r="C898">
        <v>25.5</v>
      </c>
      <c r="D898">
        <v>0</v>
      </c>
      <c r="E898" s="24" t="s">
        <v>1067</v>
      </c>
      <c r="F898" s="24" t="s">
        <v>1073</v>
      </c>
      <c r="G898">
        <v>3645.09</v>
      </c>
      <c r="J898" s="24"/>
    </row>
    <row r="899" spans="1:10" x14ac:dyDescent="0.25">
      <c r="A899">
        <v>30</v>
      </c>
      <c r="B899" s="24" t="s">
        <v>1066</v>
      </c>
      <c r="C899">
        <v>28.7</v>
      </c>
      <c r="D899">
        <v>3</v>
      </c>
      <c r="E899" s="24" t="s">
        <v>1071</v>
      </c>
      <c r="F899" s="24" t="s">
        <v>1068</v>
      </c>
      <c r="G899">
        <v>20745.990000000002</v>
      </c>
      <c r="J899" s="24"/>
    </row>
    <row r="900" spans="1:10" x14ac:dyDescent="0.25">
      <c r="A900">
        <v>30</v>
      </c>
      <c r="B900" s="24" t="s">
        <v>1066</v>
      </c>
      <c r="C900">
        <v>35.5</v>
      </c>
      <c r="D900">
        <v>0</v>
      </c>
      <c r="E900" s="24" t="s">
        <v>1071</v>
      </c>
      <c r="F900" s="24" t="s">
        <v>1074</v>
      </c>
      <c r="G900">
        <v>36950.26</v>
      </c>
      <c r="J900" s="24"/>
    </row>
    <row r="901" spans="1:10" x14ac:dyDescent="0.25">
      <c r="A901">
        <v>30</v>
      </c>
      <c r="B901" s="24" t="s">
        <v>1070</v>
      </c>
      <c r="C901">
        <v>30.9</v>
      </c>
      <c r="D901">
        <v>3</v>
      </c>
      <c r="E901" s="24" t="s">
        <v>1067</v>
      </c>
      <c r="F901" s="24" t="s">
        <v>1072</v>
      </c>
      <c r="G901">
        <v>5325.65</v>
      </c>
      <c r="J901" s="24"/>
    </row>
    <row r="902" spans="1:10" x14ac:dyDescent="0.25">
      <c r="A902">
        <v>30</v>
      </c>
      <c r="B902" s="24" t="s">
        <v>1066</v>
      </c>
      <c r="C902">
        <v>27.6</v>
      </c>
      <c r="D902">
        <v>1</v>
      </c>
      <c r="E902" s="24" t="s">
        <v>1067</v>
      </c>
      <c r="F902" s="24" t="s">
        <v>1073</v>
      </c>
      <c r="G902">
        <v>4237.13</v>
      </c>
      <c r="J902" s="24"/>
    </row>
    <row r="903" spans="1:10" x14ac:dyDescent="0.25">
      <c r="A903">
        <v>30</v>
      </c>
      <c r="B903" s="24" t="s">
        <v>1070</v>
      </c>
      <c r="C903">
        <v>33.299999999999997</v>
      </c>
      <c r="D903">
        <v>1</v>
      </c>
      <c r="E903" s="24" t="s">
        <v>1067</v>
      </c>
      <c r="F903" s="24" t="s">
        <v>1074</v>
      </c>
      <c r="G903">
        <v>4151.03</v>
      </c>
      <c r="J903" s="24"/>
    </row>
    <row r="904" spans="1:10" x14ac:dyDescent="0.25">
      <c r="A904">
        <v>30</v>
      </c>
      <c r="B904" s="24" t="s">
        <v>1070</v>
      </c>
      <c r="C904">
        <v>27.7</v>
      </c>
      <c r="D904">
        <v>0</v>
      </c>
      <c r="E904" s="24" t="s">
        <v>1067</v>
      </c>
      <c r="F904" s="24" t="s">
        <v>1072</v>
      </c>
      <c r="G904">
        <v>3554.2</v>
      </c>
      <c r="J904" s="24"/>
    </row>
    <row r="905" spans="1:10" x14ac:dyDescent="0.25">
      <c r="A905">
        <v>30</v>
      </c>
      <c r="B905" s="24" t="s">
        <v>1066</v>
      </c>
      <c r="C905">
        <v>24.1</v>
      </c>
      <c r="D905">
        <v>1</v>
      </c>
      <c r="E905" s="24" t="s">
        <v>1067</v>
      </c>
      <c r="F905" s="24" t="s">
        <v>1068</v>
      </c>
      <c r="G905">
        <v>4032.24</v>
      </c>
      <c r="J905" s="24"/>
    </row>
    <row r="906" spans="1:10" x14ac:dyDescent="0.25">
      <c r="A906">
        <v>30</v>
      </c>
      <c r="B906" s="24" t="s">
        <v>1070</v>
      </c>
      <c r="C906">
        <v>28.4</v>
      </c>
      <c r="D906">
        <v>1</v>
      </c>
      <c r="E906" s="24" t="s">
        <v>1071</v>
      </c>
      <c r="F906" s="24" t="s">
        <v>1074</v>
      </c>
      <c r="G906">
        <v>19521.97</v>
      </c>
      <c r="J906" s="24"/>
    </row>
    <row r="907" spans="1:10" x14ac:dyDescent="0.25">
      <c r="A907">
        <v>30</v>
      </c>
      <c r="B907" s="24" t="s">
        <v>1070</v>
      </c>
      <c r="C907">
        <v>43.1</v>
      </c>
      <c r="D907">
        <v>2</v>
      </c>
      <c r="E907" s="24" t="s">
        <v>1067</v>
      </c>
      <c r="F907" s="24" t="s">
        <v>1074</v>
      </c>
      <c r="G907">
        <v>4753.6400000000003</v>
      </c>
      <c r="J907" s="24"/>
    </row>
    <row r="908" spans="1:10" x14ac:dyDescent="0.25">
      <c r="A908">
        <v>30</v>
      </c>
      <c r="B908" s="24" t="s">
        <v>1066</v>
      </c>
      <c r="C908">
        <v>37.799999999999997</v>
      </c>
      <c r="D908">
        <v>2</v>
      </c>
      <c r="E908" s="24" t="s">
        <v>1071</v>
      </c>
      <c r="F908" s="24" t="s">
        <v>1072</v>
      </c>
      <c r="G908">
        <v>39241.440000000002</v>
      </c>
      <c r="J908" s="24"/>
    </row>
    <row r="909" spans="1:10" x14ac:dyDescent="0.25">
      <c r="A909">
        <v>30</v>
      </c>
      <c r="B909" s="24" t="s">
        <v>1066</v>
      </c>
      <c r="C909">
        <v>31.4</v>
      </c>
      <c r="D909">
        <v>1</v>
      </c>
      <c r="E909" s="24" t="s">
        <v>1067</v>
      </c>
      <c r="F909" s="24" t="s">
        <v>1072</v>
      </c>
      <c r="G909">
        <v>3659.35</v>
      </c>
      <c r="J909" s="24"/>
    </row>
    <row r="910" spans="1:10" x14ac:dyDescent="0.25">
      <c r="A910">
        <v>30</v>
      </c>
      <c r="B910" s="24" t="s">
        <v>1066</v>
      </c>
      <c r="C910">
        <v>31.6</v>
      </c>
      <c r="D910">
        <v>3</v>
      </c>
      <c r="E910" s="24" t="s">
        <v>1067</v>
      </c>
      <c r="F910" s="24" t="s">
        <v>1074</v>
      </c>
      <c r="G910">
        <v>4837.58</v>
      </c>
      <c r="J910" s="24"/>
    </row>
    <row r="911" spans="1:10" x14ac:dyDescent="0.25">
      <c r="A911">
        <v>30</v>
      </c>
      <c r="B911" s="24" t="s">
        <v>1070</v>
      </c>
      <c r="C911">
        <v>39.1</v>
      </c>
      <c r="D911">
        <v>3</v>
      </c>
      <c r="E911" s="24" t="s">
        <v>1071</v>
      </c>
      <c r="F911" s="24" t="s">
        <v>1074</v>
      </c>
      <c r="G911">
        <v>40932.43</v>
      </c>
      <c r="J911" s="24"/>
    </row>
    <row r="912" spans="1:10" x14ac:dyDescent="0.25">
      <c r="A912">
        <v>30</v>
      </c>
      <c r="B912" s="24" t="s">
        <v>1066</v>
      </c>
      <c r="C912">
        <v>37.4</v>
      </c>
      <c r="D912">
        <v>3</v>
      </c>
      <c r="E912" s="24" t="s">
        <v>1067</v>
      </c>
      <c r="F912" s="24" t="s">
        <v>1073</v>
      </c>
      <c r="G912">
        <v>5428.73</v>
      </c>
      <c r="J912" s="24"/>
    </row>
    <row r="913" spans="1:10" x14ac:dyDescent="0.25">
      <c r="A913">
        <v>30</v>
      </c>
      <c r="B913" s="24" t="s">
        <v>1066</v>
      </c>
      <c r="C913">
        <v>24.4</v>
      </c>
      <c r="D913">
        <v>3</v>
      </c>
      <c r="E913" s="24" t="s">
        <v>1071</v>
      </c>
      <c r="F913" s="24" t="s">
        <v>1072</v>
      </c>
      <c r="G913">
        <v>18259.22</v>
      </c>
      <c r="J913" s="24"/>
    </row>
    <row r="914" spans="1:10" x14ac:dyDescent="0.25">
      <c r="A914">
        <v>30</v>
      </c>
      <c r="B914" s="24" t="s">
        <v>1066</v>
      </c>
      <c r="C914">
        <v>44.2</v>
      </c>
      <c r="D914">
        <v>2</v>
      </c>
      <c r="E914" s="24" t="s">
        <v>1067</v>
      </c>
      <c r="F914" s="24" t="s">
        <v>1074</v>
      </c>
      <c r="G914">
        <v>4266.17</v>
      </c>
      <c r="J914" s="24"/>
    </row>
    <row r="915" spans="1:10" x14ac:dyDescent="0.25">
      <c r="A915">
        <v>30</v>
      </c>
      <c r="B915" s="24" t="s">
        <v>1070</v>
      </c>
      <c r="C915">
        <v>22.9</v>
      </c>
      <c r="D915">
        <v>1</v>
      </c>
      <c r="E915" s="24" t="s">
        <v>1067</v>
      </c>
      <c r="F915" s="24" t="s">
        <v>1073</v>
      </c>
      <c r="G915">
        <v>4719.5200000000004</v>
      </c>
      <c r="J915" s="24"/>
    </row>
    <row r="916" spans="1:10" x14ac:dyDescent="0.25">
      <c r="A916">
        <v>30</v>
      </c>
      <c r="B916" s="24" t="s">
        <v>1070</v>
      </c>
      <c r="C916">
        <v>28.4</v>
      </c>
      <c r="D916">
        <v>1</v>
      </c>
      <c r="E916" s="24" t="s">
        <v>1067</v>
      </c>
      <c r="F916" s="24" t="s">
        <v>1068</v>
      </c>
      <c r="G916">
        <v>4527.18</v>
      </c>
      <c r="J916" s="24"/>
    </row>
    <row r="917" spans="1:10" x14ac:dyDescent="0.25">
      <c r="A917">
        <v>30</v>
      </c>
      <c r="B917" s="24" t="s">
        <v>1066</v>
      </c>
      <c r="C917">
        <v>23</v>
      </c>
      <c r="D917">
        <v>2</v>
      </c>
      <c r="E917" s="24" t="s">
        <v>1071</v>
      </c>
      <c r="F917" s="24" t="s">
        <v>1068</v>
      </c>
      <c r="G917">
        <v>17361.77</v>
      </c>
      <c r="J917" s="24"/>
    </row>
    <row r="918" spans="1:10" x14ac:dyDescent="0.25">
      <c r="A918">
        <v>30</v>
      </c>
      <c r="B918" s="24" t="s">
        <v>1070</v>
      </c>
      <c r="C918">
        <v>27.9</v>
      </c>
      <c r="D918">
        <v>0</v>
      </c>
      <c r="E918" s="24" t="s">
        <v>1067</v>
      </c>
      <c r="F918" s="24" t="s">
        <v>1073</v>
      </c>
      <c r="G918">
        <v>4137.5200000000004</v>
      </c>
      <c r="J918" s="24"/>
    </row>
    <row r="919" spans="1:10" x14ac:dyDescent="0.25">
      <c r="A919">
        <v>30</v>
      </c>
      <c r="B919" s="24" t="s">
        <v>1070</v>
      </c>
      <c r="C919">
        <v>20</v>
      </c>
      <c r="D919">
        <v>3</v>
      </c>
      <c r="E919" s="24" t="s">
        <v>1067</v>
      </c>
      <c r="F919" s="24" t="s">
        <v>1068</v>
      </c>
      <c r="G919">
        <v>5693.43</v>
      </c>
      <c r="J919" s="24"/>
    </row>
    <row r="920" spans="1:10" x14ac:dyDescent="0.25">
      <c r="A920">
        <v>30</v>
      </c>
      <c r="B920" s="24" t="s">
        <v>1066</v>
      </c>
      <c r="C920">
        <v>38.799999999999997</v>
      </c>
      <c r="D920">
        <v>1</v>
      </c>
      <c r="E920" s="24" t="s">
        <v>1067</v>
      </c>
      <c r="F920" s="24" t="s">
        <v>1074</v>
      </c>
      <c r="G920">
        <v>18963.169999999998</v>
      </c>
      <c r="J920" s="24"/>
    </row>
    <row r="921" spans="1:10" x14ac:dyDescent="0.25">
      <c r="A921">
        <v>30</v>
      </c>
      <c r="B921" s="24" t="s">
        <v>1070</v>
      </c>
      <c r="C921">
        <v>21.9</v>
      </c>
      <c r="D921">
        <v>1</v>
      </c>
      <c r="E921" s="24" t="s">
        <v>1067</v>
      </c>
      <c r="F921" s="24" t="s">
        <v>1073</v>
      </c>
      <c r="G921">
        <v>4718.2</v>
      </c>
      <c r="J921" s="24"/>
    </row>
    <row r="922" spans="1:10" x14ac:dyDescent="0.25">
      <c r="A922">
        <v>30</v>
      </c>
      <c r="B922" s="24" t="s">
        <v>1070</v>
      </c>
      <c r="C922">
        <v>23.7</v>
      </c>
      <c r="D922">
        <v>3</v>
      </c>
      <c r="E922" s="24" t="s">
        <v>1071</v>
      </c>
      <c r="F922" s="24" t="s">
        <v>1068</v>
      </c>
      <c r="G922">
        <v>18765.88</v>
      </c>
      <c r="J922" s="24"/>
    </row>
    <row r="923" spans="1:10" x14ac:dyDescent="0.25">
      <c r="A923">
        <v>29</v>
      </c>
      <c r="B923" s="24" t="s">
        <v>1070</v>
      </c>
      <c r="C923">
        <v>29.6</v>
      </c>
      <c r="D923">
        <v>1</v>
      </c>
      <c r="E923" s="24" t="s">
        <v>1067</v>
      </c>
      <c r="F923" s="24" t="s">
        <v>1074</v>
      </c>
      <c r="G923">
        <v>3947.41</v>
      </c>
      <c r="J923" s="24"/>
    </row>
    <row r="924" spans="1:10" x14ac:dyDescent="0.25">
      <c r="A924">
        <v>29</v>
      </c>
      <c r="B924" s="24" t="s">
        <v>1066</v>
      </c>
      <c r="C924">
        <v>27.9</v>
      </c>
      <c r="D924">
        <v>0</v>
      </c>
      <c r="E924" s="24" t="s">
        <v>1067</v>
      </c>
      <c r="F924" s="24" t="s">
        <v>1074</v>
      </c>
      <c r="G924">
        <v>2867.12</v>
      </c>
      <c r="J924" s="24"/>
    </row>
    <row r="925" spans="1:10" x14ac:dyDescent="0.25">
      <c r="A925">
        <v>29</v>
      </c>
      <c r="B925" s="24" t="s">
        <v>1070</v>
      </c>
      <c r="C925">
        <v>27.9</v>
      </c>
      <c r="D925">
        <v>1</v>
      </c>
      <c r="E925" s="24" t="s">
        <v>1071</v>
      </c>
      <c r="F925" s="24" t="s">
        <v>1074</v>
      </c>
      <c r="G925">
        <v>19107.78</v>
      </c>
      <c r="J925" s="24"/>
    </row>
    <row r="926" spans="1:10" x14ac:dyDescent="0.25">
      <c r="A926">
        <v>29</v>
      </c>
      <c r="B926" s="24" t="s">
        <v>1066</v>
      </c>
      <c r="C926">
        <v>29.7</v>
      </c>
      <c r="D926">
        <v>2</v>
      </c>
      <c r="E926" s="24" t="s">
        <v>1067</v>
      </c>
      <c r="F926" s="24" t="s">
        <v>1068</v>
      </c>
      <c r="G926">
        <v>18157.88</v>
      </c>
      <c r="J926" s="24"/>
    </row>
    <row r="927" spans="1:10" x14ac:dyDescent="0.25">
      <c r="A927">
        <v>29</v>
      </c>
      <c r="B927" s="24" t="s">
        <v>1070</v>
      </c>
      <c r="C927">
        <v>38.799999999999997</v>
      </c>
      <c r="D927">
        <v>3</v>
      </c>
      <c r="E927" s="24" t="s">
        <v>1067</v>
      </c>
      <c r="F927" s="24" t="s">
        <v>1074</v>
      </c>
      <c r="G927">
        <v>5138.26</v>
      </c>
      <c r="J927" s="24"/>
    </row>
    <row r="928" spans="1:10" x14ac:dyDescent="0.25">
      <c r="A928">
        <v>29</v>
      </c>
      <c r="B928" s="24" t="s">
        <v>1070</v>
      </c>
      <c r="C928">
        <v>32.1</v>
      </c>
      <c r="D928">
        <v>2</v>
      </c>
      <c r="E928" s="24" t="s">
        <v>1067</v>
      </c>
      <c r="F928" s="24" t="s">
        <v>1068</v>
      </c>
      <c r="G928">
        <v>4922.92</v>
      </c>
      <c r="J928" s="24"/>
    </row>
    <row r="929" spans="1:10" x14ac:dyDescent="0.25">
      <c r="A929">
        <v>29</v>
      </c>
      <c r="B929" s="24" t="s">
        <v>1066</v>
      </c>
      <c r="C929">
        <v>29</v>
      </c>
      <c r="D929">
        <v>1</v>
      </c>
      <c r="E929" s="24" t="s">
        <v>1067</v>
      </c>
      <c r="F929" s="24" t="s">
        <v>1073</v>
      </c>
      <c r="G929">
        <v>4040.56</v>
      </c>
      <c r="J929" s="24"/>
    </row>
    <row r="930" spans="1:10" x14ac:dyDescent="0.25">
      <c r="A930">
        <v>29</v>
      </c>
      <c r="B930" s="24" t="s">
        <v>1066</v>
      </c>
      <c r="C930">
        <v>29.6</v>
      </c>
      <c r="D930">
        <v>1</v>
      </c>
      <c r="E930" s="24" t="s">
        <v>1067</v>
      </c>
      <c r="F930" s="24" t="s">
        <v>1073</v>
      </c>
      <c r="G930">
        <v>20277.810000000001</v>
      </c>
      <c r="J930" s="24"/>
    </row>
    <row r="931" spans="1:10" x14ac:dyDescent="0.25">
      <c r="A931">
        <v>29</v>
      </c>
      <c r="B931" s="24" t="s">
        <v>1066</v>
      </c>
      <c r="C931">
        <v>33.299999999999997</v>
      </c>
      <c r="D931">
        <v>2</v>
      </c>
      <c r="E931" s="24" t="s">
        <v>1067</v>
      </c>
      <c r="F931" s="24" t="s">
        <v>1068</v>
      </c>
      <c r="G931">
        <v>19442.349999999999</v>
      </c>
      <c r="J931" s="24"/>
    </row>
    <row r="932" spans="1:10" x14ac:dyDescent="0.25">
      <c r="A932">
        <v>29</v>
      </c>
      <c r="B932" s="24" t="s">
        <v>1066</v>
      </c>
      <c r="C932">
        <v>27.2</v>
      </c>
      <c r="D932">
        <v>0</v>
      </c>
      <c r="E932" s="24" t="s">
        <v>1067</v>
      </c>
      <c r="F932" s="24" t="s">
        <v>1072</v>
      </c>
      <c r="G932">
        <v>2866.09</v>
      </c>
      <c r="J932" s="24"/>
    </row>
    <row r="933" spans="1:10" x14ac:dyDescent="0.25">
      <c r="A933">
        <v>29</v>
      </c>
      <c r="B933" s="24" t="s">
        <v>1070</v>
      </c>
      <c r="C933">
        <v>20.2</v>
      </c>
      <c r="D933">
        <v>2</v>
      </c>
      <c r="E933" s="24" t="s">
        <v>1067</v>
      </c>
      <c r="F933" s="24" t="s">
        <v>1068</v>
      </c>
      <c r="G933">
        <v>4906.41</v>
      </c>
      <c r="J933" s="24"/>
    </row>
    <row r="934" spans="1:10" x14ac:dyDescent="0.25">
      <c r="A934">
        <v>29</v>
      </c>
      <c r="B934" s="24" t="s">
        <v>1066</v>
      </c>
      <c r="C934">
        <v>34.4</v>
      </c>
      <c r="D934">
        <v>0</v>
      </c>
      <c r="E934" s="24" t="s">
        <v>1071</v>
      </c>
      <c r="F934" s="24" t="s">
        <v>1072</v>
      </c>
      <c r="G934">
        <v>36197.699999999997</v>
      </c>
      <c r="J934" s="24"/>
    </row>
    <row r="935" spans="1:10" x14ac:dyDescent="0.25">
      <c r="A935">
        <v>29</v>
      </c>
      <c r="B935" s="24" t="s">
        <v>1070</v>
      </c>
      <c r="C935">
        <v>26</v>
      </c>
      <c r="D935">
        <v>0</v>
      </c>
      <c r="E935" s="24" t="s">
        <v>1067</v>
      </c>
      <c r="F935" s="24" t="s">
        <v>1068</v>
      </c>
      <c r="G935">
        <v>3736.46</v>
      </c>
      <c r="J935" s="24"/>
    </row>
    <row r="936" spans="1:10" x14ac:dyDescent="0.25">
      <c r="A936">
        <v>29</v>
      </c>
      <c r="B936" s="24" t="s">
        <v>1070</v>
      </c>
      <c r="C936">
        <v>35.5</v>
      </c>
      <c r="D936">
        <v>0</v>
      </c>
      <c r="E936" s="24" t="s">
        <v>1067</v>
      </c>
      <c r="F936" s="24" t="s">
        <v>1074</v>
      </c>
      <c r="G936">
        <v>3366.67</v>
      </c>
      <c r="J936" s="24"/>
    </row>
    <row r="937" spans="1:10" x14ac:dyDescent="0.25">
      <c r="A937">
        <v>29</v>
      </c>
      <c r="B937" s="24" t="s">
        <v>1070</v>
      </c>
      <c r="C937">
        <v>31.2</v>
      </c>
      <c r="D937">
        <v>0</v>
      </c>
      <c r="E937" s="24" t="s">
        <v>1067</v>
      </c>
      <c r="F937" s="24" t="s">
        <v>1073</v>
      </c>
      <c r="G937">
        <v>3943.6</v>
      </c>
      <c r="J937" s="24"/>
    </row>
    <row r="938" spans="1:10" x14ac:dyDescent="0.25">
      <c r="A938">
        <v>29</v>
      </c>
      <c r="B938" s="24" t="s">
        <v>1070</v>
      </c>
      <c r="C938">
        <v>21.8</v>
      </c>
      <c r="D938">
        <v>1</v>
      </c>
      <c r="E938" s="24" t="s">
        <v>1071</v>
      </c>
      <c r="F938" s="24" t="s">
        <v>1073</v>
      </c>
      <c r="G938">
        <v>16657.72</v>
      </c>
      <c r="J938" s="24"/>
    </row>
    <row r="939" spans="1:10" x14ac:dyDescent="0.25">
      <c r="A939">
        <v>29</v>
      </c>
      <c r="B939" s="24" t="s">
        <v>1066</v>
      </c>
      <c r="C939">
        <v>35.5</v>
      </c>
      <c r="D939">
        <v>2</v>
      </c>
      <c r="E939" s="24" t="s">
        <v>1071</v>
      </c>
      <c r="F939" s="24" t="s">
        <v>1072</v>
      </c>
      <c r="G939">
        <v>44585.46</v>
      </c>
      <c r="J939" s="24"/>
    </row>
    <row r="940" spans="1:10" x14ac:dyDescent="0.25">
      <c r="A940">
        <v>29</v>
      </c>
      <c r="B940" s="24" t="s">
        <v>1066</v>
      </c>
      <c r="C940">
        <v>22.5</v>
      </c>
      <c r="D940">
        <v>3</v>
      </c>
      <c r="E940" s="24" t="s">
        <v>1067</v>
      </c>
      <c r="F940" s="24" t="s">
        <v>1073</v>
      </c>
      <c r="G940">
        <v>5209.58</v>
      </c>
      <c r="J940" s="24"/>
    </row>
    <row r="941" spans="1:10" x14ac:dyDescent="0.25">
      <c r="A941">
        <v>29</v>
      </c>
      <c r="B941" s="24" t="s">
        <v>1070</v>
      </c>
      <c r="C941">
        <v>25.9</v>
      </c>
      <c r="D941">
        <v>0</v>
      </c>
      <c r="E941" s="24" t="s">
        <v>1067</v>
      </c>
      <c r="F941" s="24" t="s">
        <v>1072</v>
      </c>
      <c r="G941">
        <v>3353.28</v>
      </c>
      <c r="J941" s="24"/>
    </row>
    <row r="942" spans="1:10" x14ac:dyDescent="0.25">
      <c r="A942">
        <v>29</v>
      </c>
      <c r="B942" s="24" t="s">
        <v>1066</v>
      </c>
      <c r="C942">
        <v>22.9</v>
      </c>
      <c r="D942">
        <v>0</v>
      </c>
      <c r="E942" s="24" t="s">
        <v>1071</v>
      </c>
      <c r="F942" s="24" t="s">
        <v>1073</v>
      </c>
      <c r="G942">
        <v>16138.76</v>
      </c>
      <c r="J942" s="24"/>
    </row>
    <row r="943" spans="1:10" x14ac:dyDescent="0.25">
      <c r="A943">
        <v>29</v>
      </c>
      <c r="B943" s="24" t="s">
        <v>1066</v>
      </c>
      <c r="C943">
        <v>31.7</v>
      </c>
      <c r="D943">
        <v>2</v>
      </c>
      <c r="E943" s="24" t="s">
        <v>1067</v>
      </c>
      <c r="F943" s="24" t="s">
        <v>1068</v>
      </c>
      <c r="G943">
        <v>4433.3900000000003</v>
      </c>
      <c r="J943" s="24"/>
    </row>
    <row r="944" spans="1:10" x14ac:dyDescent="0.25">
      <c r="A944">
        <v>29</v>
      </c>
      <c r="B944" s="24" t="s">
        <v>1070</v>
      </c>
      <c r="C944">
        <v>25.6</v>
      </c>
      <c r="D944">
        <v>4</v>
      </c>
      <c r="E944" s="24" t="s">
        <v>1067</v>
      </c>
      <c r="F944" s="24" t="s">
        <v>1072</v>
      </c>
      <c r="G944">
        <v>5708.87</v>
      </c>
      <c r="J944" s="24"/>
    </row>
    <row r="945" spans="1:10" x14ac:dyDescent="0.25">
      <c r="A945">
        <v>29</v>
      </c>
      <c r="B945" s="24" t="s">
        <v>1066</v>
      </c>
      <c r="C945">
        <v>38.9</v>
      </c>
      <c r="D945">
        <v>1</v>
      </c>
      <c r="E945" s="24" t="s">
        <v>1067</v>
      </c>
      <c r="F945" s="24" t="s">
        <v>1074</v>
      </c>
      <c r="G945">
        <v>3471.41</v>
      </c>
      <c r="J945" s="24"/>
    </row>
    <row r="946" spans="1:10" x14ac:dyDescent="0.25">
      <c r="A946">
        <v>29</v>
      </c>
      <c r="B946" s="24" t="s">
        <v>1070</v>
      </c>
      <c r="C946">
        <v>24.6</v>
      </c>
      <c r="D946">
        <v>2</v>
      </c>
      <c r="E946" s="24" t="s">
        <v>1067</v>
      </c>
      <c r="F946" s="24" t="s">
        <v>1072</v>
      </c>
      <c r="G946">
        <v>4529.4799999999996</v>
      </c>
      <c r="J946" s="24"/>
    </row>
    <row r="947" spans="1:10" x14ac:dyDescent="0.25">
      <c r="A947">
        <v>29</v>
      </c>
      <c r="B947" s="24" t="s">
        <v>1066</v>
      </c>
      <c r="C947">
        <v>32.1</v>
      </c>
      <c r="D947">
        <v>2</v>
      </c>
      <c r="E947" s="24" t="s">
        <v>1067</v>
      </c>
      <c r="F947" s="24" t="s">
        <v>1068</v>
      </c>
      <c r="G947">
        <v>4433.92</v>
      </c>
      <c r="J947" s="24"/>
    </row>
    <row r="948" spans="1:10" x14ac:dyDescent="0.25">
      <c r="A948">
        <v>29</v>
      </c>
      <c r="B948" s="24" t="s">
        <v>1066</v>
      </c>
      <c r="C948">
        <v>37.299999999999997</v>
      </c>
      <c r="D948">
        <v>2</v>
      </c>
      <c r="E948" s="24" t="s">
        <v>1067</v>
      </c>
      <c r="F948" s="24" t="s">
        <v>1074</v>
      </c>
      <c r="G948">
        <v>4058.12</v>
      </c>
      <c r="J948" s="24"/>
    </row>
    <row r="949" spans="1:10" x14ac:dyDescent="0.25">
      <c r="A949">
        <v>29</v>
      </c>
      <c r="B949" s="24" t="s">
        <v>1070</v>
      </c>
      <c r="C949">
        <v>21.9</v>
      </c>
      <c r="D949">
        <v>0</v>
      </c>
      <c r="E949" s="24" t="s">
        <v>1071</v>
      </c>
      <c r="F949" s="24" t="s">
        <v>1073</v>
      </c>
      <c r="G949">
        <v>16115.3</v>
      </c>
      <c r="J949" s="24"/>
    </row>
    <row r="950" spans="1:10" x14ac:dyDescent="0.25">
      <c r="A950">
        <v>28</v>
      </c>
      <c r="B950" s="24" t="s">
        <v>1066</v>
      </c>
      <c r="C950">
        <v>33</v>
      </c>
      <c r="D950">
        <v>3</v>
      </c>
      <c r="E950" s="24" t="s">
        <v>1067</v>
      </c>
      <c r="F950" s="24" t="s">
        <v>1074</v>
      </c>
      <c r="G950">
        <v>4449.46</v>
      </c>
      <c r="J950" s="24"/>
    </row>
    <row r="951" spans="1:10" x14ac:dyDescent="0.25">
      <c r="A951">
        <v>28</v>
      </c>
      <c r="B951" s="24" t="s">
        <v>1066</v>
      </c>
      <c r="C951">
        <v>36.4</v>
      </c>
      <c r="D951">
        <v>1</v>
      </c>
      <c r="E951" s="24" t="s">
        <v>1071</v>
      </c>
      <c r="F951" s="24" t="s">
        <v>1072</v>
      </c>
      <c r="G951">
        <v>51194.559999999998</v>
      </c>
      <c r="J951" s="24"/>
    </row>
    <row r="952" spans="1:10" x14ac:dyDescent="0.25">
      <c r="A952">
        <v>28</v>
      </c>
      <c r="B952" s="24" t="s">
        <v>1070</v>
      </c>
      <c r="C952">
        <v>34.799999999999997</v>
      </c>
      <c r="D952">
        <v>0</v>
      </c>
      <c r="E952" s="24" t="s">
        <v>1067</v>
      </c>
      <c r="F952" s="24" t="s">
        <v>1068</v>
      </c>
      <c r="G952">
        <v>3556.92</v>
      </c>
      <c r="J952" s="24"/>
    </row>
    <row r="953" spans="1:10" x14ac:dyDescent="0.25">
      <c r="A953">
        <v>28</v>
      </c>
      <c r="B953" s="24" t="s">
        <v>1070</v>
      </c>
      <c r="C953">
        <v>25.9</v>
      </c>
      <c r="D953">
        <v>1</v>
      </c>
      <c r="E953" s="24" t="s">
        <v>1067</v>
      </c>
      <c r="F953" s="24" t="s">
        <v>1068</v>
      </c>
      <c r="G953">
        <v>4133.6400000000003</v>
      </c>
      <c r="J953" s="24"/>
    </row>
    <row r="954" spans="1:10" x14ac:dyDescent="0.25">
      <c r="A954">
        <v>28</v>
      </c>
      <c r="B954" s="24" t="s">
        <v>1066</v>
      </c>
      <c r="C954">
        <v>24</v>
      </c>
      <c r="D954">
        <v>3</v>
      </c>
      <c r="E954" s="24" t="s">
        <v>1071</v>
      </c>
      <c r="F954" s="24" t="s">
        <v>1074</v>
      </c>
      <c r="G954">
        <v>17663.14</v>
      </c>
      <c r="J954" s="24"/>
    </row>
    <row r="955" spans="1:10" x14ac:dyDescent="0.25">
      <c r="A955">
        <v>28</v>
      </c>
      <c r="B955" s="24" t="s">
        <v>1070</v>
      </c>
      <c r="C955">
        <v>37.6</v>
      </c>
      <c r="D955">
        <v>1</v>
      </c>
      <c r="E955" s="24" t="s">
        <v>1067</v>
      </c>
      <c r="F955" s="24" t="s">
        <v>1074</v>
      </c>
      <c r="G955">
        <v>3766.88</v>
      </c>
      <c r="J955" s="24"/>
    </row>
    <row r="956" spans="1:10" x14ac:dyDescent="0.25">
      <c r="A956">
        <v>28</v>
      </c>
      <c r="B956" s="24" t="s">
        <v>1070</v>
      </c>
      <c r="C956">
        <v>28.9</v>
      </c>
      <c r="D956">
        <v>1</v>
      </c>
      <c r="E956" s="24" t="s">
        <v>1067</v>
      </c>
      <c r="F956" s="24" t="s">
        <v>1073</v>
      </c>
      <c r="G956">
        <v>4337.74</v>
      </c>
      <c r="J956" s="24"/>
    </row>
    <row r="957" spans="1:10" x14ac:dyDescent="0.25">
      <c r="A957">
        <v>28</v>
      </c>
      <c r="B957" s="24" t="s">
        <v>1066</v>
      </c>
      <c r="C957">
        <v>38.1</v>
      </c>
      <c r="D957">
        <v>0</v>
      </c>
      <c r="E957" s="24" t="s">
        <v>1067</v>
      </c>
      <c r="F957" s="24" t="s">
        <v>1074</v>
      </c>
      <c r="G957">
        <v>2689.5</v>
      </c>
      <c r="J957" s="24"/>
    </row>
    <row r="958" spans="1:10" x14ac:dyDescent="0.25">
      <c r="A958">
        <v>28</v>
      </c>
      <c r="B958" s="24" t="s">
        <v>1070</v>
      </c>
      <c r="C958">
        <v>33.4</v>
      </c>
      <c r="D958">
        <v>0</v>
      </c>
      <c r="E958" s="24" t="s">
        <v>1067</v>
      </c>
      <c r="F958" s="24" t="s">
        <v>1072</v>
      </c>
      <c r="G958">
        <v>3172.02</v>
      </c>
      <c r="J958" s="24"/>
    </row>
    <row r="959" spans="1:10" x14ac:dyDescent="0.25">
      <c r="A959">
        <v>28</v>
      </c>
      <c r="B959" s="24" t="s">
        <v>1070</v>
      </c>
      <c r="C959">
        <v>33</v>
      </c>
      <c r="D959">
        <v>2</v>
      </c>
      <c r="E959" s="24" t="s">
        <v>1067</v>
      </c>
      <c r="F959" s="24" t="s">
        <v>1074</v>
      </c>
      <c r="G959">
        <v>4349.46</v>
      </c>
      <c r="J959" s="24"/>
    </row>
    <row r="960" spans="1:10" x14ac:dyDescent="0.25">
      <c r="A960">
        <v>28</v>
      </c>
      <c r="B960" s="24" t="s">
        <v>1070</v>
      </c>
      <c r="C960">
        <v>27.5</v>
      </c>
      <c r="D960">
        <v>2</v>
      </c>
      <c r="E960" s="24" t="s">
        <v>1067</v>
      </c>
      <c r="F960" s="24" t="s">
        <v>1072</v>
      </c>
      <c r="G960">
        <v>20177.669999999998</v>
      </c>
      <c r="J960" s="24"/>
    </row>
    <row r="961" spans="1:10" x14ac:dyDescent="0.25">
      <c r="A961">
        <v>28</v>
      </c>
      <c r="B961" s="24" t="s">
        <v>1070</v>
      </c>
      <c r="C961">
        <v>24.3</v>
      </c>
      <c r="D961">
        <v>1</v>
      </c>
      <c r="E961" s="24" t="s">
        <v>1067</v>
      </c>
      <c r="F961" s="24" t="s">
        <v>1073</v>
      </c>
      <c r="G961">
        <v>23288.93</v>
      </c>
      <c r="J961" s="24"/>
    </row>
    <row r="962" spans="1:10" x14ac:dyDescent="0.25">
      <c r="A962">
        <v>28</v>
      </c>
      <c r="B962" s="24" t="s">
        <v>1066</v>
      </c>
      <c r="C962">
        <v>35.4</v>
      </c>
      <c r="D962">
        <v>0</v>
      </c>
      <c r="E962" s="24" t="s">
        <v>1067</v>
      </c>
      <c r="F962" s="24" t="s">
        <v>1073</v>
      </c>
      <c r="G962">
        <v>3268.85</v>
      </c>
      <c r="J962" s="24"/>
    </row>
    <row r="963" spans="1:10" x14ac:dyDescent="0.25">
      <c r="A963">
        <v>28</v>
      </c>
      <c r="B963" s="24" t="s">
        <v>1066</v>
      </c>
      <c r="C963">
        <v>23.8</v>
      </c>
      <c r="D963">
        <v>2</v>
      </c>
      <c r="E963" s="24" t="s">
        <v>1067</v>
      </c>
      <c r="F963" s="24" t="s">
        <v>1072</v>
      </c>
      <c r="G963">
        <v>3847.67</v>
      </c>
      <c r="J963" s="24"/>
    </row>
    <row r="964" spans="1:10" x14ac:dyDescent="0.25">
      <c r="A964">
        <v>28</v>
      </c>
      <c r="B964" s="24" t="s">
        <v>1066</v>
      </c>
      <c r="C964">
        <v>27</v>
      </c>
      <c r="D964">
        <v>2</v>
      </c>
      <c r="E964" s="24" t="s">
        <v>1067</v>
      </c>
      <c r="F964" s="24" t="s">
        <v>1073</v>
      </c>
      <c r="G964">
        <v>4435.09</v>
      </c>
      <c r="J964" s="24"/>
    </row>
    <row r="965" spans="1:10" x14ac:dyDescent="0.25">
      <c r="A965">
        <v>28</v>
      </c>
      <c r="B965" s="24" t="s">
        <v>1066</v>
      </c>
      <c r="C965">
        <v>30.9</v>
      </c>
      <c r="D965">
        <v>0</v>
      </c>
      <c r="E965" s="24" t="s">
        <v>1067</v>
      </c>
      <c r="F965" s="24" t="s">
        <v>1068</v>
      </c>
      <c r="G965">
        <v>3062.51</v>
      </c>
      <c r="J965" s="24"/>
    </row>
    <row r="966" spans="1:10" x14ac:dyDescent="0.25">
      <c r="A966">
        <v>28</v>
      </c>
      <c r="B966" s="24" t="s">
        <v>1066</v>
      </c>
      <c r="C966">
        <v>22.5</v>
      </c>
      <c r="D966">
        <v>2</v>
      </c>
      <c r="E966" s="24" t="s">
        <v>1067</v>
      </c>
      <c r="F966" s="24" t="s">
        <v>1073</v>
      </c>
      <c r="G966">
        <v>4428.8900000000003</v>
      </c>
      <c r="J966" s="24"/>
    </row>
    <row r="967" spans="1:10" x14ac:dyDescent="0.25">
      <c r="A967">
        <v>28</v>
      </c>
      <c r="B967" s="24" t="s">
        <v>1070</v>
      </c>
      <c r="C967">
        <v>23.8</v>
      </c>
      <c r="D967">
        <v>2</v>
      </c>
      <c r="E967" s="24" t="s">
        <v>1067</v>
      </c>
      <c r="F967" s="24" t="s">
        <v>1068</v>
      </c>
      <c r="G967">
        <v>4719.74</v>
      </c>
      <c r="J967" s="24"/>
    </row>
    <row r="968" spans="1:10" x14ac:dyDescent="0.25">
      <c r="A968">
        <v>28</v>
      </c>
      <c r="B968" s="24" t="s">
        <v>1066</v>
      </c>
      <c r="C968">
        <v>29.3</v>
      </c>
      <c r="D968">
        <v>2</v>
      </c>
      <c r="E968" s="24" t="s">
        <v>1067</v>
      </c>
      <c r="F968" s="24" t="s">
        <v>1073</v>
      </c>
      <c r="G968">
        <v>4438.26</v>
      </c>
      <c r="J968" s="24"/>
    </row>
    <row r="969" spans="1:10" x14ac:dyDescent="0.25">
      <c r="A969">
        <v>28</v>
      </c>
      <c r="B969" s="24" t="s">
        <v>1070</v>
      </c>
      <c r="C969">
        <v>25.8</v>
      </c>
      <c r="D969">
        <v>0</v>
      </c>
      <c r="E969" s="24" t="s">
        <v>1067</v>
      </c>
      <c r="F969" s="24" t="s">
        <v>1072</v>
      </c>
      <c r="G969">
        <v>3161.45</v>
      </c>
      <c r="J969" s="24"/>
    </row>
    <row r="970" spans="1:10" x14ac:dyDescent="0.25">
      <c r="A970">
        <v>28</v>
      </c>
      <c r="B970" s="24" t="s">
        <v>1066</v>
      </c>
      <c r="C970">
        <v>31.7</v>
      </c>
      <c r="D970">
        <v>0</v>
      </c>
      <c r="E970" s="24" t="s">
        <v>1071</v>
      </c>
      <c r="F970" s="24" t="s">
        <v>1074</v>
      </c>
      <c r="G970">
        <v>34672.15</v>
      </c>
      <c r="J970" s="24"/>
    </row>
    <row r="971" spans="1:10" x14ac:dyDescent="0.25">
      <c r="A971">
        <v>28</v>
      </c>
      <c r="B971" s="24" t="s">
        <v>1070</v>
      </c>
      <c r="C971">
        <v>26.3</v>
      </c>
      <c r="D971">
        <v>3</v>
      </c>
      <c r="E971" s="24" t="s">
        <v>1067</v>
      </c>
      <c r="F971" s="24" t="s">
        <v>1068</v>
      </c>
      <c r="G971">
        <v>5312.17</v>
      </c>
      <c r="J971" s="24"/>
    </row>
    <row r="972" spans="1:10" x14ac:dyDescent="0.25">
      <c r="A972">
        <v>28</v>
      </c>
      <c r="B972" s="24" t="s">
        <v>1066</v>
      </c>
      <c r="C972">
        <v>33.799999999999997</v>
      </c>
      <c r="D972">
        <v>0</v>
      </c>
      <c r="E972" s="24" t="s">
        <v>1067</v>
      </c>
      <c r="F972" s="24" t="s">
        <v>1068</v>
      </c>
      <c r="G972">
        <v>19673.34</v>
      </c>
      <c r="J972" s="24"/>
    </row>
    <row r="973" spans="1:10" x14ac:dyDescent="0.25">
      <c r="A973">
        <v>28</v>
      </c>
      <c r="B973" s="24" t="s">
        <v>1070</v>
      </c>
      <c r="C973">
        <v>33.1</v>
      </c>
      <c r="D973">
        <v>0</v>
      </c>
      <c r="E973" s="24" t="s">
        <v>1067</v>
      </c>
      <c r="F973" s="24" t="s">
        <v>1074</v>
      </c>
      <c r="G973">
        <v>3171.61</v>
      </c>
      <c r="J973" s="24"/>
    </row>
    <row r="974" spans="1:10" x14ac:dyDescent="0.25">
      <c r="A974">
        <v>28</v>
      </c>
      <c r="B974" s="24" t="s">
        <v>1066</v>
      </c>
      <c r="C974">
        <v>24.3</v>
      </c>
      <c r="D974">
        <v>5</v>
      </c>
      <c r="E974" s="24" t="s">
        <v>1067</v>
      </c>
      <c r="F974" s="24" t="s">
        <v>1072</v>
      </c>
      <c r="G974">
        <v>5615.37</v>
      </c>
      <c r="J974" s="24"/>
    </row>
    <row r="975" spans="1:10" x14ac:dyDescent="0.25">
      <c r="A975">
        <v>28</v>
      </c>
      <c r="B975" s="24" t="s">
        <v>1066</v>
      </c>
      <c r="C975">
        <v>37.1</v>
      </c>
      <c r="D975">
        <v>1</v>
      </c>
      <c r="E975" s="24" t="s">
        <v>1067</v>
      </c>
      <c r="F975" s="24" t="s">
        <v>1072</v>
      </c>
      <c r="G975">
        <v>3277.16</v>
      </c>
      <c r="J975" s="24"/>
    </row>
    <row r="976" spans="1:10" x14ac:dyDescent="0.25">
      <c r="A976">
        <v>28</v>
      </c>
      <c r="B976" s="24" t="s">
        <v>1070</v>
      </c>
      <c r="C976">
        <v>17.3</v>
      </c>
      <c r="D976">
        <v>0</v>
      </c>
      <c r="E976" s="24" t="s">
        <v>1067</v>
      </c>
      <c r="F976" s="24" t="s">
        <v>1073</v>
      </c>
      <c r="G976">
        <v>3732.63</v>
      </c>
      <c r="J976" s="24"/>
    </row>
    <row r="977" spans="1:10" x14ac:dyDescent="0.25">
      <c r="A977">
        <v>28</v>
      </c>
      <c r="B977" s="24" t="s">
        <v>1070</v>
      </c>
      <c r="C977">
        <v>26.5</v>
      </c>
      <c r="D977">
        <v>2</v>
      </c>
      <c r="E977" s="24" t="s">
        <v>1067</v>
      </c>
      <c r="F977" s="24" t="s">
        <v>1074</v>
      </c>
      <c r="G977">
        <v>4340.4399999999996</v>
      </c>
      <c r="J977" s="24"/>
    </row>
    <row r="978" spans="1:10" x14ac:dyDescent="0.25">
      <c r="A978">
        <v>27</v>
      </c>
      <c r="B978" s="24" t="s">
        <v>1066</v>
      </c>
      <c r="C978">
        <v>42.1</v>
      </c>
      <c r="D978">
        <v>0</v>
      </c>
      <c r="E978" s="24" t="s">
        <v>1071</v>
      </c>
      <c r="F978" s="24" t="s">
        <v>1074</v>
      </c>
      <c r="G978">
        <v>39611.760000000002</v>
      </c>
      <c r="J978" s="24"/>
    </row>
    <row r="979" spans="1:10" x14ac:dyDescent="0.25">
      <c r="A979">
        <v>27</v>
      </c>
      <c r="B979" s="24" t="s">
        <v>1070</v>
      </c>
      <c r="C979">
        <v>24.8</v>
      </c>
      <c r="D979">
        <v>0</v>
      </c>
      <c r="E979" s="24" t="s">
        <v>1071</v>
      </c>
      <c r="F979" s="24" t="s">
        <v>1074</v>
      </c>
      <c r="G979">
        <v>16577.78</v>
      </c>
      <c r="J979" s="24"/>
    </row>
    <row r="980" spans="1:10" x14ac:dyDescent="0.25">
      <c r="A980">
        <v>27</v>
      </c>
      <c r="B980" s="24" t="s">
        <v>1066</v>
      </c>
      <c r="C980">
        <v>18.899999999999999</v>
      </c>
      <c r="D980">
        <v>3</v>
      </c>
      <c r="E980" s="24" t="s">
        <v>1067</v>
      </c>
      <c r="F980" s="24" t="s">
        <v>1073</v>
      </c>
      <c r="G980">
        <v>4827.8999999999996</v>
      </c>
      <c r="J980" s="24"/>
    </row>
    <row r="981" spans="1:10" x14ac:dyDescent="0.25">
      <c r="A981">
        <v>27</v>
      </c>
      <c r="B981" s="24" t="s">
        <v>1070</v>
      </c>
      <c r="C981">
        <v>36.1</v>
      </c>
      <c r="D981">
        <v>0</v>
      </c>
      <c r="E981" s="24" t="s">
        <v>1071</v>
      </c>
      <c r="F981" s="24" t="s">
        <v>1074</v>
      </c>
      <c r="G981">
        <v>37133.9</v>
      </c>
      <c r="J981" s="24"/>
    </row>
    <row r="982" spans="1:10" x14ac:dyDescent="0.25">
      <c r="A982">
        <v>27</v>
      </c>
      <c r="B982" s="24" t="s">
        <v>1066</v>
      </c>
      <c r="C982">
        <v>23.1</v>
      </c>
      <c r="D982">
        <v>0</v>
      </c>
      <c r="E982" s="24" t="s">
        <v>1067</v>
      </c>
      <c r="F982" s="24" t="s">
        <v>1074</v>
      </c>
      <c r="G982">
        <v>2483.7399999999998</v>
      </c>
      <c r="J982" s="24"/>
    </row>
    <row r="983" spans="1:10" x14ac:dyDescent="0.25">
      <c r="A983">
        <v>27</v>
      </c>
      <c r="B983" s="24" t="s">
        <v>1066</v>
      </c>
      <c r="C983">
        <v>30.3</v>
      </c>
      <c r="D983">
        <v>3</v>
      </c>
      <c r="E983" s="24" t="s">
        <v>1067</v>
      </c>
      <c r="F983" s="24" t="s">
        <v>1072</v>
      </c>
      <c r="G983">
        <v>4260.74</v>
      </c>
      <c r="J983" s="24"/>
    </row>
    <row r="984" spans="1:10" x14ac:dyDescent="0.25">
      <c r="A984">
        <v>27</v>
      </c>
      <c r="B984" s="24" t="s">
        <v>1070</v>
      </c>
      <c r="C984">
        <v>31.4</v>
      </c>
      <c r="D984">
        <v>0</v>
      </c>
      <c r="E984" s="24" t="s">
        <v>1071</v>
      </c>
      <c r="F984" s="24" t="s">
        <v>1072</v>
      </c>
      <c r="G984">
        <v>34838.870000000003</v>
      </c>
      <c r="J984" s="24"/>
    </row>
    <row r="985" spans="1:10" x14ac:dyDescent="0.25">
      <c r="A985">
        <v>27</v>
      </c>
      <c r="B985" s="24" t="s">
        <v>1070</v>
      </c>
      <c r="C985">
        <v>23.2</v>
      </c>
      <c r="D985">
        <v>1</v>
      </c>
      <c r="E985" s="24" t="s">
        <v>1067</v>
      </c>
      <c r="F985" s="24" t="s">
        <v>1074</v>
      </c>
      <c r="G985">
        <v>3561.89</v>
      </c>
      <c r="J985" s="24"/>
    </row>
    <row r="986" spans="1:10" x14ac:dyDescent="0.25">
      <c r="A986">
        <v>27</v>
      </c>
      <c r="B986" s="24" t="s">
        <v>1070</v>
      </c>
      <c r="C986">
        <v>18</v>
      </c>
      <c r="D986">
        <v>2</v>
      </c>
      <c r="E986" s="24" t="s">
        <v>1071</v>
      </c>
      <c r="F986" s="24" t="s">
        <v>1073</v>
      </c>
      <c r="G986">
        <v>15006.58</v>
      </c>
      <c r="J986" s="24"/>
    </row>
    <row r="987" spans="1:10" x14ac:dyDescent="0.25">
      <c r="A987">
        <v>27</v>
      </c>
      <c r="B987" s="24" t="s">
        <v>1070</v>
      </c>
      <c r="C987">
        <v>30.4</v>
      </c>
      <c r="D987">
        <v>3</v>
      </c>
      <c r="E987" s="24" t="s">
        <v>1067</v>
      </c>
      <c r="F987" s="24" t="s">
        <v>1068</v>
      </c>
      <c r="G987">
        <v>18804.75</v>
      </c>
      <c r="J987" s="24"/>
    </row>
    <row r="988" spans="1:10" x14ac:dyDescent="0.25">
      <c r="A988">
        <v>27</v>
      </c>
      <c r="B988" s="24" t="s">
        <v>1066</v>
      </c>
      <c r="C988">
        <v>32.700000000000003</v>
      </c>
      <c r="D988">
        <v>0</v>
      </c>
      <c r="E988" s="24" t="s">
        <v>1067</v>
      </c>
      <c r="F988" s="24" t="s">
        <v>1074</v>
      </c>
      <c r="G988">
        <v>2497.04</v>
      </c>
      <c r="J988" s="24"/>
    </row>
    <row r="989" spans="1:10" x14ac:dyDescent="0.25">
      <c r="A989">
        <v>27</v>
      </c>
      <c r="B989" s="24" t="s">
        <v>1066</v>
      </c>
      <c r="C989">
        <v>33.700000000000003</v>
      </c>
      <c r="D989">
        <v>0</v>
      </c>
      <c r="E989" s="24" t="s">
        <v>1067</v>
      </c>
      <c r="F989" s="24" t="s">
        <v>1074</v>
      </c>
      <c r="G989">
        <v>2498.41</v>
      </c>
      <c r="J989" s="24"/>
    </row>
    <row r="990" spans="1:10" x14ac:dyDescent="0.25">
      <c r="A990">
        <v>27</v>
      </c>
      <c r="B990" s="24" t="s">
        <v>1066</v>
      </c>
      <c r="C990">
        <v>30.5</v>
      </c>
      <c r="D990">
        <v>0</v>
      </c>
      <c r="E990" s="24" t="s">
        <v>1067</v>
      </c>
      <c r="F990" s="24" t="s">
        <v>1072</v>
      </c>
      <c r="G990">
        <v>2494.02</v>
      </c>
      <c r="J990" s="24"/>
    </row>
    <row r="991" spans="1:10" x14ac:dyDescent="0.25">
      <c r="A991">
        <v>27</v>
      </c>
      <c r="B991" s="24" t="s">
        <v>1070</v>
      </c>
      <c r="C991">
        <v>25.2</v>
      </c>
      <c r="D991">
        <v>0</v>
      </c>
      <c r="E991" s="24" t="s">
        <v>1067</v>
      </c>
      <c r="F991" s="24" t="s">
        <v>1073</v>
      </c>
      <c r="G991">
        <v>3558.62</v>
      </c>
      <c r="J991" s="24"/>
    </row>
    <row r="992" spans="1:10" x14ac:dyDescent="0.25">
      <c r="A992">
        <v>27</v>
      </c>
      <c r="B992" s="24" t="s">
        <v>1066</v>
      </c>
      <c r="C992">
        <v>33.200000000000003</v>
      </c>
      <c r="D992">
        <v>2</v>
      </c>
      <c r="E992" s="24" t="s">
        <v>1067</v>
      </c>
      <c r="F992" s="24" t="s">
        <v>1068</v>
      </c>
      <c r="G992">
        <v>4058.71</v>
      </c>
      <c r="J992" s="24"/>
    </row>
    <row r="993" spans="1:10" x14ac:dyDescent="0.25">
      <c r="A993">
        <v>27</v>
      </c>
      <c r="B993" s="24" t="s">
        <v>1066</v>
      </c>
      <c r="C993">
        <v>31.1</v>
      </c>
      <c r="D993">
        <v>1</v>
      </c>
      <c r="E993" s="24" t="s">
        <v>1071</v>
      </c>
      <c r="F993" s="24" t="s">
        <v>1074</v>
      </c>
      <c r="G993">
        <v>34806.47</v>
      </c>
      <c r="J993" s="24"/>
    </row>
    <row r="994" spans="1:10" x14ac:dyDescent="0.25">
      <c r="A994">
        <v>27</v>
      </c>
      <c r="B994" s="24" t="s">
        <v>1070</v>
      </c>
      <c r="C994">
        <v>34.799999999999997</v>
      </c>
      <c r="D994">
        <v>1</v>
      </c>
      <c r="E994" s="24" t="s">
        <v>1067</v>
      </c>
      <c r="F994" s="24" t="s">
        <v>1072</v>
      </c>
      <c r="G994">
        <v>3578</v>
      </c>
      <c r="J994" s="24"/>
    </row>
    <row r="995" spans="1:10" x14ac:dyDescent="0.25">
      <c r="A995">
        <v>27</v>
      </c>
      <c r="B995" s="24" t="s">
        <v>1066</v>
      </c>
      <c r="C995">
        <v>29.2</v>
      </c>
      <c r="D995">
        <v>0</v>
      </c>
      <c r="E995" s="24" t="s">
        <v>1071</v>
      </c>
      <c r="F995" s="24" t="s">
        <v>1074</v>
      </c>
      <c r="G995">
        <v>18246.5</v>
      </c>
      <c r="J995" s="24"/>
    </row>
    <row r="996" spans="1:10" x14ac:dyDescent="0.25">
      <c r="A996">
        <v>27</v>
      </c>
      <c r="B996" s="24" t="s">
        <v>1066</v>
      </c>
      <c r="C996">
        <v>26</v>
      </c>
      <c r="D996">
        <v>0</v>
      </c>
      <c r="E996" s="24" t="s">
        <v>1067</v>
      </c>
      <c r="F996" s="24" t="s">
        <v>1073</v>
      </c>
      <c r="G996">
        <v>3070.81</v>
      </c>
      <c r="J996" s="24"/>
    </row>
    <row r="997" spans="1:10" x14ac:dyDescent="0.25">
      <c r="A997">
        <v>27</v>
      </c>
      <c r="B997" s="24" t="s">
        <v>1066</v>
      </c>
      <c r="C997">
        <v>28.5</v>
      </c>
      <c r="D997">
        <v>0</v>
      </c>
      <c r="E997" s="24" t="s">
        <v>1071</v>
      </c>
      <c r="F997" s="24" t="s">
        <v>1068</v>
      </c>
      <c r="G997">
        <v>18310.740000000002</v>
      </c>
      <c r="J997" s="24"/>
    </row>
    <row r="998" spans="1:10" x14ac:dyDescent="0.25">
      <c r="A998">
        <v>27</v>
      </c>
      <c r="B998" s="24" t="s">
        <v>1070</v>
      </c>
      <c r="C998">
        <v>24.1</v>
      </c>
      <c r="D998">
        <v>0</v>
      </c>
      <c r="E998" s="24" t="s">
        <v>1067</v>
      </c>
      <c r="F998" s="24" t="s">
        <v>1072</v>
      </c>
      <c r="G998">
        <v>2974.13</v>
      </c>
      <c r="J998" s="24"/>
    </row>
    <row r="999" spans="1:10" x14ac:dyDescent="0.25">
      <c r="A999">
        <v>27</v>
      </c>
      <c r="B999" s="24" t="s">
        <v>1066</v>
      </c>
      <c r="C999">
        <v>32.6</v>
      </c>
      <c r="D999">
        <v>3</v>
      </c>
      <c r="E999" s="24" t="s">
        <v>1067</v>
      </c>
      <c r="F999" s="24" t="s">
        <v>1073</v>
      </c>
      <c r="G999">
        <v>4846.92</v>
      </c>
      <c r="J999" s="24"/>
    </row>
    <row r="1000" spans="1:10" x14ac:dyDescent="0.25">
      <c r="A1000">
        <v>27</v>
      </c>
      <c r="B1000" s="24" t="s">
        <v>1070</v>
      </c>
      <c r="C1000">
        <v>30.6</v>
      </c>
      <c r="D1000">
        <v>1</v>
      </c>
      <c r="E1000" s="24" t="s">
        <v>1067</v>
      </c>
      <c r="F1000" s="24" t="s">
        <v>1073</v>
      </c>
      <c r="G1000">
        <v>16796.41</v>
      </c>
      <c r="J1000" s="24"/>
    </row>
    <row r="1001" spans="1:10" x14ac:dyDescent="0.25">
      <c r="A1001">
        <v>27</v>
      </c>
      <c r="B1001" s="24" t="s">
        <v>1070</v>
      </c>
      <c r="C1001">
        <v>20</v>
      </c>
      <c r="D1001">
        <v>3</v>
      </c>
      <c r="E1001" s="24" t="s">
        <v>1071</v>
      </c>
      <c r="F1001" s="24" t="s">
        <v>1068</v>
      </c>
      <c r="G1001">
        <v>16420.490000000002</v>
      </c>
      <c r="J1001" s="24"/>
    </row>
    <row r="1002" spans="1:10" x14ac:dyDescent="0.25">
      <c r="A1002">
        <v>27</v>
      </c>
      <c r="B1002" s="24" t="s">
        <v>1070</v>
      </c>
      <c r="C1002">
        <v>21.5</v>
      </c>
      <c r="D1002">
        <v>0</v>
      </c>
      <c r="E1002" s="24" t="s">
        <v>1067</v>
      </c>
      <c r="F1002" s="24" t="s">
        <v>1068</v>
      </c>
      <c r="G1002">
        <v>3353.47</v>
      </c>
      <c r="J1002" s="24"/>
    </row>
    <row r="1003" spans="1:10" x14ac:dyDescent="0.25">
      <c r="A1003">
        <v>27</v>
      </c>
      <c r="B1003" s="24" t="s">
        <v>1070</v>
      </c>
      <c r="C1003">
        <v>32.4</v>
      </c>
      <c r="D1003">
        <v>1</v>
      </c>
      <c r="E1003" s="24" t="s">
        <v>1067</v>
      </c>
      <c r="F1003" s="24" t="s">
        <v>1073</v>
      </c>
      <c r="G1003">
        <v>18903.490000000002</v>
      </c>
      <c r="J1003" s="24"/>
    </row>
    <row r="1004" spans="1:10" x14ac:dyDescent="0.25">
      <c r="A1004">
        <v>27</v>
      </c>
      <c r="B1004" s="24" t="s">
        <v>1066</v>
      </c>
      <c r="C1004">
        <v>45.9</v>
      </c>
      <c r="D1004">
        <v>2</v>
      </c>
      <c r="E1004" s="24" t="s">
        <v>1067</v>
      </c>
      <c r="F1004" s="24" t="s">
        <v>1072</v>
      </c>
      <c r="G1004">
        <v>3693.43</v>
      </c>
      <c r="J1004" s="24"/>
    </row>
    <row r="1005" spans="1:10" x14ac:dyDescent="0.25">
      <c r="A1005">
        <v>27</v>
      </c>
      <c r="B1005" s="24" t="s">
        <v>1070</v>
      </c>
      <c r="C1005">
        <v>31.3</v>
      </c>
      <c r="D1005">
        <v>1</v>
      </c>
      <c r="E1005" s="24" t="s">
        <v>1067</v>
      </c>
      <c r="F1005" s="24" t="s">
        <v>1068</v>
      </c>
      <c r="G1005">
        <v>3956.07</v>
      </c>
      <c r="J1005" s="24"/>
    </row>
    <row r="1006" spans="1:10" x14ac:dyDescent="0.25">
      <c r="A1006">
        <v>26</v>
      </c>
      <c r="B1006" s="24" t="s">
        <v>1066</v>
      </c>
      <c r="C1006">
        <v>20.8</v>
      </c>
      <c r="D1006">
        <v>0</v>
      </c>
      <c r="E1006" s="24" t="s">
        <v>1067</v>
      </c>
      <c r="F1006" s="24" t="s">
        <v>1072</v>
      </c>
      <c r="G1006">
        <v>2302.3000000000002</v>
      </c>
      <c r="J1006" s="24"/>
    </row>
    <row r="1007" spans="1:10" x14ac:dyDescent="0.25">
      <c r="A1007">
        <v>26</v>
      </c>
      <c r="B1007" s="24" t="s">
        <v>1066</v>
      </c>
      <c r="C1007">
        <v>30.9</v>
      </c>
      <c r="D1007">
        <v>2</v>
      </c>
      <c r="E1007" s="24" t="s">
        <v>1067</v>
      </c>
      <c r="F1007" s="24" t="s">
        <v>1068</v>
      </c>
      <c r="G1007">
        <v>3877.3</v>
      </c>
      <c r="J1007" s="24"/>
    </row>
    <row r="1008" spans="1:10" x14ac:dyDescent="0.25">
      <c r="A1008">
        <v>26</v>
      </c>
      <c r="B1008" s="24" t="s">
        <v>1070</v>
      </c>
      <c r="C1008">
        <v>28.8</v>
      </c>
      <c r="D1008">
        <v>0</v>
      </c>
      <c r="E1008" s="24" t="s">
        <v>1067</v>
      </c>
      <c r="F1008" s="24" t="s">
        <v>1073</v>
      </c>
      <c r="G1008">
        <v>3385.4</v>
      </c>
      <c r="J1008" s="24"/>
    </row>
    <row r="1009" spans="1:10" x14ac:dyDescent="0.25">
      <c r="A1009">
        <v>26</v>
      </c>
      <c r="B1009" s="24" t="s">
        <v>1066</v>
      </c>
      <c r="C1009">
        <v>32.5</v>
      </c>
      <c r="D1009">
        <v>1</v>
      </c>
      <c r="E1009" s="24" t="s">
        <v>1067</v>
      </c>
      <c r="F1009" s="24" t="s">
        <v>1073</v>
      </c>
      <c r="G1009">
        <v>3490.55</v>
      </c>
      <c r="J1009" s="24"/>
    </row>
    <row r="1010" spans="1:10" x14ac:dyDescent="0.25">
      <c r="A1010">
        <v>26</v>
      </c>
      <c r="B1010" s="24" t="s">
        <v>1070</v>
      </c>
      <c r="C1010">
        <v>29.9</v>
      </c>
      <c r="D1010">
        <v>2</v>
      </c>
      <c r="E1010" s="24" t="s">
        <v>1067</v>
      </c>
      <c r="F1010" s="24" t="s">
        <v>1074</v>
      </c>
      <c r="G1010">
        <v>3981.98</v>
      </c>
      <c r="J1010" s="24"/>
    </row>
    <row r="1011" spans="1:10" x14ac:dyDescent="0.25">
      <c r="A1011">
        <v>26</v>
      </c>
      <c r="B1011" s="24" t="s">
        <v>1070</v>
      </c>
      <c r="C1011">
        <v>29.9</v>
      </c>
      <c r="D1011">
        <v>1</v>
      </c>
      <c r="E1011" s="24" t="s">
        <v>1067</v>
      </c>
      <c r="F1011" s="24" t="s">
        <v>1074</v>
      </c>
      <c r="G1011">
        <v>3392.98</v>
      </c>
      <c r="J1011" s="24"/>
    </row>
    <row r="1012" spans="1:10" x14ac:dyDescent="0.25">
      <c r="A1012">
        <v>26</v>
      </c>
      <c r="B1012" s="24" t="s">
        <v>1070</v>
      </c>
      <c r="C1012">
        <v>29.6</v>
      </c>
      <c r="D1012">
        <v>4</v>
      </c>
      <c r="E1012" s="24" t="s">
        <v>1067</v>
      </c>
      <c r="F1012" s="24" t="s">
        <v>1073</v>
      </c>
      <c r="G1012">
        <v>24671.66</v>
      </c>
      <c r="J1012" s="24"/>
    </row>
    <row r="1013" spans="1:10" x14ac:dyDescent="0.25">
      <c r="A1013">
        <v>26</v>
      </c>
      <c r="B1013" s="24" t="s">
        <v>1066</v>
      </c>
      <c r="C1013">
        <v>32.9</v>
      </c>
      <c r="D1013">
        <v>2</v>
      </c>
      <c r="E1013" s="24" t="s">
        <v>1071</v>
      </c>
      <c r="F1013" s="24" t="s">
        <v>1072</v>
      </c>
      <c r="G1013">
        <v>36085.22</v>
      </c>
      <c r="J1013" s="24"/>
    </row>
    <row r="1014" spans="1:10" x14ac:dyDescent="0.25">
      <c r="A1014">
        <v>26</v>
      </c>
      <c r="B1014" s="24" t="s">
        <v>1070</v>
      </c>
      <c r="C1014">
        <v>22.6</v>
      </c>
      <c r="D1014">
        <v>0</v>
      </c>
      <c r="E1014" s="24" t="s">
        <v>1067</v>
      </c>
      <c r="F1014" s="24" t="s">
        <v>1068</v>
      </c>
      <c r="G1014">
        <v>3176.82</v>
      </c>
      <c r="J1014" s="24"/>
    </row>
    <row r="1015" spans="1:10" x14ac:dyDescent="0.25">
      <c r="A1015">
        <v>26</v>
      </c>
      <c r="B1015" s="24" t="s">
        <v>1070</v>
      </c>
      <c r="C1015">
        <v>17.2</v>
      </c>
      <c r="D1015">
        <v>2</v>
      </c>
      <c r="E1015" s="24" t="s">
        <v>1071</v>
      </c>
      <c r="F1015" s="24" t="s">
        <v>1073</v>
      </c>
      <c r="G1015">
        <v>14455.64</v>
      </c>
      <c r="J1015" s="24"/>
    </row>
    <row r="1016" spans="1:10" x14ac:dyDescent="0.25">
      <c r="A1016">
        <v>26</v>
      </c>
      <c r="B1016" s="24" t="s">
        <v>1066</v>
      </c>
      <c r="C1016">
        <v>29.5</v>
      </c>
      <c r="D1016">
        <v>0</v>
      </c>
      <c r="E1016" s="24" t="s">
        <v>1067</v>
      </c>
      <c r="F1016" s="24" t="s">
        <v>1073</v>
      </c>
      <c r="G1016">
        <v>2897.32</v>
      </c>
      <c r="J1016" s="24"/>
    </row>
    <row r="1017" spans="1:10" x14ac:dyDescent="0.25">
      <c r="A1017">
        <v>26</v>
      </c>
      <c r="B1017" s="24" t="s">
        <v>1070</v>
      </c>
      <c r="C1017">
        <v>42.4</v>
      </c>
      <c r="D1017">
        <v>1</v>
      </c>
      <c r="E1017" s="24" t="s">
        <v>1067</v>
      </c>
      <c r="F1017" s="24" t="s">
        <v>1072</v>
      </c>
      <c r="G1017">
        <v>3410.32</v>
      </c>
      <c r="J1017" s="24"/>
    </row>
    <row r="1018" spans="1:10" x14ac:dyDescent="0.25">
      <c r="A1018">
        <v>26</v>
      </c>
      <c r="B1018" s="24" t="s">
        <v>1070</v>
      </c>
      <c r="C1018">
        <v>40.200000000000003</v>
      </c>
      <c r="D1018">
        <v>0</v>
      </c>
      <c r="E1018" s="24" t="s">
        <v>1067</v>
      </c>
      <c r="F1018" s="24" t="s">
        <v>1068</v>
      </c>
      <c r="G1018">
        <v>3201.25</v>
      </c>
      <c r="J1018" s="24"/>
    </row>
    <row r="1019" spans="1:10" x14ac:dyDescent="0.25">
      <c r="A1019">
        <v>26</v>
      </c>
      <c r="B1019" s="24" t="s">
        <v>1066</v>
      </c>
      <c r="C1019">
        <v>23.7</v>
      </c>
      <c r="D1019">
        <v>2</v>
      </c>
      <c r="E1019" s="24" t="s">
        <v>1067</v>
      </c>
      <c r="F1019" s="24" t="s">
        <v>1072</v>
      </c>
      <c r="G1019">
        <v>3484.33</v>
      </c>
      <c r="J1019" s="24"/>
    </row>
    <row r="1020" spans="1:10" x14ac:dyDescent="0.25">
      <c r="A1020">
        <v>26</v>
      </c>
      <c r="B1020" s="24" t="s">
        <v>1066</v>
      </c>
      <c r="C1020">
        <v>17.7</v>
      </c>
      <c r="D1020">
        <v>0</v>
      </c>
      <c r="E1020" s="24" t="s">
        <v>1067</v>
      </c>
      <c r="F1020" s="24" t="s">
        <v>1068</v>
      </c>
      <c r="G1020">
        <v>2680.95</v>
      </c>
      <c r="J1020" s="24"/>
    </row>
    <row r="1021" spans="1:10" x14ac:dyDescent="0.25">
      <c r="A1021">
        <v>26</v>
      </c>
      <c r="B1021" s="24" t="s">
        <v>1070</v>
      </c>
      <c r="C1021">
        <v>29.5</v>
      </c>
      <c r="D1021">
        <v>1</v>
      </c>
      <c r="E1021" s="24" t="s">
        <v>1067</v>
      </c>
      <c r="F1021" s="24" t="s">
        <v>1074</v>
      </c>
      <c r="G1021">
        <v>3392.37</v>
      </c>
      <c r="J1021" s="24"/>
    </row>
    <row r="1022" spans="1:10" x14ac:dyDescent="0.25">
      <c r="A1022">
        <v>26</v>
      </c>
      <c r="B1022" s="24" t="s">
        <v>1066</v>
      </c>
      <c r="C1022">
        <v>27.3</v>
      </c>
      <c r="D1022">
        <v>3</v>
      </c>
      <c r="E1022" s="24" t="s">
        <v>1067</v>
      </c>
      <c r="F1022" s="24" t="s">
        <v>1073</v>
      </c>
      <c r="G1022">
        <v>4661.29</v>
      </c>
      <c r="J1022" s="24"/>
    </row>
    <row r="1023" spans="1:10" x14ac:dyDescent="0.25">
      <c r="A1023">
        <v>26</v>
      </c>
      <c r="B1023" s="24" t="s">
        <v>1070</v>
      </c>
      <c r="C1023">
        <v>29.4</v>
      </c>
      <c r="D1023">
        <v>2</v>
      </c>
      <c r="E1023" s="24" t="s">
        <v>1067</v>
      </c>
      <c r="F1023" s="24" t="s">
        <v>1073</v>
      </c>
      <c r="G1023">
        <v>4564.1899999999996</v>
      </c>
      <c r="J1023" s="24"/>
    </row>
    <row r="1024" spans="1:10" x14ac:dyDescent="0.25">
      <c r="A1024">
        <v>26</v>
      </c>
      <c r="B1024" s="24" t="s">
        <v>1066</v>
      </c>
      <c r="C1024">
        <v>46.5</v>
      </c>
      <c r="D1024">
        <v>1</v>
      </c>
      <c r="E1024" s="24" t="s">
        <v>1067</v>
      </c>
      <c r="F1024" s="24" t="s">
        <v>1074</v>
      </c>
      <c r="G1024">
        <v>2927.06</v>
      </c>
      <c r="J1024" s="24"/>
    </row>
    <row r="1025" spans="1:10" x14ac:dyDescent="0.25">
      <c r="A1025">
        <v>26</v>
      </c>
      <c r="B1025" s="24" t="s">
        <v>1066</v>
      </c>
      <c r="C1025">
        <v>35.4</v>
      </c>
      <c r="D1025">
        <v>0</v>
      </c>
      <c r="E1025" s="24" t="s">
        <v>1067</v>
      </c>
      <c r="F1025" s="24" t="s">
        <v>1074</v>
      </c>
      <c r="G1025">
        <v>2322.62</v>
      </c>
      <c r="J1025" s="24"/>
    </row>
    <row r="1026" spans="1:10" x14ac:dyDescent="0.25">
      <c r="A1026">
        <v>26</v>
      </c>
      <c r="B1026" s="24" t="s">
        <v>1066</v>
      </c>
      <c r="C1026">
        <v>29.2</v>
      </c>
      <c r="D1026">
        <v>1</v>
      </c>
      <c r="E1026" s="24" t="s">
        <v>1067</v>
      </c>
      <c r="F1026" s="24" t="s">
        <v>1074</v>
      </c>
      <c r="G1026">
        <v>2902.91</v>
      </c>
      <c r="J1026" s="24"/>
    </row>
    <row r="1027" spans="1:10" x14ac:dyDescent="0.25">
      <c r="A1027">
        <v>26</v>
      </c>
      <c r="B1027" s="24" t="s">
        <v>1070</v>
      </c>
      <c r="C1027">
        <v>19.8</v>
      </c>
      <c r="D1027">
        <v>1</v>
      </c>
      <c r="E1027" s="24" t="s">
        <v>1067</v>
      </c>
      <c r="F1027" s="24" t="s">
        <v>1072</v>
      </c>
      <c r="G1027">
        <v>3378.91</v>
      </c>
      <c r="J1027" s="24"/>
    </row>
    <row r="1028" spans="1:10" x14ac:dyDescent="0.25">
      <c r="A1028">
        <v>26</v>
      </c>
      <c r="B1028" s="24" t="s">
        <v>1070</v>
      </c>
      <c r="C1028">
        <v>34.200000000000003</v>
      </c>
      <c r="D1028">
        <v>2</v>
      </c>
      <c r="E1028" s="24" t="s">
        <v>1067</v>
      </c>
      <c r="F1028" s="24" t="s">
        <v>1072</v>
      </c>
      <c r="G1028">
        <v>3987.93</v>
      </c>
      <c r="J1028" s="24"/>
    </row>
    <row r="1029" spans="1:10" x14ac:dyDescent="0.25">
      <c r="A1029">
        <v>26</v>
      </c>
      <c r="B1029" s="24" t="s">
        <v>1066</v>
      </c>
      <c r="C1029">
        <v>30</v>
      </c>
      <c r="D1029">
        <v>1</v>
      </c>
      <c r="E1029" s="24" t="s">
        <v>1067</v>
      </c>
      <c r="F1029" s="24" t="s">
        <v>1072</v>
      </c>
      <c r="G1029">
        <v>2904.09</v>
      </c>
      <c r="J1029" s="24"/>
    </row>
    <row r="1030" spans="1:10" x14ac:dyDescent="0.25">
      <c r="A1030">
        <v>26</v>
      </c>
      <c r="B1030" s="24" t="s">
        <v>1070</v>
      </c>
      <c r="C1030">
        <v>22.2</v>
      </c>
      <c r="D1030">
        <v>0</v>
      </c>
      <c r="E1030" s="24" t="s">
        <v>1067</v>
      </c>
      <c r="F1030" s="24" t="s">
        <v>1068</v>
      </c>
      <c r="G1030">
        <v>3176.29</v>
      </c>
      <c r="J1030" s="24"/>
    </row>
    <row r="1031" spans="1:10" x14ac:dyDescent="0.25">
      <c r="A1031">
        <v>26</v>
      </c>
      <c r="B1031" s="24" t="s">
        <v>1066</v>
      </c>
      <c r="C1031">
        <v>31.1</v>
      </c>
      <c r="D1031">
        <v>0</v>
      </c>
      <c r="E1031" s="24" t="s">
        <v>1067</v>
      </c>
      <c r="F1031" s="24" t="s">
        <v>1068</v>
      </c>
      <c r="G1031">
        <v>2699.57</v>
      </c>
      <c r="J1031" s="24"/>
    </row>
    <row r="1032" spans="1:10" x14ac:dyDescent="0.25">
      <c r="A1032">
        <v>26</v>
      </c>
      <c r="B1032" s="24" t="s">
        <v>1066</v>
      </c>
      <c r="C1032">
        <v>33.9</v>
      </c>
      <c r="D1032">
        <v>1</v>
      </c>
      <c r="E1032" s="24" t="s">
        <v>1067</v>
      </c>
      <c r="F1032" s="24" t="s">
        <v>1068</v>
      </c>
      <c r="G1032">
        <v>3292.53</v>
      </c>
      <c r="J1032" s="24"/>
    </row>
    <row r="1033" spans="1:10" x14ac:dyDescent="0.25">
      <c r="A1033">
        <v>26</v>
      </c>
      <c r="B1033" s="24" t="s">
        <v>1066</v>
      </c>
      <c r="C1033">
        <v>27.1</v>
      </c>
      <c r="D1033">
        <v>0</v>
      </c>
      <c r="E1033" s="24" t="s">
        <v>1071</v>
      </c>
      <c r="F1033" s="24" t="s">
        <v>1074</v>
      </c>
      <c r="G1033">
        <v>17043.34</v>
      </c>
      <c r="J1033" s="24"/>
    </row>
    <row r="1034" spans="1:10" x14ac:dyDescent="0.25">
      <c r="A1034">
        <v>25</v>
      </c>
      <c r="B1034" s="24" t="s">
        <v>1066</v>
      </c>
      <c r="C1034">
        <v>26.2</v>
      </c>
      <c r="D1034">
        <v>0</v>
      </c>
      <c r="E1034" s="24" t="s">
        <v>1067</v>
      </c>
      <c r="F1034" s="24" t="s">
        <v>1073</v>
      </c>
      <c r="G1034">
        <v>2721.32</v>
      </c>
      <c r="J1034" s="24"/>
    </row>
    <row r="1035" spans="1:10" x14ac:dyDescent="0.25">
      <c r="A1035">
        <v>25</v>
      </c>
      <c r="B1035" s="24" t="s">
        <v>1066</v>
      </c>
      <c r="C1035">
        <v>33.700000000000003</v>
      </c>
      <c r="D1035">
        <v>4</v>
      </c>
      <c r="E1035" s="24" t="s">
        <v>1067</v>
      </c>
      <c r="F1035" s="24" t="s">
        <v>1074</v>
      </c>
      <c r="G1035">
        <v>4504.66</v>
      </c>
      <c r="J1035" s="24"/>
    </row>
    <row r="1036" spans="1:10" x14ac:dyDescent="0.25">
      <c r="A1036">
        <v>25</v>
      </c>
      <c r="B1036" s="24" t="s">
        <v>1066</v>
      </c>
      <c r="C1036">
        <v>25.7</v>
      </c>
      <c r="D1036">
        <v>0</v>
      </c>
      <c r="E1036" s="24" t="s">
        <v>1067</v>
      </c>
      <c r="F1036" s="24" t="s">
        <v>1074</v>
      </c>
      <c r="G1036">
        <v>2137.65</v>
      </c>
      <c r="J1036" s="24"/>
    </row>
    <row r="1037" spans="1:10" x14ac:dyDescent="0.25">
      <c r="A1037">
        <v>25</v>
      </c>
      <c r="B1037" s="24" t="s">
        <v>1066</v>
      </c>
      <c r="C1037">
        <v>27.6</v>
      </c>
      <c r="D1037">
        <v>0</v>
      </c>
      <c r="E1037" s="24" t="s">
        <v>1067</v>
      </c>
      <c r="F1037" s="24" t="s">
        <v>1068</v>
      </c>
      <c r="G1037">
        <v>2523.17</v>
      </c>
      <c r="J1037" s="24"/>
    </row>
    <row r="1038" spans="1:10" x14ac:dyDescent="0.25">
      <c r="A1038">
        <v>25</v>
      </c>
      <c r="B1038" s="24" t="s">
        <v>1066</v>
      </c>
      <c r="C1038">
        <v>45.5</v>
      </c>
      <c r="D1038">
        <v>2</v>
      </c>
      <c r="E1038" s="24" t="s">
        <v>1071</v>
      </c>
      <c r="F1038" s="24" t="s">
        <v>1074</v>
      </c>
      <c r="G1038">
        <v>42112.24</v>
      </c>
      <c r="J1038" s="24"/>
    </row>
    <row r="1039" spans="1:10" x14ac:dyDescent="0.25">
      <c r="A1039">
        <v>25</v>
      </c>
      <c r="B1039" s="24" t="s">
        <v>1066</v>
      </c>
      <c r="C1039">
        <v>26.8</v>
      </c>
      <c r="D1039">
        <v>3</v>
      </c>
      <c r="E1039" s="24" t="s">
        <v>1067</v>
      </c>
      <c r="F1039" s="24" t="s">
        <v>1072</v>
      </c>
      <c r="G1039">
        <v>3906.13</v>
      </c>
      <c r="J1039" s="24"/>
    </row>
    <row r="1040" spans="1:10" x14ac:dyDescent="0.25">
      <c r="A1040">
        <v>25</v>
      </c>
      <c r="B1040" s="24" t="s">
        <v>1066</v>
      </c>
      <c r="C1040">
        <v>23.9</v>
      </c>
      <c r="D1040">
        <v>5</v>
      </c>
      <c r="E1040" s="24" t="s">
        <v>1067</v>
      </c>
      <c r="F1040" s="24" t="s">
        <v>1072</v>
      </c>
      <c r="G1040">
        <v>5080.1000000000004</v>
      </c>
      <c r="J1040" s="24"/>
    </row>
    <row r="1041" spans="1:10" x14ac:dyDescent="0.25">
      <c r="A1041">
        <v>25</v>
      </c>
      <c r="B1041" s="24" t="s">
        <v>1066</v>
      </c>
      <c r="C1041">
        <v>30.6</v>
      </c>
      <c r="D1041">
        <v>0</v>
      </c>
      <c r="E1041" s="24" t="s">
        <v>1067</v>
      </c>
      <c r="F1041" s="24" t="s">
        <v>1073</v>
      </c>
      <c r="G1041">
        <v>2727.4</v>
      </c>
      <c r="J1041" s="24"/>
    </row>
    <row r="1042" spans="1:10" x14ac:dyDescent="0.25">
      <c r="A1042">
        <v>25</v>
      </c>
      <c r="B1042" s="24" t="s">
        <v>1066</v>
      </c>
      <c r="C1042">
        <v>35.6</v>
      </c>
      <c r="D1042">
        <v>0</v>
      </c>
      <c r="E1042" s="24" t="s">
        <v>1067</v>
      </c>
      <c r="F1042" s="24" t="s">
        <v>1068</v>
      </c>
      <c r="G1042">
        <v>2534.39</v>
      </c>
      <c r="J1042" s="24"/>
    </row>
    <row r="1043" spans="1:10" x14ac:dyDescent="0.25">
      <c r="A1043">
        <v>25</v>
      </c>
      <c r="B1043" s="24" t="s">
        <v>1070</v>
      </c>
      <c r="C1043">
        <v>28.6</v>
      </c>
      <c r="D1043">
        <v>0</v>
      </c>
      <c r="E1043" s="24" t="s">
        <v>1067</v>
      </c>
      <c r="F1043" s="24" t="s">
        <v>1073</v>
      </c>
      <c r="G1043">
        <v>3213.62</v>
      </c>
      <c r="J1043" s="24"/>
    </row>
    <row r="1044" spans="1:10" x14ac:dyDescent="0.25">
      <c r="A1044">
        <v>25</v>
      </c>
      <c r="B1044" s="24" t="s">
        <v>1070</v>
      </c>
      <c r="C1044">
        <v>41.3</v>
      </c>
      <c r="D1044">
        <v>0</v>
      </c>
      <c r="E1044" s="24" t="s">
        <v>1067</v>
      </c>
      <c r="F1044" s="24" t="s">
        <v>1073</v>
      </c>
      <c r="G1044">
        <v>17878.900000000001</v>
      </c>
      <c r="J1044" s="24"/>
    </row>
    <row r="1045" spans="1:10" x14ac:dyDescent="0.25">
      <c r="A1045">
        <v>25</v>
      </c>
      <c r="B1045" s="24" t="s">
        <v>1070</v>
      </c>
      <c r="C1045">
        <v>23.5</v>
      </c>
      <c r="D1045">
        <v>0</v>
      </c>
      <c r="E1045" s="24" t="s">
        <v>1067</v>
      </c>
      <c r="F1045" s="24" t="s">
        <v>1073</v>
      </c>
      <c r="G1045">
        <v>3206.49</v>
      </c>
      <c r="J1045" s="24"/>
    </row>
    <row r="1046" spans="1:10" x14ac:dyDescent="0.25">
      <c r="A1046">
        <v>25</v>
      </c>
      <c r="B1046" s="24" t="s">
        <v>1066</v>
      </c>
      <c r="C1046">
        <v>25.8</v>
      </c>
      <c r="D1046">
        <v>1</v>
      </c>
      <c r="E1046" s="24" t="s">
        <v>1067</v>
      </c>
      <c r="F1046" s="24" t="s">
        <v>1073</v>
      </c>
      <c r="G1046">
        <v>3309.79</v>
      </c>
      <c r="J1046" s="24"/>
    </row>
    <row r="1047" spans="1:10" x14ac:dyDescent="0.25">
      <c r="A1047">
        <v>25</v>
      </c>
      <c r="B1047" s="24" t="s">
        <v>1066</v>
      </c>
      <c r="C1047">
        <v>24.1</v>
      </c>
      <c r="D1047">
        <v>0</v>
      </c>
      <c r="E1047" s="24" t="s">
        <v>1071</v>
      </c>
      <c r="F1047" s="24" t="s">
        <v>1068</v>
      </c>
      <c r="G1047">
        <v>15817.99</v>
      </c>
      <c r="J1047" s="24"/>
    </row>
    <row r="1048" spans="1:10" x14ac:dyDescent="0.25">
      <c r="A1048">
        <v>25</v>
      </c>
      <c r="B1048" s="24" t="s">
        <v>1070</v>
      </c>
      <c r="C1048">
        <v>32.200000000000003</v>
      </c>
      <c r="D1048">
        <v>1</v>
      </c>
      <c r="E1048" s="24" t="s">
        <v>1067</v>
      </c>
      <c r="F1048" s="24" t="s">
        <v>1074</v>
      </c>
      <c r="G1048">
        <v>18218.16</v>
      </c>
      <c r="J1048" s="24"/>
    </row>
    <row r="1049" spans="1:10" x14ac:dyDescent="0.25">
      <c r="A1049">
        <v>25</v>
      </c>
      <c r="B1049" s="24" t="s">
        <v>1070</v>
      </c>
      <c r="C1049">
        <v>24.3</v>
      </c>
      <c r="D1049">
        <v>3</v>
      </c>
      <c r="E1049" s="24" t="s">
        <v>1067</v>
      </c>
      <c r="F1049" s="24" t="s">
        <v>1072</v>
      </c>
      <c r="G1049">
        <v>4391.6499999999996</v>
      </c>
      <c r="J1049" s="24"/>
    </row>
    <row r="1050" spans="1:10" x14ac:dyDescent="0.25">
      <c r="A1050">
        <v>25</v>
      </c>
      <c r="B1050" s="24" t="s">
        <v>1066</v>
      </c>
      <c r="C1050">
        <v>26.7</v>
      </c>
      <c r="D1050">
        <v>4</v>
      </c>
      <c r="E1050" s="24" t="s">
        <v>1067</v>
      </c>
      <c r="F1050" s="24" t="s">
        <v>1068</v>
      </c>
      <c r="G1050">
        <v>4877.9799999999996</v>
      </c>
      <c r="J1050" s="24"/>
    </row>
    <row r="1051" spans="1:10" x14ac:dyDescent="0.25">
      <c r="A1051">
        <v>25</v>
      </c>
      <c r="B1051" s="24" t="s">
        <v>1066</v>
      </c>
      <c r="C1051">
        <v>29.7</v>
      </c>
      <c r="D1051">
        <v>3</v>
      </c>
      <c r="E1051" s="24" t="s">
        <v>1071</v>
      </c>
      <c r="F1051" s="24" t="s">
        <v>1072</v>
      </c>
      <c r="G1051">
        <v>19933.46</v>
      </c>
      <c r="J1051" s="24"/>
    </row>
    <row r="1052" spans="1:10" x14ac:dyDescent="0.25">
      <c r="A1052">
        <v>25</v>
      </c>
      <c r="B1052" s="24" t="s">
        <v>1066</v>
      </c>
      <c r="C1052">
        <v>25</v>
      </c>
      <c r="D1052">
        <v>2</v>
      </c>
      <c r="E1052" s="24" t="s">
        <v>1067</v>
      </c>
      <c r="F1052" s="24" t="s">
        <v>1073</v>
      </c>
      <c r="G1052">
        <v>23241.47</v>
      </c>
      <c r="J1052" s="24"/>
    </row>
    <row r="1053" spans="1:10" x14ac:dyDescent="0.25">
      <c r="A1053">
        <v>25</v>
      </c>
      <c r="B1053" s="24" t="s">
        <v>1070</v>
      </c>
      <c r="C1053">
        <v>22.5</v>
      </c>
      <c r="D1053">
        <v>1</v>
      </c>
      <c r="E1053" s="24" t="s">
        <v>1067</v>
      </c>
      <c r="F1053" s="24" t="s">
        <v>1068</v>
      </c>
      <c r="G1053">
        <v>3594.17</v>
      </c>
      <c r="J1053" s="24"/>
    </row>
    <row r="1054" spans="1:10" x14ac:dyDescent="0.25">
      <c r="A1054">
        <v>25</v>
      </c>
      <c r="B1054" s="24" t="s">
        <v>1070</v>
      </c>
      <c r="C1054">
        <v>34</v>
      </c>
      <c r="D1054">
        <v>1</v>
      </c>
      <c r="E1054" s="24" t="s">
        <v>1067</v>
      </c>
      <c r="F1054" s="24" t="s">
        <v>1074</v>
      </c>
      <c r="G1054">
        <v>3227.12</v>
      </c>
      <c r="J1054" s="24"/>
    </row>
    <row r="1055" spans="1:10" x14ac:dyDescent="0.25">
      <c r="A1055">
        <v>25</v>
      </c>
      <c r="B1055" s="24" t="s">
        <v>1066</v>
      </c>
      <c r="C1055">
        <v>33.299999999999997</v>
      </c>
      <c r="D1055">
        <v>2</v>
      </c>
      <c r="E1055" s="24" t="s">
        <v>1071</v>
      </c>
      <c r="F1055" s="24" t="s">
        <v>1074</v>
      </c>
      <c r="G1055">
        <v>36124.57</v>
      </c>
      <c r="J1055" s="24"/>
    </row>
    <row r="1056" spans="1:10" x14ac:dyDescent="0.25">
      <c r="A1056">
        <v>25</v>
      </c>
      <c r="B1056" s="24" t="s">
        <v>1070</v>
      </c>
      <c r="C1056">
        <v>30.3</v>
      </c>
      <c r="D1056">
        <v>0</v>
      </c>
      <c r="E1056" s="24" t="s">
        <v>1067</v>
      </c>
      <c r="F1056" s="24" t="s">
        <v>1072</v>
      </c>
      <c r="G1056">
        <v>2632.99</v>
      </c>
      <c r="J1056" s="24"/>
    </row>
    <row r="1057" spans="1:10" x14ac:dyDescent="0.25">
      <c r="A1057">
        <v>25</v>
      </c>
      <c r="B1057" s="24" t="s">
        <v>1070</v>
      </c>
      <c r="C1057">
        <v>42.1</v>
      </c>
      <c r="D1057">
        <v>1</v>
      </c>
      <c r="E1057" s="24" t="s">
        <v>1067</v>
      </c>
      <c r="F1057" s="24" t="s">
        <v>1074</v>
      </c>
      <c r="G1057">
        <v>3238.44</v>
      </c>
      <c r="J1057" s="24"/>
    </row>
    <row r="1058" spans="1:10" x14ac:dyDescent="0.25">
      <c r="A1058">
        <v>25</v>
      </c>
      <c r="B1058" s="24" t="s">
        <v>1070</v>
      </c>
      <c r="C1058">
        <v>34.5</v>
      </c>
      <c r="D1058">
        <v>0</v>
      </c>
      <c r="E1058" s="24" t="s">
        <v>1067</v>
      </c>
      <c r="F1058" s="24" t="s">
        <v>1068</v>
      </c>
      <c r="G1058">
        <v>3021.81</v>
      </c>
      <c r="J1058" s="24"/>
    </row>
    <row r="1059" spans="1:10" x14ac:dyDescent="0.25">
      <c r="A1059">
        <v>25</v>
      </c>
      <c r="B1059" s="24" t="s">
        <v>1070</v>
      </c>
      <c r="C1059">
        <v>26.8</v>
      </c>
      <c r="D1059">
        <v>2</v>
      </c>
      <c r="E1059" s="24" t="s">
        <v>1067</v>
      </c>
      <c r="F1059" s="24" t="s">
        <v>1068</v>
      </c>
      <c r="G1059">
        <v>4189.1099999999997</v>
      </c>
      <c r="J1059" s="24"/>
    </row>
    <row r="1060" spans="1:10" x14ac:dyDescent="0.25">
      <c r="A1060">
        <v>25</v>
      </c>
      <c r="B1060" s="24" t="s">
        <v>1070</v>
      </c>
      <c r="C1060">
        <v>20.8</v>
      </c>
      <c r="D1060">
        <v>1</v>
      </c>
      <c r="E1060" s="24" t="s">
        <v>1067</v>
      </c>
      <c r="F1060" s="24" t="s">
        <v>1072</v>
      </c>
      <c r="G1060">
        <v>3208.79</v>
      </c>
      <c r="J1060" s="24"/>
    </row>
    <row r="1061" spans="1:10" x14ac:dyDescent="0.25">
      <c r="A1061">
        <v>25</v>
      </c>
      <c r="B1061" s="24" t="s">
        <v>1070</v>
      </c>
      <c r="C1061">
        <v>30.2</v>
      </c>
      <c r="D1061">
        <v>0</v>
      </c>
      <c r="E1061" s="24" t="s">
        <v>1071</v>
      </c>
      <c r="F1061" s="24" t="s">
        <v>1072</v>
      </c>
      <c r="G1061">
        <v>33900.65</v>
      </c>
      <c r="J1061" s="24"/>
    </row>
    <row r="1062" spans="1:10" x14ac:dyDescent="0.25">
      <c r="A1062">
        <v>24</v>
      </c>
      <c r="B1062" s="24" t="s">
        <v>1070</v>
      </c>
      <c r="C1062">
        <v>26.6</v>
      </c>
      <c r="D1062">
        <v>0</v>
      </c>
      <c r="E1062" s="24" t="s">
        <v>1067</v>
      </c>
      <c r="F1062" s="24" t="s">
        <v>1073</v>
      </c>
      <c r="G1062">
        <v>3046.06</v>
      </c>
      <c r="J1062" s="24"/>
    </row>
    <row r="1063" spans="1:10" x14ac:dyDescent="0.25">
      <c r="A1063">
        <v>24</v>
      </c>
      <c r="B1063" s="24" t="s">
        <v>1070</v>
      </c>
      <c r="C1063">
        <v>33.299999999999997</v>
      </c>
      <c r="D1063">
        <v>0</v>
      </c>
      <c r="E1063" s="24" t="s">
        <v>1067</v>
      </c>
      <c r="F1063" s="24" t="s">
        <v>1068</v>
      </c>
      <c r="G1063">
        <v>2855.44</v>
      </c>
      <c r="J1063" s="24"/>
    </row>
    <row r="1064" spans="1:10" x14ac:dyDescent="0.25">
      <c r="A1064">
        <v>24</v>
      </c>
      <c r="B1064" s="24" t="s">
        <v>1066</v>
      </c>
      <c r="C1064">
        <v>28.5</v>
      </c>
      <c r="D1064">
        <v>2</v>
      </c>
      <c r="E1064" s="24" t="s">
        <v>1067</v>
      </c>
      <c r="F1064" s="24" t="s">
        <v>1068</v>
      </c>
      <c r="G1064">
        <v>3537.7</v>
      </c>
      <c r="J1064" s="24"/>
    </row>
    <row r="1065" spans="1:10" x14ac:dyDescent="0.25">
      <c r="A1065">
        <v>24</v>
      </c>
      <c r="B1065" s="24" t="s">
        <v>1070</v>
      </c>
      <c r="C1065">
        <v>23.2</v>
      </c>
      <c r="D1065">
        <v>0</v>
      </c>
      <c r="E1065" s="24" t="s">
        <v>1067</v>
      </c>
      <c r="F1065" s="24" t="s">
        <v>1074</v>
      </c>
      <c r="G1065">
        <v>25081.77</v>
      </c>
      <c r="J1065" s="24"/>
    </row>
    <row r="1066" spans="1:10" x14ac:dyDescent="0.25">
      <c r="A1066">
        <v>24</v>
      </c>
      <c r="B1066" s="24" t="s">
        <v>1066</v>
      </c>
      <c r="C1066">
        <v>35.9</v>
      </c>
      <c r="D1066">
        <v>0</v>
      </c>
      <c r="E1066" s="24" t="s">
        <v>1067</v>
      </c>
      <c r="F1066" s="24" t="s">
        <v>1074</v>
      </c>
      <c r="G1066">
        <v>1986.93</v>
      </c>
      <c r="J1066" s="24"/>
    </row>
    <row r="1067" spans="1:10" x14ac:dyDescent="0.25">
      <c r="A1067">
        <v>24</v>
      </c>
      <c r="B1067" s="24" t="s">
        <v>1070</v>
      </c>
      <c r="C1067">
        <v>27.6</v>
      </c>
      <c r="D1067">
        <v>0</v>
      </c>
      <c r="E1067" s="24" t="s">
        <v>1067</v>
      </c>
      <c r="F1067" s="24" t="s">
        <v>1072</v>
      </c>
      <c r="G1067">
        <v>18955.22</v>
      </c>
      <c r="J1067" s="24"/>
    </row>
    <row r="1068" spans="1:10" x14ac:dyDescent="0.25">
      <c r="A1068">
        <v>24</v>
      </c>
      <c r="B1068" s="24" t="s">
        <v>1066</v>
      </c>
      <c r="C1068">
        <v>40.200000000000003</v>
      </c>
      <c r="D1068">
        <v>0</v>
      </c>
      <c r="E1068" s="24" t="s">
        <v>1071</v>
      </c>
      <c r="F1068" s="24" t="s">
        <v>1074</v>
      </c>
      <c r="G1068">
        <v>38126.25</v>
      </c>
      <c r="J1068" s="24"/>
    </row>
    <row r="1069" spans="1:10" x14ac:dyDescent="0.25">
      <c r="A1069">
        <v>24</v>
      </c>
      <c r="B1069" s="24" t="s">
        <v>1070</v>
      </c>
      <c r="C1069">
        <v>30.2</v>
      </c>
      <c r="D1069">
        <v>3</v>
      </c>
      <c r="E1069" s="24" t="s">
        <v>1067</v>
      </c>
      <c r="F1069" s="24" t="s">
        <v>1068</v>
      </c>
      <c r="G1069">
        <v>4618.08</v>
      </c>
      <c r="J1069" s="24"/>
    </row>
    <row r="1070" spans="1:10" x14ac:dyDescent="0.25">
      <c r="A1070">
        <v>24</v>
      </c>
      <c r="B1070" s="24" t="s">
        <v>1066</v>
      </c>
      <c r="C1070">
        <v>23.4</v>
      </c>
      <c r="D1070">
        <v>0</v>
      </c>
      <c r="E1070" s="24" t="s">
        <v>1067</v>
      </c>
      <c r="F1070" s="24" t="s">
        <v>1072</v>
      </c>
      <c r="G1070">
        <v>1969.61</v>
      </c>
      <c r="J1070" s="24"/>
    </row>
    <row r="1071" spans="1:10" x14ac:dyDescent="0.25">
      <c r="A1071">
        <v>24</v>
      </c>
      <c r="B1071" s="24" t="s">
        <v>1066</v>
      </c>
      <c r="C1071">
        <v>28.5</v>
      </c>
      <c r="D1071">
        <v>0</v>
      </c>
      <c r="E1071" s="24" t="s">
        <v>1071</v>
      </c>
      <c r="F1071" s="24" t="s">
        <v>1073</v>
      </c>
      <c r="G1071">
        <v>35147.53</v>
      </c>
      <c r="J1071" s="24"/>
    </row>
    <row r="1072" spans="1:10" x14ac:dyDescent="0.25">
      <c r="A1072">
        <v>24</v>
      </c>
      <c r="B1072" s="24" t="s">
        <v>1070</v>
      </c>
      <c r="C1072">
        <v>25.3</v>
      </c>
      <c r="D1072">
        <v>0</v>
      </c>
      <c r="E1072" s="24" t="s">
        <v>1067</v>
      </c>
      <c r="F1072" s="24" t="s">
        <v>1073</v>
      </c>
      <c r="G1072">
        <v>3044.21</v>
      </c>
      <c r="J1072" s="24"/>
    </row>
    <row r="1073" spans="1:10" x14ac:dyDescent="0.25">
      <c r="A1073">
        <v>24</v>
      </c>
      <c r="B1073" s="24" t="s">
        <v>1066</v>
      </c>
      <c r="C1073">
        <v>29.3</v>
      </c>
      <c r="D1073">
        <v>0</v>
      </c>
      <c r="E1073" s="24" t="s">
        <v>1067</v>
      </c>
      <c r="F1073" s="24" t="s">
        <v>1072</v>
      </c>
      <c r="G1073">
        <v>1977.82</v>
      </c>
      <c r="J1073" s="24"/>
    </row>
    <row r="1074" spans="1:10" x14ac:dyDescent="0.25">
      <c r="A1074">
        <v>24</v>
      </c>
      <c r="B1074" s="24" t="s">
        <v>1066</v>
      </c>
      <c r="C1074">
        <v>23.7</v>
      </c>
      <c r="D1074">
        <v>0</v>
      </c>
      <c r="E1074" s="24" t="s">
        <v>1067</v>
      </c>
      <c r="F1074" s="24" t="s">
        <v>1068</v>
      </c>
      <c r="G1074">
        <v>2352.9699999999998</v>
      </c>
      <c r="J1074" s="24"/>
    </row>
    <row r="1075" spans="1:10" x14ac:dyDescent="0.25">
      <c r="A1075">
        <v>24</v>
      </c>
      <c r="B1075" s="24" t="s">
        <v>1070</v>
      </c>
      <c r="C1075">
        <v>22.6</v>
      </c>
      <c r="D1075">
        <v>0</v>
      </c>
      <c r="E1075" s="24" t="s">
        <v>1067</v>
      </c>
      <c r="F1075" s="24" t="s">
        <v>1072</v>
      </c>
      <c r="G1075">
        <v>2457.5</v>
      </c>
      <c r="J1075" s="24"/>
    </row>
    <row r="1076" spans="1:10" x14ac:dyDescent="0.25">
      <c r="A1076">
        <v>24</v>
      </c>
      <c r="B1076" s="24" t="s">
        <v>1070</v>
      </c>
      <c r="C1076">
        <v>30.1</v>
      </c>
      <c r="D1076">
        <v>3</v>
      </c>
      <c r="E1076" s="24" t="s">
        <v>1067</v>
      </c>
      <c r="F1076" s="24" t="s">
        <v>1072</v>
      </c>
      <c r="G1076">
        <v>4234.93</v>
      </c>
      <c r="J1076" s="24"/>
    </row>
    <row r="1077" spans="1:10" x14ac:dyDescent="0.25">
      <c r="A1077">
        <v>24</v>
      </c>
      <c r="B1077" s="24" t="s">
        <v>1066</v>
      </c>
      <c r="C1077">
        <v>33.6</v>
      </c>
      <c r="D1077">
        <v>4</v>
      </c>
      <c r="E1077" s="24" t="s">
        <v>1067</v>
      </c>
      <c r="F1077" s="24" t="s">
        <v>1073</v>
      </c>
      <c r="G1077">
        <v>17128.43</v>
      </c>
      <c r="J1077" s="24"/>
    </row>
    <row r="1078" spans="1:10" x14ac:dyDescent="0.25">
      <c r="A1078">
        <v>24</v>
      </c>
      <c r="B1078" s="24" t="s">
        <v>1070</v>
      </c>
      <c r="C1078">
        <v>24.2</v>
      </c>
      <c r="D1078">
        <v>0</v>
      </c>
      <c r="E1078" s="24" t="s">
        <v>1067</v>
      </c>
      <c r="F1078" s="24" t="s">
        <v>1068</v>
      </c>
      <c r="G1078">
        <v>2842.76</v>
      </c>
      <c r="J1078" s="24"/>
    </row>
    <row r="1079" spans="1:10" x14ac:dyDescent="0.25">
      <c r="A1079">
        <v>24</v>
      </c>
      <c r="B1079" s="24" t="s">
        <v>1070</v>
      </c>
      <c r="C1079">
        <v>34</v>
      </c>
      <c r="D1079">
        <v>0</v>
      </c>
      <c r="E1079" s="24" t="s">
        <v>1067</v>
      </c>
      <c r="F1079" s="24" t="s">
        <v>1074</v>
      </c>
      <c r="G1079">
        <v>2473.33</v>
      </c>
      <c r="J1079" s="24"/>
    </row>
    <row r="1080" spans="1:10" x14ac:dyDescent="0.25">
      <c r="A1080">
        <v>24</v>
      </c>
      <c r="B1080" s="24" t="s">
        <v>1066</v>
      </c>
      <c r="C1080">
        <v>26.8</v>
      </c>
      <c r="D1080">
        <v>1</v>
      </c>
      <c r="E1080" s="24" t="s">
        <v>1067</v>
      </c>
      <c r="F1080" s="24" t="s">
        <v>1068</v>
      </c>
      <c r="G1080">
        <v>12609.89</v>
      </c>
      <c r="J1080" s="24"/>
    </row>
    <row r="1081" spans="1:10" x14ac:dyDescent="0.25">
      <c r="A1081">
        <v>24</v>
      </c>
      <c r="B1081" s="24" t="s">
        <v>1070</v>
      </c>
      <c r="C1081">
        <v>20.5</v>
      </c>
      <c r="D1081">
        <v>0</v>
      </c>
      <c r="E1081" s="24" t="s">
        <v>1071</v>
      </c>
      <c r="F1081" s="24" t="s">
        <v>1073</v>
      </c>
      <c r="G1081">
        <v>14571.89</v>
      </c>
      <c r="J1081" s="24"/>
    </row>
    <row r="1082" spans="1:10" x14ac:dyDescent="0.25">
      <c r="A1082">
        <v>24</v>
      </c>
      <c r="B1082" s="24" t="s">
        <v>1066</v>
      </c>
      <c r="C1082">
        <v>32.700000000000003</v>
      </c>
      <c r="D1082">
        <v>0</v>
      </c>
      <c r="E1082" s="24" t="s">
        <v>1071</v>
      </c>
      <c r="F1082" s="24" t="s">
        <v>1072</v>
      </c>
      <c r="G1082">
        <v>34472.839999999997</v>
      </c>
      <c r="J1082" s="24"/>
    </row>
    <row r="1083" spans="1:10" x14ac:dyDescent="0.25">
      <c r="A1083">
        <v>24</v>
      </c>
      <c r="B1083" s="24" t="s">
        <v>1066</v>
      </c>
      <c r="C1083">
        <v>25.8</v>
      </c>
      <c r="D1083">
        <v>0</v>
      </c>
      <c r="E1083" s="24" t="s">
        <v>1067</v>
      </c>
      <c r="F1083" s="24" t="s">
        <v>1072</v>
      </c>
      <c r="G1083">
        <v>1972.95</v>
      </c>
      <c r="J1083" s="24"/>
    </row>
    <row r="1084" spans="1:10" x14ac:dyDescent="0.25">
      <c r="A1084">
        <v>24</v>
      </c>
      <c r="B1084" s="24" t="s">
        <v>1070</v>
      </c>
      <c r="C1084">
        <v>39.5</v>
      </c>
      <c r="D1084">
        <v>0</v>
      </c>
      <c r="E1084" s="24" t="s">
        <v>1067</v>
      </c>
      <c r="F1084" s="24" t="s">
        <v>1074</v>
      </c>
      <c r="G1084">
        <v>2480.98</v>
      </c>
      <c r="J1084" s="24"/>
    </row>
    <row r="1085" spans="1:10" x14ac:dyDescent="0.25">
      <c r="A1085">
        <v>24</v>
      </c>
      <c r="B1085" s="24" t="s">
        <v>1066</v>
      </c>
      <c r="C1085">
        <v>32</v>
      </c>
      <c r="D1085">
        <v>0</v>
      </c>
      <c r="E1085" s="24" t="s">
        <v>1067</v>
      </c>
      <c r="F1085" s="24" t="s">
        <v>1074</v>
      </c>
      <c r="G1085">
        <v>1981.58</v>
      </c>
      <c r="J1085" s="24"/>
    </row>
    <row r="1086" spans="1:10" x14ac:dyDescent="0.25">
      <c r="A1086">
        <v>24</v>
      </c>
      <c r="B1086" s="24" t="s">
        <v>1070</v>
      </c>
      <c r="C1086">
        <v>29.9</v>
      </c>
      <c r="D1086">
        <v>0</v>
      </c>
      <c r="E1086" s="24" t="s">
        <v>1067</v>
      </c>
      <c r="F1086" s="24" t="s">
        <v>1068</v>
      </c>
      <c r="G1086">
        <v>2850.68</v>
      </c>
      <c r="J1086" s="24"/>
    </row>
    <row r="1087" spans="1:10" x14ac:dyDescent="0.25">
      <c r="A1087">
        <v>24</v>
      </c>
      <c r="B1087" s="24" t="s">
        <v>1066</v>
      </c>
      <c r="C1087">
        <v>29.8</v>
      </c>
      <c r="D1087">
        <v>0</v>
      </c>
      <c r="E1087" s="24" t="s">
        <v>1071</v>
      </c>
      <c r="F1087" s="24" t="s">
        <v>1073</v>
      </c>
      <c r="G1087">
        <v>18648.419999999998</v>
      </c>
      <c r="J1087" s="24"/>
    </row>
    <row r="1088" spans="1:10" x14ac:dyDescent="0.25">
      <c r="A1088">
        <v>24</v>
      </c>
      <c r="B1088" s="24" t="s">
        <v>1066</v>
      </c>
      <c r="C1088">
        <v>31.1</v>
      </c>
      <c r="D1088">
        <v>0</v>
      </c>
      <c r="E1088" s="24" t="s">
        <v>1071</v>
      </c>
      <c r="F1088" s="24" t="s">
        <v>1073</v>
      </c>
      <c r="G1088">
        <v>34254.050000000003</v>
      </c>
      <c r="J1088" s="24"/>
    </row>
    <row r="1089" spans="1:10" x14ac:dyDescent="0.25">
      <c r="A1089">
        <v>24</v>
      </c>
      <c r="B1089" s="24" t="s">
        <v>1070</v>
      </c>
      <c r="C1089">
        <v>27.7</v>
      </c>
      <c r="D1089">
        <v>0</v>
      </c>
      <c r="E1089" s="24" t="s">
        <v>1067</v>
      </c>
      <c r="F1089" s="24" t="s">
        <v>1074</v>
      </c>
      <c r="G1089">
        <v>2464.62</v>
      </c>
      <c r="J1089" s="24"/>
    </row>
    <row r="1090" spans="1:10" x14ac:dyDescent="0.25">
      <c r="A1090">
        <v>23</v>
      </c>
      <c r="B1090" s="24" t="s">
        <v>1066</v>
      </c>
      <c r="C1090">
        <v>34.4</v>
      </c>
      <c r="D1090">
        <v>0</v>
      </c>
      <c r="E1090" s="24" t="s">
        <v>1067</v>
      </c>
      <c r="F1090" s="24" t="s">
        <v>1072</v>
      </c>
      <c r="G1090">
        <v>1826.84</v>
      </c>
      <c r="J1090" s="24"/>
    </row>
    <row r="1091" spans="1:10" x14ac:dyDescent="0.25">
      <c r="A1091">
        <v>23</v>
      </c>
      <c r="B1091" s="24" t="s">
        <v>1066</v>
      </c>
      <c r="C1091">
        <v>23.8</v>
      </c>
      <c r="D1091">
        <v>0</v>
      </c>
      <c r="E1091" s="24" t="s">
        <v>1067</v>
      </c>
      <c r="F1091" s="24" t="s">
        <v>1073</v>
      </c>
      <c r="G1091">
        <v>2395.17</v>
      </c>
      <c r="J1091" s="24"/>
    </row>
    <row r="1092" spans="1:10" x14ac:dyDescent="0.25">
      <c r="A1092">
        <v>23</v>
      </c>
      <c r="B1092" s="24" t="s">
        <v>1066</v>
      </c>
      <c r="C1092">
        <v>17.399999999999999</v>
      </c>
      <c r="D1092">
        <v>1</v>
      </c>
      <c r="E1092" s="24" t="s">
        <v>1067</v>
      </c>
      <c r="F1092" s="24" t="s">
        <v>1068</v>
      </c>
      <c r="G1092">
        <v>2775.19</v>
      </c>
      <c r="J1092" s="24"/>
    </row>
    <row r="1093" spans="1:10" x14ac:dyDescent="0.25">
      <c r="A1093">
        <v>23</v>
      </c>
      <c r="B1093" s="24" t="s">
        <v>1070</v>
      </c>
      <c r="C1093">
        <v>36.700000000000003</v>
      </c>
      <c r="D1093">
        <v>2</v>
      </c>
      <c r="E1093" s="24" t="s">
        <v>1071</v>
      </c>
      <c r="F1093" s="24" t="s">
        <v>1073</v>
      </c>
      <c r="G1093">
        <v>38511.629999999997</v>
      </c>
      <c r="J1093" s="24"/>
    </row>
    <row r="1094" spans="1:10" x14ac:dyDescent="0.25">
      <c r="A1094">
        <v>23</v>
      </c>
      <c r="B1094" s="24" t="s">
        <v>1066</v>
      </c>
      <c r="C1094">
        <v>41.9</v>
      </c>
      <c r="D1094">
        <v>0</v>
      </c>
      <c r="E1094" s="24" t="s">
        <v>1067</v>
      </c>
      <c r="F1094" s="24" t="s">
        <v>1074</v>
      </c>
      <c r="G1094">
        <v>1837.28</v>
      </c>
      <c r="J1094" s="24"/>
    </row>
    <row r="1095" spans="1:10" x14ac:dyDescent="0.25">
      <c r="A1095">
        <v>23</v>
      </c>
      <c r="B1095" s="24" t="s">
        <v>1070</v>
      </c>
      <c r="C1095">
        <v>28.3</v>
      </c>
      <c r="D1095">
        <v>0</v>
      </c>
      <c r="E1095" s="24" t="s">
        <v>1071</v>
      </c>
      <c r="F1095" s="24" t="s">
        <v>1068</v>
      </c>
      <c r="G1095">
        <v>18033.97</v>
      </c>
      <c r="J1095" s="24"/>
    </row>
    <row r="1096" spans="1:10" x14ac:dyDescent="0.25">
      <c r="A1096">
        <v>23</v>
      </c>
      <c r="B1096" s="24" t="s">
        <v>1066</v>
      </c>
      <c r="C1096">
        <v>32.6</v>
      </c>
      <c r="D1096">
        <v>0</v>
      </c>
      <c r="E1096" s="24" t="s">
        <v>1067</v>
      </c>
      <c r="F1096" s="24" t="s">
        <v>1074</v>
      </c>
      <c r="G1096">
        <v>1824.29</v>
      </c>
      <c r="J1096" s="24"/>
    </row>
    <row r="1097" spans="1:10" x14ac:dyDescent="0.25">
      <c r="A1097">
        <v>23</v>
      </c>
      <c r="B1097" s="24" t="s">
        <v>1070</v>
      </c>
      <c r="C1097">
        <v>35</v>
      </c>
      <c r="D1097">
        <v>3</v>
      </c>
      <c r="E1097" s="24" t="s">
        <v>1067</v>
      </c>
      <c r="F1097" s="24" t="s">
        <v>1068</v>
      </c>
      <c r="G1097">
        <v>4466.62</v>
      </c>
      <c r="J1097" s="24"/>
    </row>
    <row r="1098" spans="1:10" x14ac:dyDescent="0.25">
      <c r="A1098">
        <v>23</v>
      </c>
      <c r="B1098" s="24" t="s">
        <v>1070</v>
      </c>
      <c r="C1098">
        <v>39.299999999999997</v>
      </c>
      <c r="D1098">
        <v>2</v>
      </c>
      <c r="E1098" s="24" t="s">
        <v>1067</v>
      </c>
      <c r="F1098" s="24" t="s">
        <v>1074</v>
      </c>
      <c r="G1098">
        <v>3500.61</v>
      </c>
      <c r="J1098" s="24"/>
    </row>
    <row r="1099" spans="1:10" x14ac:dyDescent="0.25">
      <c r="A1099">
        <v>23</v>
      </c>
      <c r="B1099" s="24" t="s">
        <v>1066</v>
      </c>
      <c r="C1099">
        <v>31.7</v>
      </c>
      <c r="D1099">
        <v>3</v>
      </c>
      <c r="E1099" s="24" t="s">
        <v>1071</v>
      </c>
      <c r="F1099" s="24" t="s">
        <v>1073</v>
      </c>
      <c r="G1099">
        <v>36189.1</v>
      </c>
      <c r="J1099" s="24"/>
    </row>
    <row r="1100" spans="1:10" x14ac:dyDescent="0.25">
      <c r="A1100">
        <v>23</v>
      </c>
      <c r="B1100" s="24" t="s">
        <v>1066</v>
      </c>
      <c r="C1100">
        <v>35.200000000000003</v>
      </c>
      <c r="D1100">
        <v>1</v>
      </c>
      <c r="E1100" s="24" t="s">
        <v>1067</v>
      </c>
      <c r="F1100" s="24" t="s">
        <v>1072</v>
      </c>
      <c r="G1100">
        <v>2416.96</v>
      </c>
      <c r="J1100" s="24"/>
    </row>
    <row r="1101" spans="1:10" x14ac:dyDescent="0.25">
      <c r="A1101">
        <v>23</v>
      </c>
      <c r="B1101" s="24" t="s">
        <v>1066</v>
      </c>
      <c r="C1101">
        <v>26.5</v>
      </c>
      <c r="D1101">
        <v>0</v>
      </c>
      <c r="E1101" s="24" t="s">
        <v>1067</v>
      </c>
      <c r="F1101" s="24" t="s">
        <v>1074</v>
      </c>
      <c r="G1101">
        <v>1815.88</v>
      </c>
      <c r="J1101" s="24"/>
    </row>
    <row r="1102" spans="1:10" x14ac:dyDescent="0.25">
      <c r="A1102">
        <v>23</v>
      </c>
      <c r="B1102" s="24" t="s">
        <v>1066</v>
      </c>
      <c r="C1102">
        <v>37.1</v>
      </c>
      <c r="D1102">
        <v>3</v>
      </c>
      <c r="E1102" s="24" t="s">
        <v>1067</v>
      </c>
      <c r="F1102" s="24" t="s">
        <v>1072</v>
      </c>
      <c r="G1102">
        <v>3597.6</v>
      </c>
      <c r="J1102" s="24"/>
    </row>
    <row r="1103" spans="1:10" x14ac:dyDescent="0.25">
      <c r="A1103">
        <v>23</v>
      </c>
      <c r="B1103" s="24" t="s">
        <v>1070</v>
      </c>
      <c r="C1103">
        <v>32.799999999999997</v>
      </c>
      <c r="D1103">
        <v>2</v>
      </c>
      <c r="E1103" s="24" t="s">
        <v>1071</v>
      </c>
      <c r="F1103" s="24" t="s">
        <v>1074</v>
      </c>
      <c r="G1103">
        <v>36021.01</v>
      </c>
      <c r="J1103" s="24"/>
    </row>
    <row r="1104" spans="1:10" x14ac:dyDescent="0.25">
      <c r="A1104">
        <v>23</v>
      </c>
      <c r="B1104" s="24" t="s">
        <v>1066</v>
      </c>
      <c r="C1104">
        <v>50.4</v>
      </c>
      <c r="D1104">
        <v>1</v>
      </c>
      <c r="E1104" s="24" t="s">
        <v>1067</v>
      </c>
      <c r="F1104" s="24" t="s">
        <v>1074</v>
      </c>
      <c r="G1104">
        <v>2438.06</v>
      </c>
      <c r="J1104" s="24"/>
    </row>
    <row r="1105" spans="1:10" x14ac:dyDescent="0.25">
      <c r="A1105">
        <v>23</v>
      </c>
      <c r="B1105" s="24" t="s">
        <v>1070</v>
      </c>
      <c r="C1105">
        <v>28.1</v>
      </c>
      <c r="D1105">
        <v>0</v>
      </c>
      <c r="E1105" s="24" t="s">
        <v>1067</v>
      </c>
      <c r="F1105" s="24" t="s">
        <v>1068</v>
      </c>
      <c r="G1105">
        <v>2690.11</v>
      </c>
      <c r="J1105" s="24"/>
    </row>
    <row r="1106" spans="1:10" x14ac:dyDescent="0.25">
      <c r="A1106">
        <v>23</v>
      </c>
      <c r="B1106" s="24" t="s">
        <v>1066</v>
      </c>
      <c r="C1106">
        <v>27.4</v>
      </c>
      <c r="D1106">
        <v>1</v>
      </c>
      <c r="E1106" s="24" t="s">
        <v>1067</v>
      </c>
      <c r="F1106" s="24" t="s">
        <v>1068</v>
      </c>
      <c r="G1106">
        <v>2789.06</v>
      </c>
      <c r="J1106" s="24"/>
    </row>
    <row r="1107" spans="1:10" x14ac:dyDescent="0.25">
      <c r="A1107">
        <v>23</v>
      </c>
      <c r="B1107" s="24" t="s">
        <v>1066</v>
      </c>
      <c r="C1107">
        <v>18.7</v>
      </c>
      <c r="D1107">
        <v>0</v>
      </c>
      <c r="E1107" s="24" t="s">
        <v>1067</v>
      </c>
      <c r="F1107" s="24" t="s">
        <v>1068</v>
      </c>
      <c r="G1107">
        <v>21595.38</v>
      </c>
      <c r="J1107" s="24"/>
    </row>
    <row r="1108" spans="1:10" x14ac:dyDescent="0.25">
      <c r="A1108">
        <v>23</v>
      </c>
      <c r="B1108" s="24" t="s">
        <v>1066</v>
      </c>
      <c r="C1108">
        <v>32.700000000000003</v>
      </c>
      <c r="D1108">
        <v>3</v>
      </c>
      <c r="E1108" s="24" t="s">
        <v>1067</v>
      </c>
      <c r="F1108" s="24" t="s">
        <v>1072</v>
      </c>
      <c r="G1108">
        <v>3591.48</v>
      </c>
      <c r="J1108" s="24"/>
    </row>
    <row r="1109" spans="1:10" x14ac:dyDescent="0.25">
      <c r="A1109">
        <v>23</v>
      </c>
      <c r="B1109" s="24" t="s">
        <v>1066</v>
      </c>
      <c r="C1109">
        <v>24.5</v>
      </c>
      <c r="D1109">
        <v>0</v>
      </c>
      <c r="E1109" s="24" t="s">
        <v>1067</v>
      </c>
      <c r="F1109" s="24" t="s">
        <v>1073</v>
      </c>
      <c r="G1109">
        <v>2396.1</v>
      </c>
      <c r="J1109" s="24"/>
    </row>
    <row r="1110" spans="1:10" x14ac:dyDescent="0.25">
      <c r="A1110">
        <v>23</v>
      </c>
      <c r="B1110" s="24" t="s">
        <v>1070</v>
      </c>
      <c r="C1110">
        <v>31.4</v>
      </c>
      <c r="D1110">
        <v>0</v>
      </c>
      <c r="E1110" s="24" t="s">
        <v>1071</v>
      </c>
      <c r="F1110" s="24" t="s">
        <v>1072</v>
      </c>
      <c r="G1110">
        <v>34166.269999999997</v>
      </c>
      <c r="J1110" s="24"/>
    </row>
    <row r="1111" spans="1:10" x14ac:dyDescent="0.25">
      <c r="A1111">
        <v>23</v>
      </c>
      <c r="B1111" s="24" t="s">
        <v>1070</v>
      </c>
      <c r="C1111">
        <v>42.8</v>
      </c>
      <c r="D1111">
        <v>1</v>
      </c>
      <c r="E1111" s="24" t="s">
        <v>1071</v>
      </c>
      <c r="F1111" s="24" t="s">
        <v>1073</v>
      </c>
      <c r="G1111">
        <v>40904.199999999997</v>
      </c>
      <c r="J1111" s="24"/>
    </row>
    <row r="1112" spans="1:10" x14ac:dyDescent="0.25">
      <c r="A1112">
        <v>23</v>
      </c>
      <c r="B1112" s="24" t="s">
        <v>1070</v>
      </c>
      <c r="C1112">
        <v>23.2</v>
      </c>
      <c r="D1112">
        <v>2</v>
      </c>
      <c r="E1112" s="24" t="s">
        <v>1067</v>
      </c>
      <c r="F1112" s="24" t="s">
        <v>1068</v>
      </c>
      <c r="G1112">
        <v>14426.07</v>
      </c>
      <c r="J1112" s="24"/>
    </row>
    <row r="1113" spans="1:10" x14ac:dyDescent="0.25">
      <c r="A1113">
        <v>23</v>
      </c>
      <c r="B1113" s="24" t="s">
        <v>1070</v>
      </c>
      <c r="C1113">
        <v>34.9</v>
      </c>
      <c r="D1113">
        <v>0</v>
      </c>
      <c r="E1113" s="24" t="s">
        <v>1067</v>
      </c>
      <c r="F1113" s="24" t="s">
        <v>1073</v>
      </c>
      <c r="G1113">
        <v>2899.49</v>
      </c>
      <c r="J1113" s="24"/>
    </row>
    <row r="1114" spans="1:10" x14ac:dyDescent="0.25">
      <c r="A1114">
        <v>23</v>
      </c>
      <c r="B1114" s="24" t="s">
        <v>1070</v>
      </c>
      <c r="C1114">
        <v>28.5</v>
      </c>
      <c r="D1114">
        <v>1</v>
      </c>
      <c r="E1114" s="24" t="s">
        <v>1071</v>
      </c>
      <c r="F1114" s="24" t="s">
        <v>1074</v>
      </c>
      <c r="G1114">
        <v>18328.240000000002</v>
      </c>
      <c r="J1114" s="24"/>
    </row>
    <row r="1115" spans="1:10" x14ac:dyDescent="0.25">
      <c r="A1115">
        <v>23</v>
      </c>
      <c r="B1115" s="24" t="s">
        <v>1070</v>
      </c>
      <c r="C1115">
        <v>28</v>
      </c>
      <c r="D1115">
        <v>0</v>
      </c>
      <c r="E1115" s="24" t="s">
        <v>1067</v>
      </c>
      <c r="F1115" s="24" t="s">
        <v>1072</v>
      </c>
      <c r="G1115">
        <v>13126.68</v>
      </c>
      <c r="J1115" s="24"/>
    </row>
    <row r="1116" spans="1:10" x14ac:dyDescent="0.25">
      <c r="A1116">
        <v>23</v>
      </c>
      <c r="B1116" s="24" t="s">
        <v>1070</v>
      </c>
      <c r="C1116">
        <v>24.2</v>
      </c>
      <c r="D1116">
        <v>2</v>
      </c>
      <c r="E1116" s="24" t="s">
        <v>1067</v>
      </c>
      <c r="F1116" s="24" t="s">
        <v>1073</v>
      </c>
      <c r="G1116">
        <v>22395.74</v>
      </c>
      <c r="J1116" s="24"/>
    </row>
    <row r="1117" spans="1:10" x14ac:dyDescent="0.25">
      <c r="A1117">
        <v>23</v>
      </c>
      <c r="B1117" s="24" t="s">
        <v>1070</v>
      </c>
      <c r="C1117">
        <v>33.4</v>
      </c>
      <c r="D1117">
        <v>0</v>
      </c>
      <c r="E1117" s="24" t="s">
        <v>1067</v>
      </c>
      <c r="F1117" s="24" t="s">
        <v>1072</v>
      </c>
      <c r="G1117">
        <v>10795.94</v>
      </c>
      <c r="J1117" s="24"/>
    </row>
    <row r="1118" spans="1:10" x14ac:dyDescent="0.25">
      <c r="A1118">
        <v>22</v>
      </c>
      <c r="B1118" s="24" t="s">
        <v>1066</v>
      </c>
      <c r="C1118">
        <v>35.6</v>
      </c>
      <c r="D1118">
        <v>0</v>
      </c>
      <c r="E1118" s="24" t="s">
        <v>1071</v>
      </c>
      <c r="F1118" s="24" t="s">
        <v>1072</v>
      </c>
      <c r="G1118">
        <v>35585.58</v>
      </c>
      <c r="J1118" s="24"/>
    </row>
    <row r="1119" spans="1:10" x14ac:dyDescent="0.25">
      <c r="A1119">
        <v>22</v>
      </c>
      <c r="B1119" s="24" t="s">
        <v>1070</v>
      </c>
      <c r="C1119">
        <v>39.799999999999997</v>
      </c>
      <c r="D1119">
        <v>0</v>
      </c>
      <c r="E1119" s="24" t="s">
        <v>1067</v>
      </c>
      <c r="F1119" s="24" t="s">
        <v>1073</v>
      </c>
      <c r="G1119">
        <v>2755.02</v>
      </c>
      <c r="J1119" s="24"/>
    </row>
    <row r="1120" spans="1:10" x14ac:dyDescent="0.25">
      <c r="A1120">
        <v>22</v>
      </c>
      <c r="B1120" s="24" t="s">
        <v>1066</v>
      </c>
      <c r="C1120">
        <v>37.6</v>
      </c>
      <c r="D1120">
        <v>1</v>
      </c>
      <c r="E1120" s="24" t="s">
        <v>1071</v>
      </c>
      <c r="F1120" s="24" t="s">
        <v>1074</v>
      </c>
      <c r="G1120">
        <v>37165.160000000003</v>
      </c>
      <c r="J1120" s="24"/>
    </row>
    <row r="1121" spans="1:10" x14ac:dyDescent="0.25">
      <c r="A1121">
        <v>22</v>
      </c>
      <c r="B1121" s="24" t="s">
        <v>1070</v>
      </c>
      <c r="C1121">
        <v>28.1</v>
      </c>
      <c r="D1121">
        <v>0</v>
      </c>
      <c r="E1121" s="24" t="s">
        <v>1067</v>
      </c>
      <c r="F1121" s="24" t="s">
        <v>1074</v>
      </c>
      <c r="G1121">
        <v>2155.6799999999998</v>
      </c>
      <c r="J1121" s="24"/>
    </row>
    <row r="1122" spans="1:10" x14ac:dyDescent="0.25">
      <c r="A1122">
        <v>22</v>
      </c>
      <c r="B1122" s="24" t="s">
        <v>1066</v>
      </c>
      <c r="C1122">
        <v>25.2</v>
      </c>
      <c r="D1122">
        <v>0</v>
      </c>
      <c r="E1122" s="24" t="s">
        <v>1067</v>
      </c>
      <c r="F1122" s="24" t="s">
        <v>1068</v>
      </c>
      <c r="G1122">
        <v>2045.69</v>
      </c>
      <c r="J1122" s="24"/>
    </row>
    <row r="1123" spans="1:10" x14ac:dyDescent="0.25">
      <c r="A1123">
        <v>22</v>
      </c>
      <c r="B1123" s="24" t="s">
        <v>1070</v>
      </c>
      <c r="C1123">
        <v>36</v>
      </c>
      <c r="D1123">
        <v>0</v>
      </c>
      <c r="E1123" s="24" t="s">
        <v>1067</v>
      </c>
      <c r="F1123" s="24" t="s">
        <v>1072</v>
      </c>
      <c r="G1123">
        <v>2166.73</v>
      </c>
      <c r="J1123" s="24"/>
    </row>
    <row r="1124" spans="1:10" x14ac:dyDescent="0.25">
      <c r="A1124">
        <v>22</v>
      </c>
      <c r="B1124" s="24" t="s">
        <v>1066</v>
      </c>
      <c r="C1124">
        <v>20</v>
      </c>
      <c r="D1124">
        <v>3</v>
      </c>
      <c r="E1124" s="24" t="s">
        <v>1067</v>
      </c>
      <c r="F1124" s="24" t="s">
        <v>1073</v>
      </c>
      <c r="G1124">
        <v>4005.42</v>
      </c>
      <c r="J1124" s="24"/>
    </row>
    <row r="1125" spans="1:10" x14ac:dyDescent="0.25">
      <c r="A1125">
        <v>22</v>
      </c>
      <c r="B1125" s="24" t="s">
        <v>1070</v>
      </c>
      <c r="C1125">
        <v>24.3</v>
      </c>
      <c r="D1125">
        <v>0</v>
      </c>
      <c r="E1125" s="24" t="s">
        <v>1067</v>
      </c>
      <c r="F1125" s="24" t="s">
        <v>1072</v>
      </c>
      <c r="G1125">
        <v>2150.4699999999998</v>
      </c>
      <c r="J1125" s="24"/>
    </row>
    <row r="1126" spans="1:10" x14ac:dyDescent="0.25">
      <c r="A1126">
        <v>22</v>
      </c>
      <c r="B1126" s="24" t="s">
        <v>1070</v>
      </c>
      <c r="C1126">
        <v>28.8</v>
      </c>
      <c r="D1126">
        <v>0</v>
      </c>
      <c r="E1126" s="24" t="s">
        <v>1067</v>
      </c>
      <c r="F1126" s="24" t="s">
        <v>1074</v>
      </c>
      <c r="G1126">
        <v>2156.75</v>
      </c>
      <c r="J1126" s="24"/>
    </row>
    <row r="1127" spans="1:10" x14ac:dyDescent="0.25">
      <c r="A1127">
        <v>22</v>
      </c>
      <c r="B1127" s="24" t="s">
        <v>1066</v>
      </c>
      <c r="C1127">
        <v>31.7</v>
      </c>
      <c r="D1127">
        <v>0</v>
      </c>
      <c r="E1127" s="24" t="s">
        <v>1067</v>
      </c>
      <c r="F1127" s="24" t="s">
        <v>1073</v>
      </c>
      <c r="G1127">
        <v>2254.8000000000002</v>
      </c>
      <c r="J1127" s="24"/>
    </row>
    <row r="1128" spans="1:10" x14ac:dyDescent="0.25">
      <c r="A1128">
        <v>22</v>
      </c>
      <c r="B1128" s="24" t="s">
        <v>1066</v>
      </c>
      <c r="C1128">
        <v>31.4</v>
      </c>
      <c r="D1128">
        <v>1</v>
      </c>
      <c r="E1128" s="24" t="s">
        <v>1067</v>
      </c>
      <c r="F1128" s="24" t="s">
        <v>1068</v>
      </c>
      <c r="G1128">
        <v>2643.27</v>
      </c>
      <c r="J1128" s="24"/>
    </row>
    <row r="1129" spans="1:10" x14ac:dyDescent="0.25">
      <c r="A1129">
        <v>22</v>
      </c>
      <c r="B1129" s="24" t="s">
        <v>1066</v>
      </c>
      <c r="C1129">
        <v>26.8</v>
      </c>
      <c r="D1129">
        <v>0</v>
      </c>
      <c r="E1129" s="24" t="s">
        <v>1067</v>
      </c>
      <c r="F1129" s="24" t="s">
        <v>1074</v>
      </c>
      <c r="G1129">
        <v>1665</v>
      </c>
      <c r="J1129" s="24"/>
    </row>
    <row r="1130" spans="1:10" x14ac:dyDescent="0.25">
      <c r="A1130">
        <v>22</v>
      </c>
      <c r="B1130" s="24" t="s">
        <v>1070</v>
      </c>
      <c r="C1130">
        <v>34.6</v>
      </c>
      <c r="D1130">
        <v>2</v>
      </c>
      <c r="E1130" s="24" t="s">
        <v>1067</v>
      </c>
      <c r="F1130" s="24" t="s">
        <v>1073</v>
      </c>
      <c r="G1130">
        <v>3925.76</v>
      </c>
      <c r="J1130" s="24"/>
    </row>
    <row r="1131" spans="1:10" x14ac:dyDescent="0.25">
      <c r="A1131">
        <v>22</v>
      </c>
      <c r="B1131" s="24" t="s">
        <v>1070</v>
      </c>
      <c r="C1131">
        <v>23.2</v>
      </c>
      <c r="D1131">
        <v>0</v>
      </c>
      <c r="E1131" s="24" t="s">
        <v>1067</v>
      </c>
      <c r="F1131" s="24" t="s">
        <v>1073</v>
      </c>
      <c r="G1131">
        <v>2731.91</v>
      </c>
      <c r="J1131" s="24"/>
    </row>
    <row r="1132" spans="1:10" x14ac:dyDescent="0.25">
      <c r="A1132">
        <v>22</v>
      </c>
      <c r="B1132" s="24" t="s">
        <v>1066</v>
      </c>
      <c r="C1132">
        <v>34.799999999999997</v>
      </c>
      <c r="D1132">
        <v>3</v>
      </c>
      <c r="E1132" s="24" t="s">
        <v>1067</v>
      </c>
      <c r="F1132" s="24" t="s">
        <v>1072</v>
      </c>
      <c r="G1132">
        <v>3443.06</v>
      </c>
      <c r="J1132" s="24"/>
    </row>
    <row r="1133" spans="1:10" x14ac:dyDescent="0.25">
      <c r="A1133">
        <v>22</v>
      </c>
      <c r="B1133" s="24" t="s">
        <v>1066</v>
      </c>
      <c r="C1133">
        <v>39.5</v>
      </c>
      <c r="D1133">
        <v>0</v>
      </c>
      <c r="E1133" s="24" t="s">
        <v>1067</v>
      </c>
      <c r="F1133" s="24" t="s">
        <v>1072</v>
      </c>
      <c r="G1133">
        <v>1682.6</v>
      </c>
      <c r="J1133" s="24"/>
    </row>
    <row r="1134" spans="1:10" x14ac:dyDescent="0.25">
      <c r="A1134">
        <v>22</v>
      </c>
      <c r="B1134" s="24" t="s">
        <v>1066</v>
      </c>
      <c r="C1134">
        <v>28.3</v>
      </c>
      <c r="D1134">
        <v>1</v>
      </c>
      <c r="E1134" s="24" t="s">
        <v>1067</v>
      </c>
      <c r="F1134" s="24" t="s">
        <v>1068</v>
      </c>
      <c r="G1134">
        <v>2639.04</v>
      </c>
      <c r="J1134" s="24"/>
    </row>
    <row r="1135" spans="1:10" x14ac:dyDescent="0.25">
      <c r="A1135">
        <v>22</v>
      </c>
      <c r="B1135" s="24" t="s">
        <v>1070</v>
      </c>
      <c r="C1135">
        <v>20.2</v>
      </c>
      <c r="D1135">
        <v>0</v>
      </c>
      <c r="E1135" s="24" t="s">
        <v>1067</v>
      </c>
      <c r="F1135" s="24" t="s">
        <v>1068</v>
      </c>
      <c r="G1135">
        <v>2527.8200000000002</v>
      </c>
      <c r="J1135" s="24"/>
    </row>
    <row r="1136" spans="1:10" x14ac:dyDescent="0.25">
      <c r="A1136">
        <v>22</v>
      </c>
      <c r="B1136" s="24" t="s">
        <v>1070</v>
      </c>
      <c r="C1136">
        <v>31</v>
      </c>
      <c r="D1136">
        <v>3</v>
      </c>
      <c r="E1136" s="24" t="s">
        <v>1071</v>
      </c>
      <c r="F1136" s="24" t="s">
        <v>1074</v>
      </c>
      <c r="G1136">
        <v>35595.589999999997</v>
      </c>
      <c r="J1136" s="24"/>
    </row>
    <row r="1137" spans="1:10" x14ac:dyDescent="0.25">
      <c r="A1137">
        <v>22</v>
      </c>
      <c r="B1137" s="24" t="s">
        <v>1066</v>
      </c>
      <c r="C1137">
        <v>37.1</v>
      </c>
      <c r="D1137">
        <v>2</v>
      </c>
      <c r="E1137" s="24" t="s">
        <v>1071</v>
      </c>
      <c r="F1137" s="24" t="s">
        <v>1074</v>
      </c>
      <c r="G1137">
        <v>37484.449999999997</v>
      </c>
      <c r="J1137" s="24"/>
    </row>
    <row r="1138" spans="1:10" x14ac:dyDescent="0.25">
      <c r="A1138">
        <v>22</v>
      </c>
      <c r="B1138" s="24" t="s">
        <v>1066</v>
      </c>
      <c r="C1138">
        <v>28.9</v>
      </c>
      <c r="D1138">
        <v>0</v>
      </c>
      <c r="E1138" s="24" t="s">
        <v>1067</v>
      </c>
      <c r="F1138" s="24" t="s">
        <v>1073</v>
      </c>
      <c r="G1138">
        <v>2250.84</v>
      </c>
      <c r="J1138" s="24"/>
    </row>
    <row r="1139" spans="1:10" x14ac:dyDescent="0.25">
      <c r="A1139">
        <v>22</v>
      </c>
      <c r="B1139" s="24" t="s">
        <v>1066</v>
      </c>
      <c r="C1139">
        <v>52.6</v>
      </c>
      <c r="D1139">
        <v>1</v>
      </c>
      <c r="E1139" s="24" t="s">
        <v>1071</v>
      </c>
      <c r="F1139" s="24" t="s">
        <v>1074</v>
      </c>
      <c r="G1139">
        <v>44501.4</v>
      </c>
      <c r="J1139" s="24"/>
    </row>
    <row r="1140" spans="1:10" x14ac:dyDescent="0.25">
      <c r="A1140">
        <v>22</v>
      </c>
      <c r="B1140" s="24" t="s">
        <v>1070</v>
      </c>
      <c r="C1140">
        <v>30.4</v>
      </c>
      <c r="D1140">
        <v>0</v>
      </c>
      <c r="E1140" s="24" t="s">
        <v>1071</v>
      </c>
      <c r="F1140" s="24" t="s">
        <v>1068</v>
      </c>
      <c r="G1140">
        <v>33907.550000000003</v>
      </c>
      <c r="J1140" s="24"/>
    </row>
    <row r="1141" spans="1:10" x14ac:dyDescent="0.25">
      <c r="A1141">
        <v>22</v>
      </c>
      <c r="B1141" s="24" t="s">
        <v>1066</v>
      </c>
      <c r="C1141">
        <v>33.799999999999997</v>
      </c>
      <c r="D1141">
        <v>0</v>
      </c>
      <c r="E1141" s="24" t="s">
        <v>1067</v>
      </c>
      <c r="F1141" s="24" t="s">
        <v>1074</v>
      </c>
      <c r="G1141">
        <v>1674.63</v>
      </c>
      <c r="J1141" s="24"/>
    </row>
    <row r="1142" spans="1:10" x14ac:dyDescent="0.25">
      <c r="A1142">
        <v>22</v>
      </c>
      <c r="B1142" s="24" t="s">
        <v>1070</v>
      </c>
      <c r="C1142">
        <v>27.1</v>
      </c>
      <c r="D1142">
        <v>0</v>
      </c>
      <c r="E1142" s="24" t="s">
        <v>1067</v>
      </c>
      <c r="F1142" s="24" t="s">
        <v>1072</v>
      </c>
      <c r="G1142">
        <v>2154.36</v>
      </c>
      <c r="J1142" s="24"/>
    </row>
    <row r="1143" spans="1:10" x14ac:dyDescent="0.25">
      <c r="A1143">
        <v>22</v>
      </c>
      <c r="B1143" s="24" t="s">
        <v>1066</v>
      </c>
      <c r="C1143">
        <v>32.1</v>
      </c>
      <c r="D1143">
        <v>0</v>
      </c>
      <c r="E1143" s="24" t="s">
        <v>1067</v>
      </c>
      <c r="F1143" s="24" t="s">
        <v>1068</v>
      </c>
      <c r="G1143">
        <v>2055.3200000000002</v>
      </c>
      <c r="J1143" s="24"/>
    </row>
    <row r="1144" spans="1:10" x14ac:dyDescent="0.25">
      <c r="A1144">
        <v>22</v>
      </c>
      <c r="B1144" s="24" t="s">
        <v>1070</v>
      </c>
      <c r="C1144">
        <v>21.3</v>
      </c>
      <c r="D1144">
        <v>3</v>
      </c>
      <c r="E1144" s="24" t="s">
        <v>1067</v>
      </c>
      <c r="F1144" s="24" t="s">
        <v>1068</v>
      </c>
      <c r="G1144">
        <v>4296.2700000000004</v>
      </c>
      <c r="J1144" s="24"/>
    </row>
    <row r="1145" spans="1:10" x14ac:dyDescent="0.25">
      <c r="A1145">
        <v>22</v>
      </c>
      <c r="B1145" s="24" t="s">
        <v>1070</v>
      </c>
      <c r="C1145">
        <v>30.4</v>
      </c>
      <c r="D1145">
        <v>0</v>
      </c>
      <c r="E1145" s="24" t="s">
        <v>1067</v>
      </c>
      <c r="F1145" s="24" t="s">
        <v>1073</v>
      </c>
      <c r="G1145">
        <v>2741.95</v>
      </c>
      <c r="J1145" s="24"/>
    </row>
    <row r="1146" spans="1:10" x14ac:dyDescent="0.25">
      <c r="A1146">
        <v>21</v>
      </c>
      <c r="B1146" s="24" t="s">
        <v>1070</v>
      </c>
      <c r="C1146">
        <v>33.6</v>
      </c>
      <c r="D1146">
        <v>2</v>
      </c>
      <c r="E1146" s="24" t="s">
        <v>1067</v>
      </c>
      <c r="F1146" s="24" t="s">
        <v>1068</v>
      </c>
      <c r="G1146">
        <v>3579.83</v>
      </c>
      <c r="J1146" s="24"/>
    </row>
    <row r="1147" spans="1:10" x14ac:dyDescent="0.25">
      <c r="A1147">
        <v>21</v>
      </c>
      <c r="B1147" s="24" t="s">
        <v>1066</v>
      </c>
      <c r="C1147">
        <v>35.5</v>
      </c>
      <c r="D1147">
        <v>0</v>
      </c>
      <c r="E1147" s="24" t="s">
        <v>1067</v>
      </c>
      <c r="F1147" s="24" t="s">
        <v>1074</v>
      </c>
      <c r="G1147">
        <v>1532.47</v>
      </c>
      <c r="J1147" s="24"/>
    </row>
    <row r="1148" spans="1:10" x14ac:dyDescent="0.25">
      <c r="A1148">
        <v>21</v>
      </c>
      <c r="B1148" s="24" t="s">
        <v>1070</v>
      </c>
      <c r="C1148">
        <v>39.5</v>
      </c>
      <c r="D1148">
        <v>0</v>
      </c>
      <c r="E1148" s="24" t="s">
        <v>1067</v>
      </c>
      <c r="F1148" s="24" t="s">
        <v>1074</v>
      </c>
      <c r="G1148">
        <v>2026.97</v>
      </c>
      <c r="J1148" s="24"/>
    </row>
    <row r="1149" spans="1:10" x14ac:dyDescent="0.25">
      <c r="A1149">
        <v>21</v>
      </c>
      <c r="B1149" s="24" t="s">
        <v>1070</v>
      </c>
      <c r="C1149">
        <v>35.700000000000003</v>
      </c>
      <c r="D1149">
        <v>0</v>
      </c>
      <c r="E1149" s="24" t="s">
        <v>1067</v>
      </c>
      <c r="F1149" s="24" t="s">
        <v>1068</v>
      </c>
      <c r="G1149">
        <v>2404.73</v>
      </c>
      <c r="J1149" s="24"/>
    </row>
    <row r="1150" spans="1:10" x14ac:dyDescent="0.25">
      <c r="A1150">
        <v>21</v>
      </c>
      <c r="B1150" s="24" t="s">
        <v>1070</v>
      </c>
      <c r="C1150">
        <v>26.4</v>
      </c>
      <c r="D1150">
        <v>1</v>
      </c>
      <c r="E1150" s="24" t="s">
        <v>1067</v>
      </c>
      <c r="F1150" s="24" t="s">
        <v>1072</v>
      </c>
      <c r="G1150">
        <v>2597.7800000000002</v>
      </c>
      <c r="J1150" s="24"/>
    </row>
    <row r="1151" spans="1:10" x14ac:dyDescent="0.25">
      <c r="A1151">
        <v>21</v>
      </c>
      <c r="B1151" s="24" t="s">
        <v>1070</v>
      </c>
      <c r="C1151">
        <v>21.9</v>
      </c>
      <c r="D1151">
        <v>2</v>
      </c>
      <c r="E1151" s="24" t="s">
        <v>1067</v>
      </c>
      <c r="F1151" s="24" t="s">
        <v>1074</v>
      </c>
      <c r="G1151">
        <v>3180.51</v>
      </c>
      <c r="J1151" s="24"/>
    </row>
    <row r="1152" spans="1:10" x14ac:dyDescent="0.25">
      <c r="A1152">
        <v>21</v>
      </c>
      <c r="B1152" s="24" t="s">
        <v>1066</v>
      </c>
      <c r="C1152">
        <v>31</v>
      </c>
      <c r="D1152">
        <v>0</v>
      </c>
      <c r="E1152" s="24" t="s">
        <v>1067</v>
      </c>
      <c r="F1152" s="24" t="s">
        <v>1074</v>
      </c>
      <c r="G1152">
        <v>16586.5</v>
      </c>
      <c r="J1152" s="24"/>
    </row>
    <row r="1153" spans="1:10" x14ac:dyDescent="0.25">
      <c r="A1153">
        <v>21</v>
      </c>
      <c r="B1153" s="24" t="s">
        <v>1070</v>
      </c>
      <c r="C1153">
        <v>16.8</v>
      </c>
      <c r="D1153">
        <v>1</v>
      </c>
      <c r="E1153" s="24" t="s">
        <v>1067</v>
      </c>
      <c r="F1153" s="24" t="s">
        <v>1073</v>
      </c>
      <c r="G1153">
        <v>3167.46</v>
      </c>
      <c r="J1153" s="24"/>
    </row>
    <row r="1154" spans="1:10" x14ac:dyDescent="0.25">
      <c r="A1154">
        <v>21</v>
      </c>
      <c r="B1154" s="24" t="s">
        <v>1066</v>
      </c>
      <c r="C1154">
        <v>36.9</v>
      </c>
      <c r="D1154">
        <v>0</v>
      </c>
      <c r="E1154" s="24" t="s">
        <v>1067</v>
      </c>
      <c r="F1154" s="24" t="s">
        <v>1074</v>
      </c>
      <c r="G1154">
        <v>1534.3</v>
      </c>
      <c r="J1154" s="24"/>
    </row>
    <row r="1155" spans="1:10" x14ac:dyDescent="0.25">
      <c r="A1155">
        <v>21</v>
      </c>
      <c r="B1155" s="24" t="s">
        <v>1066</v>
      </c>
      <c r="C1155">
        <v>25.7</v>
      </c>
      <c r="D1155">
        <v>4</v>
      </c>
      <c r="E1155" s="24" t="s">
        <v>1071</v>
      </c>
      <c r="F1155" s="24" t="s">
        <v>1072</v>
      </c>
      <c r="G1155">
        <v>17942.11</v>
      </c>
      <c r="J1155" s="24"/>
    </row>
    <row r="1156" spans="1:10" x14ac:dyDescent="0.25">
      <c r="A1156">
        <v>21</v>
      </c>
      <c r="B1156" s="24" t="s">
        <v>1066</v>
      </c>
      <c r="C1156">
        <v>23.8</v>
      </c>
      <c r="D1156">
        <v>2</v>
      </c>
      <c r="E1156" s="24" t="s">
        <v>1067</v>
      </c>
      <c r="F1156" s="24" t="s">
        <v>1068</v>
      </c>
      <c r="G1156">
        <v>3077.1</v>
      </c>
      <c r="J1156" s="24"/>
    </row>
    <row r="1157" spans="1:10" x14ac:dyDescent="0.25">
      <c r="A1157">
        <v>21</v>
      </c>
      <c r="B1157" s="24" t="s">
        <v>1066</v>
      </c>
      <c r="C1157">
        <v>20.2</v>
      </c>
      <c r="D1157">
        <v>3</v>
      </c>
      <c r="E1157" s="24" t="s">
        <v>1067</v>
      </c>
      <c r="F1157" s="24" t="s">
        <v>1073</v>
      </c>
      <c r="G1157">
        <v>3861.21</v>
      </c>
      <c r="J1157" s="24"/>
    </row>
    <row r="1158" spans="1:10" x14ac:dyDescent="0.25">
      <c r="A1158">
        <v>21</v>
      </c>
      <c r="B1158" s="24" t="s">
        <v>1070</v>
      </c>
      <c r="C1158">
        <v>21.9</v>
      </c>
      <c r="D1158">
        <v>1</v>
      </c>
      <c r="E1158" s="24" t="s">
        <v>1071</v>
      </c>
      <c r="F1158" s="24" t="s">
        <v>1073</v>
      </c>
      <c r="G1158">
        <v>15359.1</v>
      </c>
      <c r="J1158" s="24"/>
    </row>
    <row r="1159" spans="1:10" x14ac:dyDescent="0.25">
      <c r="A1159">
        <v>21</v>
      </c>
      <c r="B1159" s="24" t="s">
        <v>1070</v>
      </c>
      <c r="C1159">
        <v>17.399999999999999</v>
      </c>
      <c r="D1159">
        <v>1</v>
      </c>
      <c r="E1159" s="24" t="s">
        <v>1067</v>
      </c>
      <c r="F1159" s="24" t="s">
        <v>1072</v>
      </c>
      <c r="G1159">
        <v>2585.27</v>
      </c>
      <c r="J1159" s="24"/>
    </row>
    <row r="1160" spans="1:10" x14ac:dyDescent="0.25">
      <c r="A1160">
        <v>21</v>
      </c>
      <c r="B1160" s="24" t="s">
        <v>1066</v>
      </c>
      <c r="C1160">
        <v>27.4</v>
      </c>
      <c r="D1160">
        <v>0</v>
      </c>
      <c r="E1160" s="24" t="s">
        <v>1067</v>
      </c>
      <c r="F1160" s="24" t="s">
        <v>1073</v>
      </c>
      <c r="G1160">
        <v>2104.11</v>
      </c>
      <c r="J1160" s="24"/>
    </row>
    <row r="1161" spans="1:10" x14ac:dyDescent="0.25">
      <c r="A1161">
        <v>21</v>
      </c>
      <c r="B1161" s="24" t="s">
        <v>1070</v>
      </c>
      <c r="C1161">
        <v>34.9</v>
      </c>
      <c r="D1161">
        <v>0</v>
      </c>
      <c r="E1161" s="24" t="s">
        <v>1067</v>
      </c>
      <c r="F1161" s="24" t="s">
        <v>1074</v>
      </c>
      <c r="G1161">
        <v>2020.55</v>
      </c>
      <c r="J1161" s="24"/>
    </row>
    <row r="1162" spans="1:10" x14ac:dyDescent="0.25">
      <c r="A1162">
        <v>21</v>
      </c>
      <c r="B1162" s="24" t="s">
        <v>1066</v>
      </c>
      <c r="C1162">
        <v>29</v>
      </c>
      <c r="D1162">
        <v>0</v>
      </c>
      <c r="E1162" s="24" t="s">
        <v>1067</v>
      </c>
      <c r="F1162" s="24" t="s">
        <v>1068</v>
      </c>
      <c r="G1162">
        <v>1906.36</v>
      </c>
      <c r="J1162" s="24"/>
    </row>
    <row r="1163" spans="1:10" x14ac:dyDescent="0.25">
      <c r="A1163">
        <v>21</v>
      </c>
      <c r="B1163" s="24" t="s">
        <v>1066</v>
      </c>
      <c r="C1163">
        <v>36.9</v>
      </c>
      <c r="D1163">
        <v>0</v>
      </c>
      <c r="E1163" s="24" t="s">
        <v>1067</v>
      </c>
      <c r="F1163" s="24" t="s">
        <v>1068</v>
      </c>
      <c r="G1163">
        <v>1917.32</v>
      </c>
      <c r="J1163" s="24"/>
    </row>
    <row r="1164" spans="1:10" x14ac:dyDescent="0.25">
      <c r="A1164">
        <v>21</v>
      </c>
      <c r="B1164" s="24" t="s">
        <v>1066</v>
      </c>
      <c r="C1164">
        <v>22.3</v>
      </c>
      <c r="D1164">
        <v>1</v>
      </c>
      <c r="E1164" s="24" t="s">
        <v>1067</v>
      </c>
      <c r="F1164" s="24" t="s">
        <v>1072</v>
      </c>
      <c r="G1164">
        <v>2103.08</v>
      </c>
      <c r="J1164" s="24"/>
    </row>
    <row r="1165" spans="1:10" x14ac:dyDescent="0.25">
      <c r="A1165">
        <v>21</v>
      </c>
      <c r="B1165" s="24" t="s">
        <v>1066</v>
      </c>
      <c r="C1165">
        <v>31.1</v>
      </c>
      <c r="D1165">
        <v>0</v>
      </c>
      <c r="E1165" s="24" t="s">
        <v>1067</v>
      </c>
      <c r="F1165" s="24" t="s">
        <v>1072</v>
      </c>
      <c r="G1165">
        <v>1526.31</v>
      </c>
      <c r="J1165" s="24"/>
    </row>
    <row r="1166" spans="1:10" x14ac:dyDescent="0.25">
      <c r="A1166">
        <v>21</v>
      </c>
      <c r="B1166" s="24" t="s">
        <v>1070</v>
      </c>
      <c r="C1166">
        <v>22.1</v>
      </c>
      <c r="D1166">
        <v>0</v>
      </c>
      <c r="E1166" s="24" t="s">
        <v>1067</v>
      </c>
      <c r="F1166" s="24" t="s">
        <v>1073</v>
      </c>
      <c r="G1166">
        <v>2585.85</v>
      </c>
      <c r="J1166" s="24"/>
    </row>
    <row r="1167" spans="1:10" x14ac:dyDescent="0.25">
      <c r="A1167">
        <v>21</v>
      </c>
      <c r="B1167" s="24" t="s">
        <v>1066</v>
      </c>
      <c r="C1167">
        <v>25.7</v>
      </c>
      <c r="D1167">
        <v>2</v>
      </c>
      <c r="E1167" s="24" t="s">
        <v>1067</v>
      </c>
      <c r="F1167" s="24" t="s">
        <v>1073</v>
      </c>
      <c r="G1167">
        <v>3279.87</v>
      </c>
      <c r="J1167" s="24"/>
    </row>
    <row r="1168" spans="1:10" x14ac:dyDescent="0.25">
      <c r="A1168">
        <v>21</v>
      </c>
      <c r="B1168" s="24" t="s">
        <v>1070</v>
      </c>
      <c r="C1168">
        <v>32.700000000000003</v>
      </c>
      <c r="D1168">
        <v>2</v>
      </c>
      <c r="E1168" s="24" t="s">
        <v>1067</v>
      </c>
      <c r="F1168" s="24" t="s">
        <v>1068</v>
      </c>
      <c r="G1168">
        <v>26018.95</v>
      </c>
      <c r="J1168" s="24"/>
    </row>
    <row r="1169" spans="1:10" x14ac:dyDescent="0.25">
      <c r="A1169">
        <v>21</v>
      </c>
      <c r="B1169" s="24" t="s">
        <v>1070</v>
      </c>
      <c r="C1169">
        <v>34.6</v>
      </c>
      <c r="D1169">
        <v>0</v>
      </c>
      <c r="E1169" s="24" t="s">
        <v>1067</v>
      </c>
      <c r="F1169" s="24" t="s">
        <v>1072</v>
      </c>
      <c r="G1169">
        <v>2020.18</v>
      </c>
      <c r="J1169" s="24"/>
    </row>
    <row r="1170" spans="1:10" x14ac:dyDescent="0.25">
      <c r="A1170">
        <v>21</v>
      </c>
      <c r="B1170" s="24" t="s">
        <v>1066</v>
      </c>
      <c r="C1170">
        <v>31.3</v>
      </c>
      <c r="D1170">
        <v>0</v>
      </c>
      <c r="E1170" s="24" t="s">
        <v>1067</v>
      </c>
      <c r="F1170" s="24" t="s">
        <v>1068</v>
      </c>
      <c r="G1170">
        <v>1909.53</v>
      </c>
      <c r="J1170" s="24"/>
    </row>
    <row r="1171" spans="1:10" x14ac:dyDescent="0.25">
      <c r="A1171">
        <v>21</v>
      </c>
      <c r="B1171" s="24" t="s">
        <v>1066</v>
      </c>
      <c r="C1171">
        <v>26</v>
      </c>
      <c r="D1171">
        <v>0</v>
      </c>
      <c r="E1171" s="24" t="s">
        <v>1067</v>
      </c>
      <c r="F1171" s="24" t="s">
        <v>1073</v>
      </c>
      <c r="G1171">
        <v>2102.2600000000002</v>
      </c>
      <c r="J1171" s="24"/>
    </row>
    <row r="1172" spans="1:10" x14ac:dyDescent="0.25">
      <c r="A1172">
        <v>21</v>
      </c>
      <c r="B1172" s="24" t="s">
        <v>1066</v>
      </c>
      <c r="C1172">
        <v>23.2</v>
      </c>
      <c r="D1172">
        <v>0</v>
      </c>
      <c r="E1172" s="24" t="s">
        <v>1067</v>
      </c>
      <c r="F1172" s="24" t="s">
        <v>1074</v>
      </c>
      <c r="G1172">
        <v>1515.34</v>
      </c>
      <c r="J1172" s="24"/>
    </row>
    <row r="1173" spans="1:10" x14ac:dyDescent="0.25">
      <c r="A1173">
        <v>21</v>
      </c>
      <c r="B1173" s="24" t="s">
        <v>1070</v>
      </c>
      <c r="C1173">
        <v>25.8</v>
      </c>
      <c r="D1173">
        <v>0</v>
      </c>
      <c r="E1173" s="24" t="s">
        <v>1067</v>
      </c>
      <c r="F1173" s="24" t="s">
        <v>1072</v>
      </c>
      <c r="G1173">
        <v>2007.95</v>
      </c>
      <c r="J1173" s="24"/>
    </row>
    <row r="1174" spans="1:10" x14ac:dyDescent="0.25">
      <c r="A1174">
        <v>20</v>
      </c>
      <c r="B1174" s="24" t="s">
        <v>1070</v>
      </c>
      <c r="C1174">
        <v>22.4</v>
      </c>
      <c r="D1174">
        <v>0</v>
      </c>
      <c r="E1174" s="24" t="s">
        <v>1071</v>
      </c>
      <c r="F1174" s="24" t="s">
        <v>1068</v>
      </c>
      <c r="G1174">
        <v>14711.74</v>
      </c>
      <c r="J1174" s="24"/>
    </row>
    <row r="1175" spans="1:10" x14ac:dyDescent="0.25">
      <c r="A1175">
        <v>20</v>
      </c>
      <c r="B1175" s="24" t="s">
        <v>1066</v>
      </c>
      <c r="C1175">
        <v>28</v>
      </c>
      <c r="D1175">
        <v>1</v>
      </c>
      <c r="E1175" s="24" t="s">
        <v>1071</v>
      </c>
      <c r="F1175" s="24" t="s">
        <v>1068</v>
      </c>
      <c r="G1175">
        <v>17560.38</v>
      </c>
      <c r="J1175" s="24"/>
    </row>
    <row r="1176" spans="1:10" x14ac:dyDescent="0.25">
      <c r="A1176">
        <v>20</v>
      </c>
      <c r="B1176" s="24" t="s">
        <v>1070</v>
      </c>
      <c r="C1176">
        <v>29</v>
      </c>
      <c r="D1176">
        <v>0</v>
      </c>
      <c r="E1176" s="24" t="s">
        <v>1067</v>
      </c>
      <c r="F1176" s="24" t="s">
        <v>1068</v>
      </c>
      <c r="G1176">
        <v>2257.48</v>
      </c>
      <c r="J1176" s="24"/>
    </row>
    <row r="1177" spans="1:10" x14ac:dyDescent="0.25">
      <c r="A1177">
        <v>20</v>
      </c>
      <c r="B1177" s="24" t="s">
        <v>1070</v>
      </c>
      <c r="C1177">
        <v>28.8</v>
      </c>
      <c r="D1177">
        <v>0</v>
      </c>
      <c r="E1177" s="24" t="s">
        <v>1067</v>
      </c>
      <c r="F1177" s="24" t="s">
        <v>1073</v>
      </c>
      <c r="G1177">
        <v>2457.21</v>
      </c>
      <c r="J1177" s="24"/>
    </row>
    <row r="1178" spans="1:10" x14ac:dyDescent="0.25">
      <c r="A1178">
        <v>20</v>
      </c>
      <c r="B1178" s="24" t="s">
        <v>1070</v>
      </c>
      <c r="C1178">
        <v>37</v>
      </c>
      <c r="D1178">
        <v>5</v>
      </c>
      <c r="E1178" s="24" t="s">
        <v>1067</v>
      </c>
      <c r="F1178" s="24" t="s">
        <v>1072</v>
      </c>
      <c r="G1178">
        <v>4830.63</v>
      </c>
      <c r="J1178" s="24"/>
    </row>
    <row r="1179" spans="1:10" x14ac:dyDescent="0.25">
      <c r="A1179">
        <v>20</v>
      </c>
      <c r="B1179" s="24" t="s">
        <v>1066</v>
      </c>
      <c r="C1179">
        <v>33</v>
      </c>
      <c r="D1179">
        <v>1</v>
      </c>
      <c r="E1179" s="24" t="s">
        <v>1067</v>
      </c>
      <c r="F1179" s="24" t="s">
        <v>1072</v>
      </c>
      <c r="G1179">
        <v>1980.07</v>
      </c>
      <c r="J1179" s="24"/>
    </row>
    <row r="1180" spans="1:10" x14ac:dyDescent="0.25">
      <c r="A1180">
        <v>20</v>
      </c>
      <c r="B1180" s="24" t="s">
        <v>1070</v>
      </c>
      <c r="C1180">
        <v>26.8</v>
      </c>
      <c r="D1180">
        <v>1</v>
      </c>
      <c r="E1180" s="24" t="s">
        <v>1071</v>
      </c>
      <c r="F1180" s="24" t="s">
        <v>1074</v>
      </c>
      <c r="G1180">
        <v>17085.27</v>
      </c>
      <c r="J1180" s="24"/>
    </row>
    <row r="1181" spans="1:10" x14ac:dyDescent="0.25">
      <c r="A1181">
        <v>20</v>
      </c>
      <c r="B1181" s="24" t="s">
        <v>1066</v>
      </c>
      <c r="C1181">
        <v>33.299999999999997</v>
      </c>
      <c r="D1181">
        <v>0</v>
      </c>
      <c r="E1181" s="24" t="s">
        <v>1067</v>
      </c>
      <c r="F1181" s="24" t="s">
        <v>1074</v>
      </c>
      <c r="G1181">
        <v>1391.53</v>
      </c>
      <c r="J1181" s="24"/>
    </row>
    <row r="1182" spans="1:10" x14ac:dyDescent="0.25">
      <c r="A1182">
        <v>20</v>
      </c>
      <c r="B1182" s="24" t="s">
        <v>1066</v>
      </c>
      <c r="C1182">
        <v>29.7</v>
      </c>
      <c r="D1182">
        <v>0</v>
      </c>
      <c r="E1182" s="24" t="s">
        <v>1067</v>
      </c>
      <c r="F1182" s="24" t="s">
        <v>1068</v>
      </c>
      <c r="G1182">
        <v>1769.53</v>
      </c>
      <c r="J1182" s="24"/>
    </row>
    <row r="1183" spans="1:10" x14ac:dyDescent="0.25">
      <c r="A1183">
        <v>20</v>
      </c>
      <c r="B1183" s="24" t="s">
        <v>1066</v>
      </c>
      <c r="C1183">
        <v>27.9</v>
      </c>
      <c r="D1183">
        <v>0</v>
      </c>
      <c r="E1183" s="24" t="s">
        <v>1067</v>
      </c>
      <c r="F1183" s="24" t="s">
        <v>1073</v>
      </c>
      <c r="G1183">
        <v>1967.02</v>
      </c>
      <c r="J1183" s="24"/>
    </row>
    <row r="1184" spans="1:10" x14ac:dyDescent="0.25">
      <c r="A1184">
        <v>20</v>
      </c>
      <c r="B1184" s="24" t="s">
        <v>1066</v>
      </c>
      <c r="C1184">
        <v>35.299999999999997</v>
      </c>
      <c r="D1184">
        <v>1</v>
      </c>
      <c r="E1184" s="24" t="s">
        <v>1067</v>
      </c>
      <c r="F1184" s="24" t="s">
        <v>1074</v>
      </c>
      <c r="G1184">
        <v>27724.29</v>
      </c>
      <c r="J1184" s="24"/>
    </row>
    <row r="1185" spans="1:10" x14ac:dyDescent="0.25">
      <c r="A1185">
        <v>20</v>
      </c>
      <c r="B1185" s="24" t="s">
        <v>1070</v>
      </c>
      <c r="C1185">
        <v>31.8</v>
      </c>
      <c r="D1185">
        <v>2</v>
      </c>
      <c r="E1185" s="24" t="s">
        <v>1067</v>
      </c>
      <c r="F1185" s="24" t="s">
        <v>1074</v>
      </c>
      <c r="G1185">
        <v>3056.39</v>
      </c>
      <c r="J1185" s="24"/>
    </row>
    <row r="1186" spans="1:10" x14ac:dyDescent="0.25">
      <c r="A1186">
        <v>20</v>
      </c>
      <c r="B1186" s="24" t="s">
        <v>1066</v>
      </c>
      <c r="C1186">
        <v>31.1</v>
      </c>
      <c r="D1186">
        <v>2</v>
      </c>
      <c r="E1186" s="24" t="s">
        <v>1067</v>
      </c>
      <c r="F1186" s="24" t="s">
        <v>1074</v>
      </c>
      <c r="G1186">
        <v>2566.4699999999998</v>
      </c>
      <c r="J1186" s="24"/>
    </row>
    <row r="1187" spans="1:10" x14ac:dyDescent="0.25">
      <c r="A1187">
        <v>20</v>
      </c>
      <c r="B1187" s="24" t="s">
        <v>1070</v>
      </c>
      <c r="C1187">
        <v>33</v>
      </c>
      <c r="D1187">
        <v>0</v>
      </c>
      <c r="E1187" s="24" t="s">
        <v>1067</v>
      </c>
      <c r="F1187" s="24" t="s">
        <v>1074</v>
      </c>
      <c r="G1187">
        <v>1880.07</v>
      </c>
      <c r="J1187" s="24"/>
    </row>
    <row r="1188" spans="1:10" x14ac:dyDescent="0.25">
      <c r="A1188">
        <v>20</v>
      </c>
      <c r="B1188" s="24" t="s">
        <v>1066</v>
      </c>
      <c r="C1188">
        <v>32.4</v>
      </c>
      <c r="D1188">
        <v>1</v>
      </c>
      <c r="E1188" s="24" t="s">
        <v>1067</v>
      </c>
      <c r="F1188" s="24" t="s">
        <v>1068</v>
      </c>
      <c r="G1188">
        <v>2362.23</v>
      </c>
      <c r="J1188" s="24"/>
    </row>
    <row r="1189" spans="1:10" x14ac:dyDescent="0.25">
      <c r="A1189">
        <v>20</v>
      </c>
      <c r="B1189" s="24" t="s">
        <v>1066</v>
      </c>
      <c r="C1189">
        <v>40.5</v>
      </c>
      <c r="D1189">
        <v>0</v>
      </c>
      <c r="E1189" s="24" t="s">
        <v>1067</v>
      </c>
      <c r="F1189" s="24" t="s">
        <v>1073</v>
      </c>
      <c r="G1189">
        <v>1984.45</v>
      </c>
      <c r="J1189" s="24"/>
    </row>
    <row r="1190" spans="1:10" x14ac:dyDescent="0.25">
      <c r="A1190">
        <v>20</v>
      </c>
      <c r="B1190" s="24" t="s">
        <v>1070</v>
      </c>
      <c r="C1190">
        <v>31.5</v>
      </c>
      <c r="D1190">
        <v>0</v>
      </c>
      <c r="E1190" s="24" t="s">
        <v>1067</v>
      </c>
      <c r="F1190" s="24" t="s">
        <v>1074</v>
      </c>
      <c r="G1190">
        <v>1877.93</v>
      </c>
      <c r="J1190" s="24"/>
    </row>
    <row r="1191" spans="1:10" x14ac:dyDescent="0.25">
      <c r="A1191">
        <v>20</v>
      </c>
      <c r="B1191" s="24" t="s">
        <v>1070</v>
      </c>
      <c r="C1191">
        <v>29.6</v>
      </c>
      <c r="D1191">
        <v>0</v>
      </c>
      <c r="E1191" s="24" t="s">
        <v>1067</v>
      </c>
      <c r="F1191" s="24" t="s">
        <v>1072</v>
      </c>
      <c r="G1191">
        <v>1875.34</v>
      </c>
      <c r="J1191" s="24"/>
    </row>
    <row r="1192" spans="1:10" x14ac:dyDescent="0.25">
      <c r="A1192">
        <v>20</v>
      </c>
      <c r="B1192" s="24" t="s">
        <v>1066</v>
      </c>
      <c r="C1192">
        <v>30.1</v>
      </c>
      <c r="D1192">
        <v>5</v>
      </c>
      <c r="E1192" s="24" t="s">
        <v>1067</v>
      </c>
      <c r="F1192" s="24" t="s">
        <v>1073</v>
      </c>
      <c r="G1192">
        <v>4915.0600000000004</v>
      </c>
      <c r="J1192" s="24"/>
    </row>
    <row r="1193" spans="1:10" x14ac:dyDescent="0.25">
      <c r="A1193">
        <v>20</v>
      </c>
      <c r="B1193" s="24" t="s">
        <v>1066</v>
      </c>
      <c r="C1193">
        <v>30.7</v>
      </c>
      <c r="D1193">
        <v>0</v>
      </c>
      <c r="E1193" s="24" t="s">
        <v>1071</v>
      </c>
      <c r="F1193" s="24" t="s">
        <v>1073</v>
      </c>
      <c r="G1193">
        <v>33475.82</v>
      </c>
      <c r="J1193" s="24"/>
    </row>
    <row r="1194" spans="1:10" x14ac:dyDescent="0.25">
      <c r="A1194">
        <v>20</v>
      </c>
      <c r="B1194" s="24" t="s">
        <v>1070</v>
      </c>
      <c r="C1194">
        <v>31.9</v>
      </c>
      <c r="D1194">
        <v>0</v>
      </c>
      <c r="E1194" s="24" t="s">
        <v>1067</v>
      </c>
      <c r="F1194" s="24" t="s">
        <v>1068</v>
      </c>
      <c r="G1194">
        <v>2261.5700000000002</v>
      </c>
      <c r="J1194" s="24"/>
    </row>
    <row r="1195" spans="1:10" x14ac:dyDescent="0.25">
      <c r="A1195">
        <v>20</v>
      </c>
      <c r="B1195" s="24" t="s">
        <v>1070</v>
      </c>
      <c r="C1195">
        <v>30.6</v>
      </c>
      <c r="D1195">
        <v>0</v>
      </c>
      <c r="E1195" s="24" t="s">
        <v>1067</v>
      </c>
      <c r="F1195" s="24" t="s">
        <v>1073</v>
      </c>
      <c r="G1195">
        <v>2459.7199999999998</v>
      </c>
      <c r="J1195" s="24"/>
    </row>
    <row r="1196" spans="1:10" x14ac:dyDescent="0.25">
      <c r="A1196">
        <v>20</v>
      </c>
      <c r="B1196" s="24" t="s">
        <v>1066</v>
      </c>
      <c r="C1196">
        <v>35.6</v>
      </c>
      <c r="D1196">
        <v>3</v>
      </c>
      <c r="E1196" s="24" t="s">
        <v>1071</v>
      </c>
      <c r="F1196" s="24" t="s">
        <v>1068</v>
      </c>
      <c r="G1196">
        <v>37465.339999999997</v>
      </c>
      <c r="J1196" s="24"/>
    </row>
    <row r="1197" spans="1:10" x14ac:dyDescent="0.25">
      <c r="A1197">
        <v>20</v>
      </c>
      <c r="B1197" s="24" t="s">
        <v>1070</v>
      </c>
      <c r="C1197">
        <v>24.4</v>
      </c>
      <c r="D1197">
        <v>0</v>
      </c>
      <c r="E1197" s="24" t="s">
        <v>1071</v>
      </c>
      <c r="F1197" s="24" t="s">
        <v>1074</v>
      </c>
      <c r="G1197">
        <v>26125.67</v>
      </c>
      <c r="J1197" s="24"/>
    </row>
    <row r="1198" spans="1:10" x14ac:dyDescent="0.25">
      <c r="A1198">
        <v>20</v>
      </c>
      <c r="B1198" s="24" t="s">
        <v>1070</v>
      </c>
      <c r="C1198">
        <v>21.8</v>
      </c>
      <c r="D1198">
        <v>0</v>
      </c>
      <c r="E1198" s="24" t="s">
        <v>1071</v>
      </c>
      <c r="F1198" s="24" t="s">
        <v>1072</v>
      </c>
      <c r="G1198">
        <v>20167.34</v>
      </c>
      <c r="J1198" s="24"/>
    </row>
    <row r="1199" spans="1:10" x14ac:dyDescent="0.25">
      <c r="A1199">
        <v>20</v>
      </c>
      <c r="B1199" s="24" t="s">
        <v>1066</v>
      </c>
      <c r="C1199">
        <v>27.3</v>
      </c>
      <c r="D1199">
        <v>0</v>
      </c>
      <c r="E1199" s="24" t="s">
        <v>1071</v>
      </c>
      <c r="F1199" s="24" t="s">
        <v>1072</v>
      </c>
      <c r="G1199">
        <v>16232.85</v>
      </c>
      <c r="J1199" s="24"/>
    </row>
    <row r="1200" spans="1:10" x14ac:dyDescent="0.25">
      <c r="A1200">
        <v>20</v>
      </c>
      <c r="B1200" s="24" t="s">
        <v>1070</v>
      </c>
      <c r="C1200">
        <v>33.299999999999997</v>
      </c>
      <c r="D1200">
        <v>0</v>
      </c>
      <c r="E1200" s="24" t="s">
        <v>1067</v>
      </c>
      <c r="F1200" s="24" t="s">
        <v>1072</v>
      </c>
      <c r="G1200">
        <v>1880.49</v>
      </c>
      <c r="J1200" s="24"/>
    </row>
    <row r="1201" spans="1:10" x14ac:dyDescent="0.25">
      <c r="A1201">
        <v>20</v>
      </c>
      <c r="B1201" s="24" t="s">
        <v>1066</v>
      </c>
      <c r="C1201">
        <v>39.4</v>
      </c>
      <c r="D1201">
        <v>2</v>
      </c>
      <c r="E1201" s="24" t="s">
        <v>1071</v>
      </c>
      <c r="F1201" s="24" t="s">
        <v>1072</v>
      </c>
      <c r="G1201">
        <v>38344.57</v>
      </c>
      <c r="J1201" s="24"/>
    </row>
    <row r="1202" spans="1:10" x14ac:dyDescent="0.25">
      <c r="A1202">
        <v>20</v>
      </c>
      <c r="B1202" s="24" t="s">
        <v>1066</v>
      </c>
      <c r="C1202">
        <v>22</v>
      </c>
      <c r="D1202">
        <v>1</v>
      </c>
      <c r="E1202" s="24" t="s">
        <v>1067</v>
      </c>
      <c r="F1202" s="24" t="s">
        <v>1072</v>
      </c>
      <c r="G1202">
        <v>1964.78</v>
      </c>
      <c r="J1202" s="24"/>
    </row>
    <row r="1203" spans="1:10" x14ac:dyDescent="0.25">
      <c r="A1203">
        <v>19</v>
      </c>
      <c r="B1203" s="24" t="s">
        <v>1070</v>
      </c>
      <c r="C1203">
        <v>27.9</v>
      </c>
      <c r="D1203">
        <v>0</v>
      </c>
      <c r="E1203" s="24" t="s">
        <v>1071</v>
      </c>
      <c r="F1203" s="24" t="s">
        <v>1072</v>
      </c>
      <c r="G1203">
        <v>16884.919999999998</v>
      </c>
      <c r="J1203" s="24"/>
    </row>
    <row r="1204" spans="1:10" x14ac:dyDescent="0.25">
      <c r="A1204">
        <v>19</v>
      </c>
      <c r="B1204" s="24" t="s">
        <v>1066</v>
      </c>
      <c r="C1204">
        <v>24.6</v>
      </c>
      <c r="D1204">
        <v>1</v>
      </c>
      <c r="E1204" s="24" t="s">
        <v>1067</v>
      </c>
      <c r="F1204" s="24" t="s">
        <v>1072</v>
      </c>
      <c r="G1204">
        <v>1837.24</v>
      </c>
      <c r="J1204" s="24"/>
    </row>
    <row r="1205" spans="1:10" x14ac:dyDescent="0.25">
      <c r="A1205">
        <v>19</v>
      </c>
      <c r="B1205" s="24" t="s">
        <v>1070</v>
      </c>
      <c r="C1205">
        <v>28.6</v>
      </c>
      <c r="D1205">
        <v>5</v>
      </c>
      <c r="E1205" s="24" t="s">
        <v>1067</v>
      </c>
      <c r="F1205" s="24" t="s">
        <v>1072</v>
      </c>
      <c r="G1205">
        <v>4687.8</v>
      </c>
      <c r="J1205" s="24"/>
    </row>
    <row r="1206" spans="1:10" x14ac:dyDescent="0.25">
      <c r="A1206">
        <v>19</v>
      </c>
      <c r="B1206" s="24" t="s">
        <v>1066</v>
      </c>
      <c r="C1206">
        <v>20.399999999999999</v>
      </c>
      <c r="D1206">
        <v>0</v>
      </c>
      <c r="E1206" s="24" t="s">
        <v>1067</v>
      </c>
      <c r="F1206" s="24" t="s">
        <v>1068</v>
      </c>
      <c r="G1206">
        <v>1625.43</v>
      </c>
      <c r="J1206" s="24"/>
    </row>
    <row r="1207" spans="1:10" x14ac:dyDescent="0.25">
      <c r="A1207">
        <v>19</v>
      </c>
      <c r="B1207" s="24" t="s">
        <v>1070</v>
      </c>
      <c r="C1207">
        <v>28.9</v>
      </c>
      <c r="D1207">
        <v>0</v>
      </c>
      <c r="E1207" s="24" t="s">
        <v>1067</v>
      </c>
      <c r="F1207" s="24" t="s">
        <v>1072</v>
      </c>
      <c r="G1207">
        <v>1743.21</v>
      </c>
      <c r="J1207" s="24"/>
    </row>
    <row r="1208" spans="1:10" x14ac:dyDescent="0.25">
      <c r="A1208">
        <v>19</v>
      </c>
      <c r="B1208" s="24" t="s">
        <v>1070</v>
      </c>
      <c r="C1208">
        <v>28.4</v>
      </c>
      <c r="D1208">
        <v>1</v>
      </c>
      <c r="E1208" s="24" t="s">
        <v>1067</v>
      </c>
      <c r="F1208" s="24" t="s">
        <v>1072</v>
      </c>
      <c r="G1208">
        <v>2331.52</v>
      </c>
      <c r="J1208" s="24"/>
    </row>
    <row r="1209" spans="1:10" x14ac:dyDescent="0.25">
      <c r="A1209">
        <v>19</v>
      </c>
      <c r="B1209" s="24" t="s">
        <v>1070</v>
      </c>
      <c r="C1209">
        <v>28.3</v>
      </c>
      <c r="D1209">
        <v>0</v>
      </c>
      <c r="E1209" s="24" t="s">
        <v>1071</v>
      </c>
      <c r="F1209" s="24" t="s">
        <v>1072</v>
      </c>
      <c r="G1209">
        <v>17081.080000000002</v>
      </c>
      <c r="J1209" s="24"/>
    </row>
    <row r="1210" spans="1:10" x14ac:dyDescent="0.25">
      <c r="A1210">
        <v>19</v>
      </c>
      <c r="B1210" s="24" t="s">
        <v>1066</v>
      </c>
      <c r="C1210">
        <v>25.6</v>
      </c>
      <c r="D1210">
        <v>0</v>
      </c>
      <c r="E1210" s="24" t="s">
        <v>1067</v>
      </c>
      <c r="F1210" s="24" t="s">
        <v>1068</v>
      </c>
      <c r="G1210">
        <v>1632.56</v>
      </c>
      <c r="J1210" s="24"/>
    </row>
    <row r="1211" spans="1:10" x14ac:dyDescent="0.25">
      <c r="A1211">
        <v>19</v>
      </c>
      <c r="B1211" s="24" t="s">
        <v>1066</v>
      </c>
      <c r="C1211">
        <v>34.1</v>
      </c>
      <c r="D1211">
        <v>0</v>
      </c>
      <c r="E1211" s="24" t="s">
        <v>1067</v>
      </c>
      <c r="F1211" s="24" t="s">
        <v>1072</v>
      </c>
      <c r="G1211">
        <v>1261.44</v>
      </c>
      <c r="J1211" s="24"/>
    </row>
    <row r="1212" spans="1:10" x14ac:dyDescent="0.25">
      <c r="A1212">
        <v>19</v>
      </c>
      <c r="B1212" s="24" t="s">
        <v>1066</v>
      </c>
      <c r="C1212">
        <v>28.4</v>
      </c>
      <c r="D1212">
        <v>1</v>
      </c>
      <c r="E1212" s="24" t="s">
        <v>1067</v>
      </c>
      <c r="F1212" s="24" t="s">
        <v>1072</v>
      </c>
      <c r="G1212">
        <v>1842.52</v>
      </c>
      <c r="J1212" s="24"/>
    </row>
    <row r="1213" spans="1:10" x14ac:dyDescent="0.25">
      <c r="A1213">
        <v>19</v>
      </c>
      <c r="B1213" s="24" t="s">
        <v>1070</v>
      </c>
      <c r="C1213">
        <v>31.8</v>
      </c>
      <c r="D1213">
        <v>1</v>
      </c>
      <c r="E1213" s="24" t="s">
        <v>1067</v>
      </c>
      <c r="F1213" s="24" t="s">
        <v>1068</v>
      </c>
      <c r="G1213">
        <v>2719.28</v>
      </c>
      <c r="J1213" s="24"/>
    </row>
    <row r="1214" spans="1:10" x14ac:dyDescent="0.25">
      <c r="A1214">
        <v>19</v>
      </c>
      <c r="B1214" s="24" t="s">
        <v>1066</v>
      </c>
      <c r="C1214">
        <v>30.6</v>
      </c>
      <c r="D1214">
        <v>0</v>
      </c>
      <c r="E1214" s="24" t="s">
        <v>1067</v>
      </c>
      <c r="F1214" s="24" t="s">
        <v>1068</v>
      </c>
      <c r="G1214">
        <v>1639.56</v>
      </c>
      <c r="J1214" s="24"/>
    </row>
    <row r="1215" spans="1:10" x14ac:dyDescent="0.25">
      <c r="A1215">
        <v>19</v>
      </c>
      <c r="B1215" s="24" t="s">
        <v>1070</v>
      </c>
      <c r="C1215">
        <v>32.1</v>
      </c>
      <c r="D1215">
        <v>0</v>
      </c>
      <c r="E1215" s="24" t="s">
        <v>1067</v>
      </c>
      <c r="F1215" s="24" t="s">
        <v>1068</v>
      </c>
      <c r="G1215">
        <v>2130.6799999999998</v>
      </c>
      <c r="J1215" s="24"/>
    </row>
    <row r="1216" spans="1:10" x14ac:dyDescent="0.25">
      <c r="A1216">
        <v>19</v>
      </c>
      <c r="B1216" s="24" t="s">
        <v>1066</v>
      </c>
      <c r="C1216">
        <v>34.799999999999997</v>
      </c>
      <c r="D1216">
        <v>0</v>
      </c>
      <c r="E1216" s="24" t="s">
        <v>1071</v>
      </c>
      <c r="F1216" s="24" t="s">
        <v>1072</v>
      </c>
      <c r="G1216">
        <v>34779.620000000003</v>
      </c>
      <c r="J1216" s="24"/>
    </row>
    <row r="1217" spans="1:10" x14ac:dyDescent="0.25">
      <c r="A1217">
        <v>19</v>
      </c>
      <c r="B1217" s="24" t="s">
        <v>1070</v>
      </c>
      <c r="C1217">
        <v>17.8</v>
      </c>
      <c r="D1217">
        <v>0</v>
      </c>
      <c r="E1217" s="24" t="s">
        <v>1067</v>
      </c>
      <c r="F1217" s="24" t="s">
        <v>1072</v>
      </c>
      <c r="G1217">
        <v>1727.79</v>
      </c>
      <c r="J1217" s="24"/>
    </row>
    <row r="1218" spans="1:10" x14ac:dyDescent="0.25">
      <c r="A1218">
        <v>19</v>
      </c>
      <c r="B1218" s="24" t="s">
        <v>1066</v>
      </c>
      <c r="C1218">
        <v>29.1</v>
      </c>
      <c r="D1218">
        <v>0</v>
      </c>
      <c r="E1218" s="24" t="s">
        <v>1071</v>
      </c>
      <c r="F1218" s="24" t="s">
        <v>1068</v>
      </c>
      <c r="G1218">
        <v>17352.68</v>
      </c>
      <c r="J1218" s="24"/>
    </row>
    <row r="1219" spans="1:10" x14ac:dyDescent="0.25">
      <c r="A1219">
        <v>19</v>
      </c>
      <c r="B1219" s="24" t="s">
        <v>1066</v>
      </c>
      <c r="C1219">
        <v>20.9</v>
      </c>
      <c r="D1219">
        <v>1</v>
      </c>
      <c r="E1219" s="24" t="s">
        <v>1067</v>
      </c>
      <c r="F1219" s="24" t="s">
        <v>1072</v>
      </c>
      <c r="G1219">
        <v>1832.09</v>
      </c>
      <c r="J1219" s="24"/>
    </row>
    <row r="1220" spans="1:10" x14ac:dyDescent="0.25">
      <c r="A1220">
        <v>19</v>
      </c>
      <c r="B1220" s="24" t="s">
        <v>1066</v>
      </c>
      <c r="C1220">
        <v>31.9</v>
      </c>
      <c r="D1220">
        <v>0</v>
      </c>
      <c r="E1220" s="24" t="s">
        <v>1071</v>
      </c>
      <c r="F1220" s="24" t="s">
        <v>1068</v>
      </c>
      <c r="G1220">
        <v>33750.29</v>
      </c>
      <c r="J1220" s="24"/>
    </row>
    <row r="1221" spans="1:10" x14ac:dyDescent="0.25">
      <c r="A1221">
        <v>19</v>
      </c>
      <c r="B1221" s="24" t="s">
        <v>1066</v>
      </c>
      <c r="C1221">
        <v>37</v>
      </c>
      <c r="D1221">
        <v>0</v>
      </c>
      <c r="E1221" s="24" t="s">
        <v>1071</v>
      </c>
      <c r="F1221" s="24" t="s">
        <v>1068</v>
      </c>
      <c r="G1221">
        <v>36219.410000000003</v>
      </c>
      <c r="J1221" s="24"/>
    </row>
    <row r="1222" spans="1:10" x14ac:dyDescent="0.25">
      <c r="A1222">
        <v>19</v>
      </c>
      <c r="B1222" s="24" t="s">
        <v>1066</v>
      </c>
      <c r="C1222">
        <v>20.6</v>
      </c>
      <c r="D1222">
        <v>2</v>
      </c>
      <c r="E1222" s="24" t="s">
        <v>1067</v>
      </c>
      <c r="F1222" s="24" t="s">
        <v>1068</v>
      </c>
      <c r="G1222">
        <v>2803.7</v>
      </c>
      <c r="J1222" s="24"/>
    </row>
    <row r="1223" spans="1:10" x14ac:dyDescent="0.25">
      <c r="A1223">
        <v>19</v>
      </c>
      <c r="B1223" s="24" t="s">
        <v>1066</v>
      </c>
      <c r="C1223">
        <v>27.7</v>
      </c>
      <c r="D1223">
        <v>0</v>
      </c>
      <c r="E1223" s="24" t="s">
        <v>1071</v>
      </c>
      <c r="F1223" s="24" t="s">
        <v>1072</v>
      </c>
      <c r="G1223">
        <v>16297.85</v>
      </c>
      <c r="J1223" s="24"/>
    </row>
    <row r="1224" spans="1:10" x14ac:dyDescent="0.25">
      <c r="A1224">
        <v>19</v>
      </c>
      <c r="B1224" s="24" t="s">
        <v>1070</v>
      </c>
      <c r="C1224">
        <v>24.7</v>
      </c>
      <c r="D1224">
        <v>0</v>
      </c>
      <c r="E1224" s="24" t="s">
        <v>1067</v>
      </c>
      <c r="F1224" s="24" t="s">
        <v>1072</v>
      </c>
      <c r="G1224">
        <v>1737.38</v>
      </c>
      <c r="J1224" s="24"/>
    </row>
    <row r="1225" spans="1:10" x14ac:dyDescent="0.25">
      <c r="A1225">
        <v>19</v>
      </c>
      <c r="B1225" s="24" t="s">
        <v>1066</v>
      </c>
      <c r="C1225">
        <v>27.8</v>
      </c>
      <c r="D1225">
        <v>0</v>
      </c>
      <c r="E1225" s="24" t="s">
        <v>1067</v>
      </c>
      <c r="F1225" s="24" t="s">
        <v>1068</v>
      </c>
      <c r="G1225">
        <v>1635.73</v>
      </c>
      <c r="J1225" s="24"/>
    </row>
    <row r="1226" spans="1:10" x14ac:dyDescent="0.25">
      <c r="A1226">
        <v>19</v>
      </c>
      <c r="B1226" s="24" t="s">
        <v>1070</v>
      </c>
      <c r="C1226">
        <v>21.7</v>
      </c>
      <c r="D1226">
        <v>0</v>
      </c>
      <c r="E1226" s="24" t="s">
        <v>1071</v>
      </c>
      <c r="F1226" s="24" t="s">
        <v>1072</v>
      </c>
      <c r="G1226">
        <v>13844.51</v>
      </c>
      <c r="J1226" s="24"/>
    </row>
    <row r="1227" spans="1:10" x14ac:dyDescent="0.25">
      <c r="A1227">
        <v>19</v>
      </c>
      <c r="B1227" s="24" t="s">
        <v>1066</v>
      </c>
      <c r="C1227">
        <v>34.4</v>
      </c>
      <c r="D1227">
        <v>0</v>
      </c>
      <c r="E1227" s="24" t="s">
        <v>1067</v>
      </c>
      <c r="F1227" s="24" t="s">
        <v>1072</v>
      </c>
      <c r="G1227">
        <v>1261.8599999999999</v>
      </c>
      <c r="J1227" s="24"/>
    </row>
    <row r="1228" spans="1:10" x14ac:dyDescent="0.25">
      <c r="A1228">
        <v>19</v>
      </c>
      <c r="B1228" s="24" t="s">
        <v>1070</v>
      </c>
      <c r="C1228">
        <v>37.4</v>
      </c>
      <c r="D1228">
        <v>0</v>
      </c>
      <c r="E1228" s="24" t="s">
        <v>1067</v>
      </c>
      <c r="F1228" s="24" t="s">
        <v>1068</v>
      </c>
      <c r="G1228">
        <v>2138.0700000000002</v>
      </c>
      <c r="J1228" s="24"/>
    </row>
    <row r="1229" spans="1:10" x14ac:dyDescent="0.25">
      <c r="A1229">
        <v>19</v>
      </c>
      <c r="B1229" s="24" t="s">
        <v>1066</v>
      </c>
      <c r="C1229">
        <v>17.5</v>
      </c>
      <c r="D1229">
        <v>0</v>
      </c>
      <c r="E1229" s="24" t="s">
        <v>1067</v>
      </c>
      <c r="F1229" s="24" t="s">
        <v>1068</v>
      </c>
      <c r="G1229">
        <v>1621.34</v>
      </c>
      <c r="J1229" s="24"/>
    </row>
    <row r="1230" spans="1:10" x14ac:dyDescent="0.25">
      <c r="A1230">
        <v>19</v>
      </c>
      <c r="B1230" s="24" t="s">
        <v>1070</v>
      </c>
      <c r="C1230">
        <v>35.200000000000003</v>
      </c>
      <c r="D1230">
        <v>0</v>
      </c>
      <c r="E1230" s="24" t="s">
        <v>1067</v>
      </c>
      <c r="F1230" s="24" t="s">
        <v>1068</v>
      </c>
      <c r="G1230">
        <v>2134.9</v>
      </c>
      <c r="J1230" s="24"/>
    </row>
    <row r="1231" spans="1:10" x14ac:dyDescent="0.25">
      <c r="A1231">
        <v>19</v>
      </c>
      <c r="B1231" s="24" t="s">
        <v>1066</v>
      </c>
      <c r="C1231">
        <v>33.1</v>
      </c>
      <c r="D1231">
        <v>0</v>
      </c>
      <c r="E1231" s="24" t="s">
        <v>1067</v>
      </c>
      <c r="F1231" s="24" t="s">
        <v>1072</v>
      </c>
      <c r="G1231">
        <v>23082.959999999999</v>
      </c>
      <c r="J1231" s="24"/>
    </row>
    <row r="1232" spans="1:10" x14ac:dyDescent="0.25">
      <c r="A1232">
        <v>19</v>
      </c>
      <c r="B1232" s="24" t="s">
        <v>1066</v>
      </c>
      <c r="C1232">
        <v>25.2</v>
      </c>
      <c r="D1232">
        <v>0</v>
      </c>
      <c r="E1232" s="24" t="s">
        <v>1067</v>
      </c>
      <c r="F1232" s="24" t="s">
        <v>1068</v>
      </c>
      <c r="G1232">
        <v>1632.04</v>
      </c>
      <c r="J1232" s="24"/>
    </row>
    <row r="1233" spans="1:10" x14ac:dyDescent="0.25">
      <c r="A1233">
        <v>19</v>
      </c>
      <c r="B1233" s="24" t="s">
        <v>1070</v>
      </c>
      <c r="C1233">
        <v>29.8</v>
      </c>
      <c r="D1233">
        <v>0</v>
      </c>
      <c r="E1233" s="24" t="s">
        <v>1067</v>
      </c>
      <c r="F1233" s="24" t="s">
        <v>1072</v>
      </c>
      <c r="G1233">
        <v>1744.47</v>
      </c>
      <c r="J1233" s="24"/>
    </row>
    <row r="1234" spans="1:10" x14ac:dyDescent="0.25">
      <c r="A1234">
        <v>19</v>
      </c>
      <c r="B1234" s="24" t="s">
        <v>1066</v>
      </c>
      <c r="C1234">
        <v>28.7</v>
      </c>
      <c r="D1234">
        <v>0</v>
      </c>
      <c r="E1234" s="24" t="s">
        <v>1067</v>
      </c>
      <c r="F1234" s="24" t="s">
        <v>1072</v>
      </c>
      <c r="G1234">
        <v>1253.94</v>
      </c>
      <c r="J1234" s="24"/>
    </row>
    <row r="1235" spans="1:10" x14ac:dyDescent="0.25">
      <c r="A1235">
        <v>19</v>
      </c>
      <c r="B1235" s="24" t="s">
        <v>1070</v>
      </c>
      <c r="C1235">
        <v>32.9</v>
      </c>
      <c r="D1235">
        <v>0</v>
      </c>
      <c r="E1235" s="24" t="s">
        <v>1067</v>
      </c>
      <c r="F1235" s="24" t="s">
        <v>1072</v>
      </c>
      <c r="G1235">
        <v>1748.77</v>
      </c>
      <c r="J1235" s="24"/>
    </row>
    <row r="1236" spans="1:10" x14ac:dyDescent="0.25">
      <c r="A1236">
        <v>19</v>
      </c>
      <c r="B1236" s="24" t="s">
        <v>1066</v>
      </c>
      <c r="C1236">
        <v>30.3</v>
      </c>
      <c r="D1236">
        <v>0</v>
      </c>
      <c r="E1236" s="24" t="s">
        <v>1071</v>
      </c>
      <c r="F1236" s="24" t="s">
        <v>1074</v>
      </c>
      <c r="G1236">
        <v>32548.34</v>
      </c>
      <c r="J1236" s="24"/>
    </row>
    <row r="1237" spans="1:10" x14ac:dyDescent="0.25">
      <c r="A1237">
        <v>19</v>
      </c>
      <c r="B1237" s="24" t="s">
        <v>1066</v>
      </c>
      <c r="C1237">
        <v>30.4</v>
      </c>
      <c r="D1237">
        <v>0</v>
      </c>
      <c r="E1237" s="24" t="s">
        <v>1067</v>
      </c>
      <c r="F1237" s="24" t="s">
        <v>1072</v>
      </c>
      <c r="G1237">
        <v>1256.3</v>
      </c>
      <c r="J1237" s="24"/>
    </row>
    <row r="1238" spans="1:10" x14ac:dyDescent="0.25">
      <c r="A1238">
        <v>19</v>
      </c>
      <c r="B1238" s="24" t="s">
        <v>1070</v>
      </c>
      <c r="C1238">
        <v>30.6</v>
      </c>
      <c r="D1238">
        <v>2</v>
      </c>
      <c r="E1238" s="24" t="s">
        <v>1067</v>
      </c>
      <c r="F1238" s="24" t="s">
        <v>1068</v>
      </c>
      <c r="G1238">
        <v>24059.68</v>
      </c>
      <c r="J1238" s="24"/>
    </row>
    <row r="1239" spans="1:10" x14ac:dyDescent="0.25">
      <c r="A1239">
        <v>19</v>
      </c>
      <c r="B1239" s="24" t="s">
        <v>1066</v>
      </c>
      <c r="C1239">
        <v>35.5</v>
      </c>
      <c r="D1239">
        <v>0</v>
      </c>
      <c r="E1239" s="24" t="s">
        <v>1067</v>
      </c>
      <c r="F1239" s="24" t="s">
        <v>1068</v>
      </c>
      <c r="G1239">
        <v>1646.43</v>
      </c>
      <c r="J1239" s="24"/>
    </row>
    <row r="1240" spans="1:10" x14ac:dyDescent="0.25">
      <c r="A1240">
        <v>19</v>
      </c>
      <c r="B1240" s="24" t="s">
        <v>1070</v>
      </c>
      <c r="C1240">
        <v>30.5</v>
      </c>
      <c r="D1240">
        <v>0</v>
      </c>
      <c r="E1240" s="24" t="s">
        <v>1067</v>
      </c>
      <c r="F1240" s="24" t="s">
        <v>1068</v>
      </c>
      <c r="G1240">
        <v>2128.4299999999998</v>
      </c>
      <c r="J1240" s="24"/>
    </row>
    <row r="1241" spans="1:10" x14ac:dyDescent="0.25">
      <c r="A1241">
        <v>19</v>
      </c>
      <c r="B1241" s="24" t="s">
        <v>1066</v>
      </c>
      <c r="C1241">
        <v>30.6</v>
      </c>
      <c r="D1241">
        <v>0</v>
      </c>
      <c r="E1241" s="24" t="s">
        <v>1067</v>
      </c>
      <c r="F1241" s="24" t="s">
        <v>1068</v>
      </c>
      <c r="G1241">
        <v>1639.56</v>
      </c>
      <c r="J1241" s="24"/>
    </row>
    <row r="1242" spans="1:10" x14ac:dyDescent="0.25">
      <c r="A1242">
        <v>19</v>
      </c>
      <c r="B1242" s="24" t="s">
        <v>1066</v>
      </c>
      <c r="C1242">
        <v>20.7</v>
      </c>
      <c r="D1242">
        <v>0</v>
      </c>
      <c r="E1242" s="24" t="s">
        <v>1067</v>
      </c>
      <c r="F1242" s="24" t="s">
        <v>1072</v>
      </c>
      <c r="G1242">
        <v>1242.82</v>
      </c>
      <c r="J1242" s="24"/>
    </row>
    <row r="1243" spans="1:10" x14ac:dyDescent="0.25">
      <c r="A1243">
        <v>19</v>
      </c>
      <c r="B1243" s="24" t="s">
        <v>1070</v>
      </c>
      <c r="C1243">
        <v>28.3</v>
      </c>
      <c r="D1243">
        <v>0</v>
      </c>
      <c r="E1243" s="24" t="s">
        <v>1071</v>
      </c>
      <c r="F1243" s="24" t="s">
        <v>1068</v>
      </c>
      <c r="G1243">
        <v>17468.98</v>
      </c>
      <c r="J1243" s="24"/>
    </row>
    <row r="1244" spans="1:10" x14ac:dyDescent="0.25">
      <c r="A1244">
        <v>19</v>
      </c>
      <c r="B1244" s="24" t="s">
        <v>1070</v>
      </c>
      <c r="C1244">
        <v>33.1</v>
      </c>
      <c r="D1244">
        <v>0</v>
      </c>
      <c r="E1244" s="24" t="s">
        <v>1071</v>
      </c>
      <c r="F1244" s="24" t="s">
        <v>1074</v>
      </c>
      <c r="G1244">
        <v>34439.86</v>
      </c>
      <c r="J1244" s="24"/>
    </row>
    <row r="1245" spans="1:10" x14ac:dyDescent="0.25">
      <c r="A1245">
        <v>19</v>
      </c>
      <c r="B1245" s="24" t="s">
        <v>1070</v>
      </c>
      <c r="C1245">
        <v>24.5</v>
      </c>
      <c r="D1245">
        <v>1</v>
      </c>
      <c r="E1245" s="24" t="s">
        <v>1067</v>
      </c>
      <c r="F1245" s="24" t="s">
        <v>1068</v>
      </c>
      <c r="G1245">
        <v>2709.11</v>
      </c>
      <c r="J1245" s="24"/>
    </row>
    <row r="1246" spans="1:10" x14ac:dyDescent="0.25">
      <c r="A1246">
        <v>19</v>
      </c>
      <c r="B1246" s="24" t="s">
        <v>1066</v>
      </c>
      <c r="C1246">
        <v>20.3</v>
      </c>
      <c r="D1246">
        <v>0</v>
      </c>
      <c r="E1246" s="24" t="s">
        <v>1067</v>
      </c>
      <c r="F1246" s="24" t="s">
        <v>1072</v>
      </c>
      <c r="G1246">
        <v>1242.26</v>
      </c>
      <c r="J1246" s="24"/>
    </row>
    <row r="1247" spans="1:10" x14ac:dyDescent="0.25">
      <c r="A1247">
        <v>19</v>
      </c>
      <c r="B1247" s="24" t="s">
        <v>1066</v>
      </c>
      <c r="C1247">
        <v>35.4</v>
      </c>
      <c r="D1247">
        <v>0</v>
      </c>
      <c r="E1247" s="24" t="s">
        <v>1067</v>
      </c>
      <c r="F1247" s="24" t="s">
        <v>1072</v>
      </c>
      <c r="G1247">
        <v>1263.25</v>
      </c>
      <c r="J1247" s="24"/>
    </row>
    <row r="1248" spans="1:10" x14ac:dyDescent="0.25">
      <c r="A1248">
        <v>19</v>
      </c>
      <c r="B1248" s="24" t="s">
        <v>1066</v>
      </c>
      <c r="C1248">
        <v>21.8</v>
      </c>
      <c r="D1248">
        <v>0</v>
      </c>
      <c r="E1248" s="24" t="s">
        <v>1067</v>
      </c>
      <c r="F1248" s="24" t="s">
        <v>1068</v>
      </c>
      <c r="G1248">
        <v>1627.28</v>
      </c>
      <c r="J1248" s="24"/>
    </row>
    <row r="1249" spans="1:10" x14ac:dyDescent="0.25">
      <c r="A1249">
        <v>19</v>
      </c>
      <c r="B1249" s="24" t="s">
        <v>1070</v>
      </c>
      <c r="C1249">
        <v>28.9</v>
      </c>
      <c r="D1249">
        <v>0</v>
      </c>
      <c r="E1249" s="24" t="s">
        <v>1071</v>
      </c>
      <c r="F1249" s="24" t="s">
        <v>1068</v>
      </c>
      <c r="G1249">
        <v>17748.509999999998</v>
      </c>
      <c r="J1249" s="24"/>
    </row>
    <row r="1250" spans="1:10" x14ac:dyDescent="0.25">
      <c r="A1250">
        <v>19</v>
      </c>
      <c r="B1250" s="24" t="s">
        <v>1066</v>
      </c>
      <c r="C1250">
        <v>27.6</v>
      </c>
      <c r="D1250">
        <v>0</v>
      </c>
      <c r="E1250" s="24" t="s">
        <v>1067</v>
      </c>
      <c r="F1250" s="24" t="s">
        <v>1072</v>
      </c>
      <c r="G1250">
        <v>1252.4100000000001</v>
      </c>
      <c r="J1250" s="24"/>
    </row>
    <row r="1251" spans="1:10" x14ac:dyDescent="0.25">
      <c r="A1251">
        <v>19</v>
      </c>
      <c r="B1251" s="24" t="s">
        <v>1070</v>
      </c>
      <c r="C1251">
        <v>36.6</v>
      </c>
      <c r="D1251">
        <v>0</v>
      </c>
      <c r="E1251" s="24" t="s">
        <v>1067</v>
      </c>
      <c r="F1251" s="24" t="s">
        <v>1068</v>
      </c>
      <c r="G1251">
        <v>2136.88</v>
      </c>
      <c r="J1251" s="24"/>
    </row>
    <row r="1252" spans="1:10" x14ac:dyDescent="0.25">
      <c r="A1252">
        <v>19</v>
      </c>
      <c r="B1252" s="24" t="s">
        <v>1066</v>
      </c>
      <c r="C1252">
        <v>25.6</v>
      </c>
      <c r="D1252">
        <v>1</v>
      </c>
      <c r="E1252" s="24" t="s">
        <v>1067</v>
      </c>
      <c r="F1252" s="24" t="s">
        <v>1068</v>
      </c>
      <c r="G1252">
        <v>2221.56</v>
      </c>
      <c r="J1252" s="24"/>
    </row>
    <row r="1253" spans="1:10" x14ac:dyDescent="0.25">
      <c r="A1253">
        <v>19</v>
      </c>
      <c r="B1253" s="24" t="s">
        <v>1070</v>
      </c>
      <c r="C1253">
        <v>22.5</v>
      </c>
      <c r="D1253">
        <v>0</v>
      </c>
      <c r="E1253" s="24" t="s">
        <v>1067</v>
      </c>
      <c r="F1253" s="24" t="s">
        <v>1068</v>
      </c>
      <c r="G1253">
        <v>2117.34</v>
      </c>
      <c r="J1253" s="24"/>
    </row>
    <row r="1254" spans="1:10" x14ac:dyDescent="0.25">
      <c r="A1254">
        <v>19</v>
      </c>
      <c r="B1254" s="24" t="s">
        <v>1070</v>
      </c>
      <c r="C1254">
        <v>23.4</v>
      </c>
      <c r="D1254">
        <v>2</v>
      </c>
      <c r="E1254" s="24" t="s">
        <v>1067</v>
      </c>
      <c r="F1254" s="24" t="s">
        <v>1072</v>
      </c>
      <c r="G1254">
        <v>2913.57</v>
      </c>
      <c r="J1254" s="24"/>
    </row>
    <row r="1255" spans="1:10" x14ac:dyDescent="0.25">
      <c r="A1255">
        <v>19</v>
      </c>
      <c r="B1255" s="24" t="s">
        <v>1066</v>
      </c>
      <c r="C1255">
        <v>22.6</v>
      </c>
      <c r="D1255">
        <v>0</v>
      </c>
      <c r="E1255" s="24" t="s">
        <v>1067</v>
      </c>
      <c r="F1255" s="24" t="s">
        <v>1068</v>
      </c>
      <c r="G1255">
        <v>1628.47</v>
      </c>
      <c r="J1255" s="24"/>
    </row>
    <row r="1256" spans="1:10" x14ac:dyDescent="0.25">
      <c r="A1256">
        <v>19</v>
      </c>
      <c r="B1256" s="24" t="s">
        <v>1070</v>
      </c>
      <c r="C1256">
        <v>39.6</v>
      </c>
      <c r="D1256">
        <v>1</v>
      </c>
      <c r="E1256" s="24" t="s">
        <v>1067</v>
      </c>
      <c r="F1256" s="24" t="s">
        <v>1068</v>
      </c>
      <c r="G1256">
        <v>2730.11</v>
      </c>
      <c r="J1256" s="24"/>
    </row>
    <row r="1257" spans="1:10" x14ac:dyDescent="0.25">
      <c r="A1257">
        <v>19</v>
      </c>
      <c r="B1257" s="24" t="s">
        <v>1070</v>
      </c>
      <c r="C1257">
        <v>40.5</v>
      </c>
      <c r="D1257">
        <v>0</v>
      </c>
      <c r="E1257" s="24" t="s">
        <v>1067</v>
      </c>
      <c r="F1257" s="24" t="s">
        <v>1072</v>
      </c>
      <c r="G1257">
        <v>1759.34</v>
      </c>
      <c r="J1257" s="24"/>
    </row>
    <row r="1258" spans="1:10" x14ac:dyDescent="0.25">
      <c r="A1258">
        <v>19</v>
      </c>
      <c r="B1258" s="24" t="s">
        <v>1070</v>
      </c>
      <c r="C1258">
        <v>24.6</v>
      </c>
      <c r="D1258">
        <v>1</v>
      </c>
      <c r="E1258" s="24" t="s">
        <v>1067</v>
      </c>
      <c r="F1258" s="24" t="s">
        <v>1068</v>
      </c>
      <c r="G1258">
        <v>2709.24</v>
      </c>
      <c r="J1258" s="24"/>
    </row>
    <row r="1259" spans="1:10" x14ac:dyDescent="0.25">
      <c r="A1259">
        <v>19</v>
      </c>
      <c r="B1259" s="24" t="s">
        <v>1066</v>
      </c>
      <c r="C1259">
        <v>26</v>
      </c>
      <c r="D1259">
        <v>1</v>
      </c>
      <c r="E1259" s="24" t="s">
        <v>1071</v>
      </c>
      <c r="F1259" s="24" t="s">
        <v>1068</v>
      </c>
      <c r="G1259">
        <v>16450.89</v>
      </c>
      <c r="J1259" s="24"/>
    </row>
    <row r="1260" spans="1:10" x14ac:dyDescent="0.25">
      <c r="A1260">
        <v>19</v>
      </c>
      <c r="B1260" s="24" t="s">
        <v>1066</v>
      </c>
      <c r="C1260">
        <v>27.3</v>
      </c>
      <c r="D1260">
        <v>2</v>
      </c>
      <c r="E1260" s="24" t="s">
        <v>1067</v>
      </c>
      <c r="F1260" s="24" t="s">
        <v>1068</v>
      </c>
      <c r="G1260">
        <v>22493.66</v>
      </c>
      <c r="J1260" s="24"/>
    </row>
    <row r="1261" spans="1:10" x14ac:dyDescent="0.25">
      <c r="A1261">
        <v>19</v>
      </c>
      <c r="B1261" s="24" t="s">
        <v>1070</v>
      </c>
      <c r="C1261">
        <v>18.600000000000001</v>
      </c>
      <c r="D1261">
        <v>0</v>
      </c>
      <c r="E1261" s="24" t="s">
        <v>1067</v>
      </c>
      <c r="F1261" s="24" t="s">
        <v>1072</v>
      </c>
      <c r="G1261">
        <v>1728.9</v>
      </c>
      <c r="J1261" s="24"/>
    </row>
    <row r="1262" spans="1:10" x14ac:dyDescent="0.25">
      <c r="A1262">
        <v>19</v>
      </c>
      <c r="B1262" s="24" t="s">
        <v>1070</v>
      </c>
      <c r="C1262">
        <v>32.5</v>
      </c>
      <c r="D1262">
        <v>0</v>
      </c>
      <c r="E1262" s="24" t="s">
        <v>1071</v>
      </c>
      <c r="F1262" s="24" t="s">
        <v>1068</v>
      </c>
      <c r="G1262">
        <v>36898.730000000003</v>
      </c>
      <c r="J1262" s="24"/>
    </row>
    <row r="1263" spans="1:10" x14ac:dyDescent="0.25">
      <c r="A1263">
        <v>19</v>
      </c>
      <c r="B1263" s="24" t="s">
        <v>1066</v>
      </c>
      <c r="C1263">
        <v>44.9</v>
      </c>
      <c r="D1263">
        <v>0</v>
      </c>
      <c r="E1263" s="24" t="s">
        <v>1071</v>
      </c>
      <c r="F1263" s="24" t="s">
        <v>1074</v>
      </c>
      <c r="G1263">
        <v>39722.75</v>
      </c>
      <c r="J1263" s="24"/>
    </row>
    <row r="1264" spans="1:10" x14ac:dyDescent="0.25">
      <c r="A1264">
        <v>19</v>
      </c>
      <c r="B1264" s="24" t="s">
        <v>1070</v>
      </c>
      <c r="C1264">
        <v>27.9</v>
      </c>
      <c r="D1264">
        <v>3</v>
      </c>
      <c r="E1264" s="24" t="s">
        <v>1067</v>
      </c>
      <c r="F1264" s="24" t="s">
        <v>1068</v>
      </c>
      <c r="G1264">
        <v>18838.7</v>
      </c>
      <c r="J1264" s="24"/>
    </row>
    <row r="1265" spans="1:10" x14ac:dyDescent="0.25">
      <c r="A1265">
        <v>19</v>
      </c>
      <c r="B1265" s="24" t="s">
        <v>1070</v>
      </c>
      <c r="C1265">
        <v>30</v>
      </c>
      <c r="D1265">
        <v>0</v>
      </c>
      <c r="E1265" s="24" t="s">
        <v>1071</v>
      </c>
      <c r="F1265" s="24" t="s">
        <v>1068</v>
      </c>
      <c r="G1265">
        <v>33307.550000000003</v>
      </c>
      <c r="J1265" s="24"/>
    </row>
    <row r="1266" spans="1:10" x14ac:dyDescent="0.25">
      <c r="A1266">
        <v>19</v>
      </c>
      <c r="B1266" s="24" t="s">
        <v>1066</v>
      </c>
      <c r="C1266">
        <v>19.8</v>
      </c>
      <c r="D1266">
        <v>0</v>
      </c>
      <c r="E1266" s="24" t="s">
        <v>1067</v>
      </c>
      <c r="F1266" s="24" t="s">
        <v>1072</v>
      </c>
      <c r="G1266">
        <v>1241.57</v>
      </c>
      <c r="J1266" s="24"/>
    </row>
    <row r="1267" spans="1:10" x14ac:dyDescent="0.25">
      <c r="A1267">
        <v>19</v>
      </c>
      <c r="B1267" s="24" t="s">
        <v>1066</v>
      </c>
      <c r="C1267">
        <v>34.9</v>
      </c>
      <c r="D1267">
        <v>0</v>
      </c>
      <c r="E1267" s="24" t="s">
        <v>1071</v>
      </c>
      <c r="F1267" s="24" t="s">
        <v>1072</v>
      </c>
      <c r="G1267">
        <v>34828.65</v>
      </c>
      <c r="J1267" s="24"/>
    </row>
    <row r="1268" spans="1:10" x14ac:dyDescent="0.25">
      <c r="A1268">
        <v>19</v>
      </c>
      <c r="B1268" s="24" t="s">
        <v>1070</v>
      </c>
      <c r="C1268">
        <v>25.7</v>
      </c>
      <c r="D1268">
        <v>1</v>
      </c>
      <c r="E1268" s="24" t="s">
        <v>1067</v>
      </c>
      <c r="F1268" s="24" t="s">
        <v>1068</v>
      </c>
      <c r="G1268">
        <v>2710.83</v>
      </c>
      <c r="J1268" s="24"/>
    </row>
    <row r="1269" spans="1:10" x14ac:dyDescent="0.25">
      <c r="A1269">
        <v>19</v>
      </c>
      <c r="B1269" s="24" t="s">
        <v>1070</v>
      </c>
      <c r="C1269">
        <v>34.700000000000003</v>
      </c>
      <c r="D1269">
        <v>2</v>
      </c>
      <c r="E1269" s="24" t="s">
        <v>1071</v>
      </c>
      <c r="F1269" s="24" t="s">
        <v>1072</v>
      </c>
      <c r="G1269">
        <v>36397.58</v>
      </c>
      <c r="J1269" s="24"/>
    </row>
    <row r="1270" spans="1:10" x14ac:dyDescent="0.25">
      <c r="A1270">
        <v>19</v>
      </c>
      <c r="B1270" s="24" t="s">
        <v>1070</v>
      </c>
      <c r="C1270">
        <v>20.6</v>
      </c>
      <c r="D1270">
        <v>0</v>
      </c>
      <c r="E1270" s="24" t="s">
        <v>1067</v>
      </c>
      <c r="F1270" s="24" t="s">
        <v>1072</v>
      </c>
      <c r="G1270">
        <v>1731.68</v>
      </c>
      <c r="J1270" s="24"/>
    </row>
    <row r="1271" spans="1:10" x14ac:dyDescent="0.25">
      <c r="A1271">
        <v>18</v>
      </c>
      <c r="B1271" s="24" t="s">
        <v>1066</v>
      </c>
      <c r="C1271">
        <v>33.799999999999997</v>
      </c>
      <c r="D1271">
        <v>1</v>
      </c>
      <c r="E1271" s="24" t="s">
        <v>1067</v>
      </c>
      <c r="F1271" s="24" t="s">
        <v>1074</v>
      </c>
      <c r="G1271">
        <v>1725.55</v>
      </c>
      <c r="J1271" s="24"/>
    </row>
    <row r="1272" spans="1:10" x14ac:dyDescent="0.25">
      <c r="A1272">
        <v>18</v>
      </c>
      <c r="B1272" s="24" t="s">
        <v>1066</v>
      </c>
      <c r="C1272">
        <v>34.1</v>
      </c>
      <c r="D1272">
        <v>0</v>
      </c>
      <c r="E1272" s="24" t="s">
        <v>1067</v>
      </c>
      <c r="F1272" s="24" t="s">
        <v>1074</v>
      </c>
      <c r="G1272">
        <v>1137.01</v>
      </c>
      <c r="J1272" s="24"/>
    </row>
    <row r="1273" spans="1:10" x14ac:dyDescent="0.25">
      <c r="A1273">
        <v>18</v>
      </c>
      <c r="B1273" s="24" t="s">
        <v>1070</v>
      </c>
      <c r="C1273">
        <v>26.3</v>
      </c>
      <c r="D1273">
        <v>0</v>
      </c>
      <c r="E1273" s="24" t="s">
        <v>1067</v>
      </c>
      <c r="F1273" s="24" t="s">
        <v>1073</v>
      </c>
      <c r="G1273">
        <v>2198.19</v>
      </c>
      <c r="J1273" s="24"/>
    </row>
    <row r="1274" spans="1:10" x14ac:dyDescent="0.25">
      <c r="A1274">
        <v>18</v>
      </c>
      <c r="B1274" s="24" t="s">
        <v>1070</v>
      </c>
      <c r="C1274">
        <v>38.700000000000003</v>
      </c>
      <c r="D1274">
        <v>2</v>
      </c>
      <c r="E1274" s="24" t="s">
        <v>1067</v>
      </c>
      <c r="F1274" s="24" t="s">
        <v>1073</v>
      </c>
      <c r="G1274">
        <v>3393.36</v>
      </c>
      <c r="J1274" s="24"/>
    </row>
    <row r="1275" spans="1:10" x14ac:dyDescent="0.25">
      <c r="A1275">
        <v>18</v>
      </c>
      <c r="B1275" s="24" t="s">
        <v>1070</v>
      </c>
      <c r="C1275">
        <v>35.6</v>
      </c>
      <c r="D1275">
        <v>0</v>
      </c>
      <c r="E1275" s="24" t="s">
        <v>1067</v>
      </c>
      <c r="F1275" s="24" t="s">
        <v>1073</v>
      </c>
      <c r="G1275">
        <v>2211.13</v>
      </c>
      <c r="J1275" s="24"/>
    </row>
    <row r="1276" spans="1:10" x14ac:dyDescent="0.25">
      <c r="A1276">
        <v>18</v>
      </c>
      <c r="B1276" s="24" t="s">
        <v>1066</v>
      </c>
      <c r="C1276">
        <v>31.7</v>
      </c>
      <c r="D1276">
        <v>2</v>
      </c>
      <c r="E1276" s="24" t="s">
        <v>1071</v>
      </c>
      <c r="F1276" s="24" t="s">
        <v>1074</v>
      </c>
      <c r="G1276">
        <v>34303.17</v>
      </c>
      <c r="J1276" s="24"/>
    </row>
    <row r="1277" spans="1:10" x14ac:dyDescent="0.25">
      <c r="A1277">
        <v>18</v>
      </c>
      <c r="B1277" s="24" t="s">
        <v>1070</v>
      </c>
      <c r="C1277">
        <v>30.1</v>
      </c>
      <c r="D1277">
        <v>0</v>
      </c>
      <c r="E1277" s="24" t="s">
        <v>1067</v>
      </c>
      <c r="F1277" s="24" t="s">
        <v>1073</v>
      </c>
      <c r="G1277">
        <v>21344.85</v>
      </c>
      <c r="J1277" s="24"/>
    </row>
    <row r="1278" spans="1:10" x14ac:dyDescent="0.25">
      <c r="A1278">
        <v>18</v>
      </c>
      <c r="B1278" s="24" t="s">
        <v>1066</v>
      </c>
      <c r="C1278">
        <v>23.8</v>
      </c>
      <c r="D1278">
        <v>0</v>
      </c>
      <c r="E1278" s="24" t="s">
        <v>1067</v>
      </c>
      <c r="F1278" s="24" t="s">
        <v>1073</v>
      </c>
      <c r="G1278">
        <v>1705.62</v>
      </c>
      <c r="J1278" s="24"/>
    </row>
    <row r="1279" spans="1:10" x14ac:dyDescent="0.25">
      <c r="A1279">
        <v>18</v>
      </c>
      <c r="B1279" s="24" t="s">
        <v>1066</v>
      </c>
      <c r="C1279">
        <v>25.2</v>
      </c>
      <c r="D1279">
        <v>0</v>
      </c>
      <c r="E1279" s="24" t="s">
        <v>1071</v>
      </c>
      <c r="F1279" s="24" t="s">
        <v>1073</v>
      </c>
      <c r="G1279">
        <v>15518.18</v>
      </c>
      <c r="J1279" s="24"/>
    </row>
    <row r="1280" spans="1:10" x14ac:dyDescent="0.25">
      <c r="A1280">
        <v>18</v>
      </c>
      <c r="B1280" s="24" t="s">
        <v>1070</v>
      </c>
      <c r="C1280">
        <v>36.9</v>
      </c>
      <c r="D1280">
        <v>0</v>
      </c>
      <c r="E1280" s="24" t="s">
        <v>1071</v>
      </c>
      <c r="F1280" s="24" t="s">
        <v>1074</v>
      </c>
      <c r="G1280">
        <v>36149.480000000003</v>
      </c>
      <c r="J1280" s="24"/>
    </row>
    <row r="1281" spans="1:10" x14ac:dyDescent="0.25">
      <c r="A1281">
        <v>18</v>
      </c>
      <c r="B1281" s="24" t="s">
        <v>1066</v>
      </c>
      <c r="C1281">
        <v>16</v>
      </c>
      <c r="D1281">
        <v>0</v>
      </c>
      <c r="E1281" s="24" t="s">
        <v>1067</v>
      </c>
      <c r="F1281" s="24" t="s">
        <v>1073</v>
      </c>
      <c r="G1281">
        <v>1694.8</v>
      </c>
      <c r="J1281" s="24"/>
    </row>
    <row r="1282" spans="1:10" x14ac:dyDescent="0.25">
      <c r="A1282">
        <v>18</v>
      </c>
      <c r="B1282" s="24" t="s">
        <v>1070</v>
      </c>
      <c r="C1282">
        <v>38.299999999999997</v>
      </c>
      <c r="D1282">
        <v>0</v>
      </c>
      <c r="E1282" s="24" t="s">
        <v>1067</v>
      </c>
      <c r="F1282" s="24" t="s">
        <v>1074</v>
      </c>
      <c r="G1282">
        <v>1631.82</v>
      </c>
      <c r="J1282" s="24"/>
    </row>
    <row r="1283" spans="1:10" x14ac:dyDescent="0.25">
      <c r="A1283">
        <v>18</v>
      </c>
      <c r="B1283" s="24" t="s">
        <v>1066</v>
      </c>
      <c r="C1283">
        <v>34.4</v>
      </c>
      <c r="D1283">
        <v>0</v>
      </c>
      <c r="E1283" s="24" t="s">
        <v>1067</v>
      </c>
      <c r="F1283" s="24" t="s">
        <v>1074</v>
      </c>
      <c r="G1283">
        <v>1137.47</v>
      </c>
      <c r="J1283" s="24"/>
    </row>
    <row r="1284" spans="1:10" x14ac:dyDescent="0.25">
      <c r="A1284">
        <v>18</v>
      </c>
      <c r="B1284" s="24" t="s">
        <v>1070</v>
      </c>
      <c r="C1284">
        <v>26.7</v>
      </c>
      <c r="D1284">
        <v>0</v>
      </c>
      <c r="E1284" s="24" t="s">
        <v>1067</v>
      </c>
      <c r="F1284" s="24" t="s">
        <v>1074</v>
      </c>
      <c r="G1284">
        <v>1615.77</v>
      </c>
      <c r="J1284" s="24"/>
    </row>
    <row r="1285" spans="1:10" x14ac:dyDescent="0.25">
      <c r="A1285">
        <v>18</v>
      </c>
      <c r="B1285" s="24" t="s">
        <v>1066</v>
      </c>
      <c r="C1285">
        <v>17.3</v>
      </c>
      <c r="D1285">
        <v>2</v>
      </c>
      <c r="E1285" s="24" t="s">
        <v>1071</v>
      </c>
      <c r="F1285" s="24" t="s">
        <v>1073</v>
      </c>
      <c r="G1285">
        <v>12829.46</v>
      </c>
      <c r="J1285" s="24"/>
    </row>
    <row r="1286" spans="1:10" x14ac:dyDescent="0.25">
      <c r="A1286">
        <v>18</v>
      </c>
      <c r="B1286" s="24" t="s">
        <v>1066</v>
      </c>
      <c r="C1286">
        <v>29.4</v>
      </c>
      <c r="D1286">
        <v>1</v>
      </c>
      <c r="E1286" s="24" t="s">
        <v>1067</v>
      </c>
      <c r="F1286" s="24" t="s">
        <v>1074</v>
      </c>
      <c r="G1286">
        <v>1719.44</v>
      </c>
      <c r="J1286" s="24"/>
    </row>
    <row r="1287" spans="1:10" x14ac:dyDescent="0.25">
      <c r="A1287">
        <v>18</v>
      </c>
      <c r="B1287" s="24" t="s">
        <v>1066</v>
      </c>
      <c r="C1287">
        <v>23</v>
      </c>
      <c r="D1287">
        <v>0</v>
      </c>
      <c r="E1287" s="24" t="s">
        <v>1067</v>
      </c>
      <c r="F1287" s="24" t="s">
        <v>1073</v>
      </c>
      <c r="G1287">
        <v>1704.57</v>
      </c>
      <c r="J1287" s="24"/>
    </row>
    <row r="1288" spans="1:10" x14ac:dyDescent="0.25">
      <c r="A1288">
        <v>18</v>
      </c>
      <c r="B1288" s="24" t="s">
        <v>1070</v>
      </c>
      <c r="C1288">
        <v>38.299999999999997</v>
      </c>
      <c r="D1288">
        <v>0</v>
      </c>
      <c r="E1288" s="24" t="s">
        <v>1067</v>
      </c>
      <c r="F1288" s="24" t="s">
        <v>1074</v>
      </c>
      <c r="G1288">
        <v>14133.04</v>
      </c>
      <c r="J1288" s="24"/>
    </row>
    <row r="1289" spans="1:10" x14ac:dyDescent="0.25">
      <c r="A1289">
        <v>18</v>
      </c>
      <c r="B1289" s="24" t="s">
        <v>1070</v>
      </c>
      <c r="C1289">
        <v>20.8</v>
      </c>
      <c r="D1289">
        <v>0</v>
      </c>
      <c r="E1289" s="24" t="s">
        <v>1067</v>
      </c>
      <c r="F1289" s="24" t="s">
        <v>1074</v>
      </c>
      <c r="G1289">
        <v>1607.51</v>
      </c>
      <c r="J1289" s="24"/>
    </row>
    <row r="1290" spans="1:10" x14ac:dyDescent="0.25">
      <c r="A1290">
        <v>18</v>
      </c>
      <c r="B1290" s="24" t="s">
        <v>1066</v>
      </c>
      <c r="C1290">
        <v>30.4</v>
      </c>
      <c r="D1290">
        <v>3</v>
      </c>
      <c r="E1290" s="24" t="s">
        <v>1067</v>
      </c>
      <c r="F1290" s="24" t="s">
        <v>1073</v>
      </c>
      <c r="G1290">
        <v>3481.87</v>
      </c>
      <c r="J1290" s="24"/>
    </row>
    <row r="1291" spans="1:10" x14ac:dyDescent="0.25">
      <c r="A1291">
        <v>18</v>
      </c>
      <c r="B1291" s="24" t="s">
        <v>1070</v>
      </c>
      <c r="C1291">
        <v>38.200000000000003</v>
      </c>
      <c r="D1291">
        <v>0</v>
      </c>
      <c r="E1291" s="24" t="s">
        <v>1067</v>
      </c>
      <c r="F1291" s="24" t="s">
        <v>1074</v>
      </c>
      <c r="G1291">
        <v>1631.67</v>
      </c>
      <c r="J1291" s="24"/>
    </row>
    <row r="1292" spans="1:10" x14ac:dyDescent="0.25">
      <c r="A1292">
        <v>18</v>
      </c>
      <c r="B1292" s="24" t="s">
        <v>1070</v>
      </c>
      <c r="C1292">
        <v>29.2</v>
      </c>
      <c r="D1292">
        <v>0</v>
      </c>
      <c r="E1292" s="24" t="s">
        <v>1067</v>
      </c>
      <c r="F1292" s="24" t="s">
        <v>1073</v>
      </c>
      <c r="G1292">
        <v>7323.73</v>
      </c>
      <c r="J1292" s="24"/>
    </row>
    <row r="1293" spans="1:10" x14ac:dyDescent="0.25">
      <c r="A1293">
        <v>18</v>
      </c>
      <c r="B1293" s="24" t="s">
        <v>1066</v>
      </c>
      <c r="C1293">
        <v>43</v>
      </c>
      <c r="D1293">
        <v>0</v>
      </c>
      <c r="E1293" s="24" t="s">
        <v>1067</v>
      </c>
      <c r="F1293" s="24" t="s">
        <v>1074</v>
      </c>
      <c r="G1293">
        <v>1149.4000000000001</v>
      </c>
      <c r="J1293" s="24"/>
    </row>
    <row r="1294" spans="1:10" x14ac:dyDescent="0.25">
      <c r="A1294">
        <v>18</v>
      </c>
      <c r="B1294" s="24" t="s">
        <v>1070</v>
      </c>
      <c r="C1294">
        <v>24.1</v>
      </c>
      <c r="D1294">
        <v>1</v>
      </c>
      <c r="E1294" s="24" t="s">
        <v>1067</v>
      </c>
      <c r="F1294" s="24" t="s">
        <v>1074</v>
      </c>
      <c r="G1294">
        <v>2201.1</v>
      </c>
      <c r="J1294" s="24"/>
    </row>
    <row r="1295" spans="1:10" x14ac:dyDescent="0.25">
      <c r="A1295">
        <v>18</v>
      </c>
      <c r="B1295" s="24" t="s">
        <v>1070</v>
      </c>
      <c r="C1295">
        <v>30.1</v>
      </c>
      <c r="D1295">
        <v>0</v>
      </c>
      <c r="E1295" s="24" t="s">
        <v>1067</v>
      </c>
      <c r="F1295" s="24" t="s">
        <v>1073</v>
      </c>
      <c r="G1295">
        <v>2203.4699999999998</v>
      </c>
      <c r="J1295" s="24"/>
    </row>
    <row r="1296" spans="1:10" x14ac:dyDescent="0.25">
      <c r="A1296">
        <v>18</v>
      </c>
      <c r="B1296" s="24" t="s">
        <v>1070</v>
      </c>
      <c r="C1296">
        <v>31.4</v>
      </c>
      <c r="D1296">
        <v>0</v>
      </c>
      <c r="E1296" s="24" t="s">
        <v>1067</v>
      </c>
      <c r="F1296" s="24" t="s">
        <v>1074</v>
      </c>
      <c r="G1296">
        <v>1622.19</v>
      </c>
      <c r="J1296" s="24"/>
    </row>
    <row r="1297" spans="1:10" x14ac:dyDescent="0.25">
      <c r="A1297">
        <v>18</v>
      </c>
      <c r="B1297" s="24" t="s">
        <v>1070</v>
      </c>
      <c r="C1297">
        <v>25.1</v>
      </c>
      <c r="D1297">
        <v>0</v>
      </c>
      <c r="E1297" s="24" t="s">
        <v>1067</v>
      </c>
      <c r="F1297" s="24" t="s">
        <v>1073</v>
      </c>
      <c r="G1297">
        <v>2196.4699999999998</v>
      </c>
      <c r="J1297" s="24"/>
    </row>
    <row r="1298" spans="1:10" x14ac:dyDescent="0.25">
      <c r="A1298">
        <v>18</v>
      </c>
      <c r="B1298" s="24" t="s">
        <v>1070</v>
      </c>
      <c r="C1298">
        <v>33.9</v>
      </c>
      <c r="D1298">
        <v>0</v>
      </c>
      <c r="E1298" s="24" t="s">
        <v>1067</v>
      </c>
      <c r="F1298" s="24" t="s">
        <v>1074</v>
      </c>
      <c r="G1298">
        <v>11482.63</v>
      </c>
      <c r="J1298" s="24"/>
    </row>
    <row r="1299" spans="1:10" x14ac:dyDescent="0.25">
      <c r="A1299">
        <v>18</v>
      </c>
      <c r="B1299" s="24" t="s">
        <v>1066</v>
      </c>
      <c r="C1299">
        <v>25.5</v>
      </c>
      <c r="D1299">
        <v>0</v>
      </c>
      <c r="E1299" s="24" t="s">
        <v>1067</v>
      </c>
      <c r="F1299" s="24" t="s">
        <v>1073</v>
      </c>
      <c r="G1299">
        <v>1708</v>
      </c>
      <c r="J1299" s="24"/>
    </row>
    <row r="1300" spans="1:10" x14ac:dyDescent="0.25">
      <c r="A1300">
        <v>18</v>
      </c>
      <c r="B1300" s="24" t="s">
        <v>1070</v>
      </c>
      <c r="C1300">
        <v>32.1</v>
      </c>
      <c r="D1300">
        <v>2</v>
      </c>
      <c r="E1300" s="24" t="s">
        <v>1067</v>
      </c>
      <c r="F1300" s="24" t="s">
        <v>1074</v>
      </c>
      <c r="G1300">
        <v>2801.26</v>
      </c>
      <c r="J1300" s="24"/>
    </row>
    <row r="1301" spans="1:10" x14ac:dyDescent="0.25">
      <c r="A1301">
        <v>18</v>
      </c>
      <c r="B1301" s="24" t="s">
        <v>1070</v>
      </c>
      <c r="C1301">
        <v>37.299999999999997</v>
      </c>
      <c r="D1301">
        <v>1</v>
      </c>
      <c r="E1301" s="24" t="s">
        <v>1067</v>
      </c>
      <c r="F1301" s="24" t="s">
        <v>1074</v>
      </c>
      <c r="G1301">
        <v>2219.4499999999998</v>
      </c>
      <c r="J1301" s="24"/>
    </row>
    <row r="1302" spans="1:10" x14ac:dyDescent="0.25">
      <c r="A1302">
        <v>18</v>
      </c>
      <c r="B1302" s="24" t="s">
        <v>1070</v>
      </c>
      <c r="C1302">
        <v>39.200000000000003</v>
      </c>
      <c r="D1302">
        <v>0</v>
      </c>
      <c r="E1302" s="24" t="s">
        <v>1067</v>
      </c>
      <c r="F1302" s="24" t="s">
        <v>1074</v>
      </c>
      <c r="G1302">
        <v>1633.04</v>
      </c>
      <c r="J1302" s="24"/>
    </row>
    <row r="1303" spans="1:10" x14ac:dyDescent="0.25">
      <c r="A1303">
        <v>18</v>
      </c>
      <c r="B1303" s="24" t="s">
        <v>1070</v>
      </c>
      <c r="C1303">
        <v>33.200000000000003</v>
      </c>
      <c r="D1303">
        <v>0</v>
      </c>
      <c r="E1303" s="24" t="s">
        <v>1067</v>
      </c>
      <c r="F1303" s="24" t="s">
        <v>1073</v>
      </c>
      <c r="G1303">
        <v>2207.6999999999998</v>
      </c>
      <c r="J1303" s="24"/>
    </row>
    <row r="1304" spans="1:10" x14ac:dyDescent="0.25">
      <c r="A1304">
        <v>18</v>
      </c>
      <c r="B1304" s="24" t="s">
        <v>1066</v>
      </c>
      <c r="C1304">
        <v>33.5</v>
      </c>
      <c r="D1304">
        <v>0</v>
      </c>
      <c r="E1304" s="24" t="s">
        <v>1071</v>
      </c>
      <c r="F1304" s="24" t="s">
        <v>1073</v>
      </c>
      <c r="G1304">
        <v>34617.839999999997</v>
      </c>
      <c r="J1304" s="24"/>
    </row>
    <row r="1305" spans="1:10" x14ac:dyDescent="0.25">
      <c r="A1305">
        <v>18</v>
      </c>
      <c r="B1305" s="24" t="s">
        <v>1066</v>
      </c>
      <c r="C1305">
        <v>28.5</v>
      </c>
      <c r="D1305">
        <v>0</v>
      </c>
      <c r="E1305" s="24" t="s">
        <v>1067</v>
      </c>
      <c r="F1305" s="24" t="s">
        <v>1073</v>
      </c>
      <c r="G1305">
        <v>1712.23</v>
      </c>
      <c r="J1305" s="24"/>
    </row>
    <row r="1306" spans="1:10" x14ac:dyDescent="0.25">
      <c r="A1306">
        <v>18</v>
      </c>
      <c r="B1306" s="24" t="s">
        <v>1066</v>
      </c>
      <c r="C1306">
        <v>33.700000000000003</v>
      </c>
      <c r="D1306">
        <v>0</v>
      </c>
      <c r="E1306" s="24" t="s">
        <v>1067</v>
      </c>
      <c r="F1306" s="24" t="s">
        <v>1074</v>
      </c>
      <c r="G1306">
        <v>1136.4000000000001</v>
      </c>
      <c r="J1306" s="24"/>
    </row>
    <row r="1307" spans="1:10" x14ac:dyDescent="0.25">
      <c r="A1307">
        <v>18</v>
      </c>
      <c r="B1307" s="24" t="s">
        <v>1066</v>
      </c>
      <c r="C1307">
        <v>35.200000000000003</v>
      </c>
      <c r="D1307">
        <v>1</v>
      </c>
      <c r="E1307" s="24" t="s">
        <v>1067</v>
      </c>
      <c r="F1307" s="24" t="s">
        <v>1074</v>
      </c>
      <c r="G1307">
        <v>1727.54</v>
      </c>
      <c r="J1307" s="24"/>
    </row>
    <row r="1308" spans="1:10" x14ac:dyDescent="0.25">
      <c r="A1308">
        <v>18</v>
      </c>
      <c r="B1308" s="24" t="s">
        <v>1070</v>
      </c>
      <c r="C1308">
        <v>40.299999999999997</v>
      </c>
      <c r="D1308">
        <v>0</v>
      </c>
      <c r="E1308" s="24" t="s">
        <v>1067</v>
      </c>
      <c r="F1308" s="24" t="s">
        <v>1073</v>
      </c>
      <c r="G1308">
        <v>2217.6</v>
      </c>
      <c r="J1308" s="24"/>
    </row>
    <row r="1309" spans="1:10" x14ac:dyDescent="0.25">
      <c r="A1309">
        <v>18</v>
      </c>
      <c r="B1309" s="24" t="s">
        <v>1066</v>
      </c>
      <c r="C1309">
        <v>38.200000000000003</v>
      </c>
      <c r="D1309">
        <v>0</v>
      </c>
      <c r="E1309" s="24" t="s">
        <v>1071</v>
      </c>
      <c r="F1309" s="24" t="s">
        <v>1074</v>
      </c>
      <c r="G1309">
        <v>36307.800000000003</v>
      </c>
      <c r="J1309" s="24"/>
    </row>
    <row r="1310" spans="1:10" x14ac:dyDescent="0.25">
      <c r="A1310">
        <v>18</v>
      </c>
      <c r="B1310" s="24" t="s">
        <v>1066</v>
      </c>
      <c r="C1310">
        <v>41.1</v>
      </c>
      <c r="D1310">
        <v>0</v>
      </c>
      <c r="E1310" s="24" t="s">
        <v>1067</v>
      </c>
      <c r="F1310" s="24" t="s">
        <v>1074</v>
      </c>
      <c r="G1310">
        <v>1146.8</v>
      </c>
      <c r="J1310" s="24"/>
    </row>
    <row r="1311" spans="1:10" x14ac:dyDescent="0.25">
      <c r="A1311">
        <v>18</v>
      </c>
      <c r="B1311" s="24" t="s">
        <v>1070</v>
      </c>
      <c r="C1311">
        <v>42.2</v>
      </c>
      <c r="D1311">
        <v>0</v>
      </c>
      <c r="E1311" s="24" t="s">
        <v>1071</v>
      </c>
      <c r="F1311" s="24" t="s">
        <v>1074</v>
      </c>
      <c r="G1311">
        <v>38792.69</v>
      </c>
      <c r="J1311" s="24"/>
    </row>
    <row r="1312" spans="1:10" x14ac:dyDescent="0.25">
      <c r="A1312">
        <v>18</v>
      </c>
      <c r="B1312" s="24" t="s">
        <v>1066</v>
      </c>
      <c r="C1312">
        <v>30.1</v>
      </c>
      <c r="D1312">
        <v>0</v>
      </c>
      <c r="E1312" s="24" t="s">
        <v>1067</v>
      </c>
      <c r="F1312" s="24" t="s">
        <v>1074</v>
      </c>
      <c r="G1312">
        <v>1131.51</v>
      </c>
      <c r="J1312" s="24"/>
    </row>
    <row r="1313" spans="1:10" x14ac:dyDescent="0.25">
      <c r="A1313">
        <v>18</v>
      </c>
      <c r="B1313" s="24" t="s">
        <v>1070</v>
      </c>
      <c r="C1313">
        <v>31.1</v>
      </c>
      <c r="D1313">
        <v>0</v>
      </c>
      <c r="E1313" s="24" t="s">
        <v>1067</v>
      </c>
      <c r="F1313" s="24" t="s">
        <v>1074</v>
      </c>
      <c r="G1313">
        <v>1621.88</v>
      </c>
      <c r="J1313" s="24"/>
    </row>
    <row r="1314" spans="1:10" x14ac:dyDescent="0.25">
      <c r="A1314">
        <v>18</v>
      </c>
      <c r="B1314" s="24" t="s">
        <v>1066</v>
      </c>
      <c r="C1314">
        <v>37.299999999999997</v>
      </c>
      <c r="D1314">
        <v>0</v>
      </c>
      <c r="E1314" s="24" t="s">
        <v>1067</v>
      </c>
      <c r="F1314" s="24" t="s">
        <v>1074</v>
      </c>
      <c r="G1314">
        <v>1141.45</v>
      </c>
      <c r="J1314" s="24"/>
    </row>
    <row r="1315" spans="1:10" x14ac:dyDescent="0.25">
      <c r="A1315">
        <v>18</v>
      </c>
      <c r="B1315" s="24" t="s">
        <v>1070</v>
      </c>
      <c r="C1315">
        <v>40.299999999999997</v>
      </c>
      <c r="D1315">
        <v>0</v>
      </c>
      <c r="E1315" s="24" t="s">
        <v>1067</v>
      </c>
      <c r="F1315" s="24" t="s">
        <v>1074</v>
      </c>
      <c r="G1315">
        <v>1634.57</v>
      </c>
      <c r="J1315" s="24"/>
    </row>
    <row r="1316" spans="1:10" x14ac:dyDescent="0.25">
      <c r="A1316">
        <v>18</v>
      </c>
      <c r="B1316" s="24" t="s">
        <v>1066</v>
      </c>
      <c r="C1316">
        <v>31.7</v>
      </c>
      <c r="D1316">
        <v>0</v>
      </c>
      <c r="E1316" s="24" t="s">
        <v>1071</v>
      </c>
      <c r="F1316" s="24" t="s">
        <v>1073</v>
      </c>
      <c r="G1316">
        <v>33732.69</v>
      </c>
      <c r="J1316" s="24"/>
    </row>
    <row r="1317" spans="1:10" x14ac:dyDescent="0.25">
      <c r="A1317">
        <v>18</v>
      </c>
      <c r="B1317" s="24" t="s">
        <v>1066</v>
      </c>
      <c r="C1317">
        <v>26.2</v>
      </c>
      <c r="D1317">
        <v>2</v>
      </c>
      <c r="E1317" s="24" t="s">
        <v>1067</v>
      </c>
      <c r="F1317" s="24" t="s">
        <v>1074</v>
      </c>
      <c r="G1317">
        <v>2304</v>
      </c>
      <c r="J1317" s="24"/>
    </row>
    <row r="1318" spans="1:10" x14ac:dyDescent="0.25">
      <c r="A1318">
        <v>18</v>
      </c>
      <c r="B1318" s="24" t="s">
        <v>1066</v>
      </c>
      <c r="C1318">
        <v>23.2</v>
      </c>
      <c r="D1318">
        <v>0</v>
      </c>
      <c r="E1318" s="24" t="s">
        <v>1067</v>
      </c>
      <c r="F1318" s="24" t="s">
        <v>1074</v>
      </c>
      <c r="G1318">
        <v>1121.8699999999999</v>
      </c>
      <c r="J1318" s="24"/>
    </row>
    <row r="1319" spans="1:10" x14ac:dyDescent="0.25">
      <c r="A1319">
        <v>18</v>
      </c>
      <c r="B1319" s="24" t="s">
        <v>1070</v>
      </c>
      <c r="C1319">
        <v>40.200000000000003</v>
      </c>
      <c r="D1319">
        <v>0</v>
      </c>
      <c r="E1319" s="24" t="s">
        <v>1067</v>
      </c>
      <c r="F1319" s="24" t="s">
        <v>1073</v>
      </c>
      <c r="G1319">
        <v>2217.4699999999998</v>
      </c>
      <c r="J1319" s="24"/>
    </row>
    <row r="1320" spans="1:10" x14ac:dyDescent="0.25">
      <c r="A1320">
        <v>18</v>
      </c>
      <c r="B1320" s="24" t="s">
        <v>1066</v>
      </c>
      <c r="C1320">
        <v>23.3</v>
      </c>
      <c r="D1320">
        <v>1</v>
      </c>
      <c r="E1320" s="24" t="s">
        <v>1067</v>
      </c>
      <c r="F1320" s="24" t="s">
        <v>1074</v>
      </c>
      <c r="G1320">
        <v>1711.03</v>
      </c>
      <c r="J1320" s="24"/>
    </row>
    <row r="1321" spans="1:10" x14ac:dyDescent="0.25">
      <c r="A1321">
        <v>18</v>
      </c>
      <c r="B1321" s="24" t="s">
        <v>1066</v>
      </c>
      <c r="C1321">
        <v>21.6</v>
      </c>
      <c r="D1321">
        <v>0</v>
      </c>
      <c r="E1321" s="24" t="s">
        <v>1071</v>
      </c>
      <c r="F1321" s="24" t="s">
        <v>1073</v>
      </c>
      <c r="G1321">
        <v>13747.87</v>
      </c>
      <c r="J1321" s="24"/>
    </row>
    <row r="1322" spans="1:10" x14ac:dyDescent="0.25">
      <c r="A1322">
        <v>18</v>
      </c>
      <c r="B1322" s="24" t="s">
        <v>1066</v>
      </c>
      <c r="C1322">
        <v>23.1</v>
      </c>
      <c r="D1322">
        <v>0</v>
      </c>
      <c r="E1322" s="24" t="s">
        <v>1067</v>
      </c>
      <c r="F1322" s="24" t="s">
        <v>1073</v>
      </c>
      <c r="G1322">
        <v>1704.7</v>
      </c>
      <c r="J1322" s="24"/>
    </row>
    <row r="1323" spans="1:10" x14ac:dyDescent="0.25">
      <c r="A1323">
        <v>18</v>
      </c>
      <c r="B1323" s="24" t="s">
        <v>1066</v>
      </c>
      <c r="C1323">
        <v>21.8</v>
      </c>
      <c r="D1323">
        <v>2</v>
      </c>
      <c r="E1323" s="24" t="s">
        <v>1067</v>
      </c>
      <c r="F1323" s="24" t="s">
        <v>1074</v>
      </c>
      <c r="G1323">
        <v>11884.05</v>
      </c>
      <c r="J1323" s="24"/>
    </row>
    <row r="1324" spans="1:10" x14ac:dyDescent="0.25">
      <c r="A1324">
        <v>18</v>
      </c>
      <c r="B1324" s="24" t="s">
        <v>1070</v>
      </c>
      <c r="C1324">
        <v>31.4</v>
      </c>
      <c r="D1324">
        <v>4</v>
      </c>
      <c r="E1324" s="24" t="s">
        <v>1067</v>
      </c>
      <c r="F1324" s="24" t="s">
        <v>1073</v>
      </c>
      <c r="G1324">
        <v>4561.1899999999996</v>
      </c>
      <c r="J1324" s="24"/>
    </row>
    <row r="1325" spans="1:10" x14ac:dyDescent="0.25">
      <c r="A1325">
        <v>18</v>
      </c>
      <c r="B1325" s="24" t="s">
        <v>1070</v>
      </c>
      <c r="C1325">
        <v>30.3</v>
      </c>
      <c r="D1325">
        <v>0</v>
      </c>
      <c r="E1325" s="24" t="s">
        <v>1067</v>
      </c>
      <c r="F1325" s="24" t="s">
        <v>1073</v>
      </c>
      <c r="G1325">
        <v>2203.7399999999998</v>
      </c>
      <c r="J1325" s="24"/>
    </row>
    <row r="1326" spans="1:10" x14ac:dyDescent="0.25">
      <c r="A1326">
        <v>18</v>
      </c>
      <c r="B1326" s="24" t="s">
        <v>1070</v>
      </c>
      <c r="C1326">
        <v>28.2</v>
      </c>
      <c r="D1326">
        <v>0</v>
      </c>
      <c r="E1326" s="24" t="s">
        <v>1067</v>
      </c>
      <c r="F1326" s="24" t="s">
        <v>1073</v>
      </c>
      <c r="G1326">
        <v>2200.83</v>
      </c>
      <c r="J1326" s="24"/>
    </row>
    <row r="1327" spans="1:10" x14ac:dyDescent="0.25">
      <c r="A1327">
        <v>18</v>
      </c>
      <c r="B1327" s="24" t="s">
        <v>1066</v>
      </c>
      <c r="C1327">
        <v>27.4</v>
      </c>
      <c r="D1327">
        <v>1</v>
      </c>
      <c r="E1327" s="24" t="s">
        <v>1071</v>
      </c>
      <c r="F1327" s="24" t="s">
        <v>1073</v>
      </c>
      <c r="G1327">
        <v>17178.68</v>
      </c>
      <c r="J1327" s="24"/>
    </row>
    <row r="1328" spans="1:10" x14ac:dyDescent="0.25">
      <c r="A1328">
        <v>18</v>
      </c>
      <c r="B1328" s="24" t="s">
        <v>1070</v>
      </c>
      <c r="C1328">
        <v>27.3</v>
      </c>
      <c r="D1328">
        <v>3</v>
      </c>
      <c r="E1328" s="24" t="s">
        <v>1071</v>
      </c>
      <c r="F1328" s="24" t="s">
        <v>1074</v>
      </c>
      <c r="G1328">
        <v>18223.45</v>
      </c>
      <c r="J1328" s="24"/>
    </row>
    <row r="1329" spans="1:10" x14ac:dyDescent="0.25">
      <c r="A1329">
        <v>18</v>
      </c>
      <c r="B1329" s="24" t="s">
        <v>1066</v>
      </c>
      <c r="C1329">
        <v>21.5</v>
      </c>
      <c r="D1329">
        <v>0</v>
      </c>
      <c r="E1329" s="24" t="s">
        <v>1067</v>
      </c>
      <c r="F1329" s="24" t="s">
        <v>1073</v>
      </c>
      <c r="G1329">
        <v>1702.46</v>
      </c>
      <c r="J1329" s="24"/>
    </row>
    <row r="1330" spans="1:10" x14ac:dyDescent="0.25">
      <c r="A1330">
        <v>18</v>
      </c>
      <c r="B1330" s="24" t="s">
        <v>1066</v>
      </c>
      <c r="C1330">
        <v>39.1</v>
      </c>
      <c r="D1330">
        <v>0</v>
      </c>
      <c r="E1330" s="24" t="s">
        <v>1067</v>
      </c>
      <c r="F1330" s="24" t="s">
        <v>1073</v>
      </c>
      <c r="G1330">
        <v>12890.06</v>
      </c>
      <c r="J1330" s="24"/>
    </row>
    <row r="1331" spans="1:10" x14ac:dyDescent="0.25">
      <c r="A1331">
        <v>18</v>
      </c>
      <c r="B1331" s="24" t="s">
        <v>1066</v>
      </c>
      <c r="C1331">
        <v>33.299999999999997</v>
      </c>
      <c r="D1331">
        <v>0</v>
      </c>
      <c r="E1331" s="24" t="s">
        <v>1067</v>
      </c>
      <c r="F1331" s="24" t="s">
        <v>1074</v>
      </c>
      <c r="G1331">
        <v>1135.94</v>
      </c>
      <c r="J1331" s="24"/>
    </row>
    <row r="1332" spans="1:10" x14ac:dyDescent="0.25">
      <c r="A1332">
        <v>18</v>
      </c>
      <c r="B1332" s="24" t="s">
        <v>1070</v>
      </c>
      <c r="C1332">
        <v>39.799999999999997</v>
      </c>
      <c r="D1332">
        <v>0</v>
      </c>
      <c r="E1332" s="24" t="s">
        <v>1067</v>
      </c>
      <c r="F1332" s="24" t="s">
        <v>1074</v>
      </c>
      <c r="G1332">
        <v>1633.96</v>
      </c>
      <c r="J1332" s="24"/>
    </row>
    <row r="1333" spans="1:10" x14ac:dyDescent="0.25">
      <c r="A1333">
        <v>18</v>
      </c>
      <c r="B1333" s="24" t="s">
        <v>1070</v>
      </c>
      <c r="C1333">
        <v>21.7</v>
      </c>
      <c r="D1333">
        <v>0</v>
      </c>
      <c r="E1333" s="24" t="s">
        <v>1071</v>
      </c>
      <c r="F1333" s="24" t="s">
        <v>1073</v>
      </c>
      <c r="G1333">
        <v>14283.46</v>
      </c>
      <c r="J1333" s="24"/>
    </row>
    <row r="1334" spans="1:10" x14ac:dyDescent="0.25">
      <c r="A1334">
        <v>18</v>
      </c>
      <c r="B1334" s="24" t="s">
        <v>1066</v>
      </c>
      <c r="C1334">
        <v>30</v>
      </c>
      <c r="D1334">
        <v>1</v>
      </c>
      <c r="E1334" s="24" t="s">
        <v>1067</v>
      </c>
      <c r="F1334" s="24" t="s">
        <v>1074</v>
      </c>
      <c r="G1334">
        <v>1720.35</v>
      </c>
      <c r="J1334" s="24"/>
    </row>
    <row r="1335" spans="1:10" x14ac:dyDescent="0.25">
      <c r="A1335">
        <v>18</v>
      </c>
      <c r="B1335" s="24" t="s">
        <v>1066</v>
      </c>
      <c r="C1335">
        <v>26.1</v>
      </c>
      <c r="D1335">
        <v>0</v>
      </c>
      <c r="E1335" s="24" t="s">
        <v>1067</v>
      </c>
      <c r="F1335" s="24" t="s">
        <v>1073</v>
      </c>
      <c r="G1335">
        <v>1708.93</v>
      </c>
      <c r="J1335" s="24"/>
    </row>
    <row r="1336" spans="1:10" x14ac:dyDescent="0.25">
      <c r="A1336">
        <v>18</v>
      </c>
      <c r="B1336" s="24" t="s">
        <v>1066</v>
      </c>
      <c r="C1336">
        <v>28.3</v>
      </c>
      <c r="D1336">
        <v>1</v>
      </c>
      <c r="E1336" s="24" t="s">
        <v>1067</v>
      </c>
      <c r="F1336" s="24" t="s">
        <v>1073</v>
      </c>
      <c r="G1336">
        <v>11272.33</v>
      </c>
      <c r="J1336" s="24"/>
    </row>
    <row r="1337" spans="1:10" x14ac:dyDescent="0.25">
      <c r="A1337">
        <v>18</v>
      </c>
      <c r="B1337" s="24" t="s">
        <v>1066</v>
      </c>
      <c r="C1337">
        <v>53.1</v>
      </c>
      <c r="D1337">
        <v>0</v>
      </c>
      <c r="E1337" s="24" t="s">
        <v>1067</v>
      </c>
      <c r="F1337" s="24" t="s">
        <v>1074</v>
      </c>
      <c r="G1337">
        <v>1163.46</v>
      </c>
      <c r="J1337" s="24"/>
    </row>
    <row r="1338" spans="1:10" x14ac:dyDescent="0.25">
      <c r="A1338">
        <v>18</v>
      </c>
      <c r="B1338" s="24" t="s">
        <v>1070</v>
      </c>
      <c r="C1338">
        <v>31.9</v>
      </c>
      <c r="D1338">
        <v>0</v>
      </c>
      <c r="E1338" s="24" t="s">
        <v>1067</v>
      </c>
      <c r="F1338" s="24" t="s">
        <v>1073</v>
      </c>
      <c r="G1338">
        <v>2205.98</v>
      </c>
      <c r="J1338" s="24"/>
    </row>
    <row r="1339" spans="1:10" x14ac:dyDescent="0.25">
      <c r="A1339">
        <v>18</v>
      </c>
      <c r="B1339" s="24" t="s">
        <v>1070</v>
      </c>
      <c r="C1339">
        <v>36.9</v>
      </c>
      <c r="D1339">
        <v>0</v>
      </c>
      <c r="E1339" s="24" t="s">
        <v>1067</v>
      </c>
      <c r="F1339" s="24" t="s">
        <v>1074</v>
      </c>
      <c r="G1339">
        <v>1629.83</v>
      </c>
      <c r="J1339" s="24"/>
    </row>
  </sheetData>
  <conditionalFormatting sqref="G1:G1048576">
    <cfRule type="aboveAverage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B86-123F-45AB-A9E2-CFFAD7848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9C0-48EC-459E-8DC1-7DDC8B751F7B}">
  <dimension ref="B2:I8"/>
  <sheetViews>
    <sheetView workbookViewId="0">
      <selection activeCell="K4" sqref="K4"/>
    </sheetView>
  </sheetViews>
  <sheetFormatPr defaultRowHeight="15" x14ac:dyDescent="0.25"/>
  <cols>
    <col min="2" max="2" width="10.5703125" bestFit="1" customWidth="1"/>
    <col min="3" max="3" width="12.28515625" bestFit="1" customWidth="1"/>
    <col min="5" max="5" width="11.140625" bestFit="1" customWidth="1"/>
    <col min="7" max="7" width="11.5703125" bestFit="1" customWidth="1"/>
    <col min="9" max="9" width="12" bestFit="1" customWidth="1"/>
  </cols>
  <sheetData>
    <row r="2" spans="2:9" x14ac:dyDescent="0.25">
      <c r="B2" s="20" t="s">
        <v>7</v>
      </c>
      <c r="C2" s="20" t="s">
        <v>16</v>
      </c>
      <c r="E2" s="21" t="s">
        <v>14</v>
      </c>
      <c r="G2" s="21" t="s">
        <v>2</v>
      </c>
      <c r="I2" s="22" t="s">
        <v>3</v>
      </c>
    </row>
    <row r="3" spans="2:9" x14ac:dyDescent="0.25">
      <c r="B3" s="20">
        <v>1</v>
      </c>
      <c r="C3" s="20">
        <v>80</v>
      </c>
      <c r="E3" t="s">
        <v>28</v>
      </c>
      <c r="G3" s="23" t="s">
        <v>46</v>
      </c>
      <c r="I3" t="s">
        <v>27</v>
      </c>
    </row>
    <row r="4" spans="2:9" x14ac:dyDescent="0.25">
      <c r="B4" s="20">
        <v>2</v>
      </c>
      <c r="C4" s="20">
        <v>140</v>
      </c>
      <c r="E4" t="s">
        <v>47</v>
      </c>
      <c r="G4" s="23" t="s">
        <v>40</v>
      </c>
      <c r="I4" t="s">
        <v>35</v>
      </c>
    </row>
    <row r="5" spans="2:9" x14ac:dyDescent="0.25">
      <c r="B5" s="20">
        <v>3</v>
      </c>
      <c r="C5" s="20">
        <v>195</v>
      </c>
      <c r="E5" t="s">
        <v>400</v>
      </c>
      <c r="G5" s="23" t="s">
        <v>26</v>
      </c>
      <c r="I5" t="s">
        <v>162</v>
      </c>
    </row>
    <row r="6" spans="2:9" x14ac:dyDescent="0.25">
      <c r="E6" t="s">
        <v>36</v>
      </c>
      <c r="G6" s="23" t="s">
        <v>195</v>
      </c>
      <c r="I6" t="s">
        <v>49</v>
      </c>
    </row>
    <row r="7" spans="2:9" x14ac:dyDescent="0.25">
      <c r="E7" t="s">
        <v>381</v>
      </c>
      <c r="G7" s="23" t="s">
        <v>31</v>
      </c>
      <c r="I7" t="s">
        <v>32</v>
      </c>
    </row>
    <row r="8" spans="2:9" x14ac:dyDescent="0.25">
      <c r="G8" s="23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C0344-7C1F-4F5D-A24C-FFF2CC937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WorkOrders</vt:lpstr>
      <vt:lpstr>insurance</vt:lpstr>
      <vt:lpstr>Sheet2</vt:lpstr>
      <vt:lpstr>AdminData</vt:lpstr>
      <vt:lpstr>TechNum</vt:lpstr>
      <vt:lpstr>TechRate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neeraj jangra</cp:lastModifiedBy>
  <dcterms:created xsi:type="dcterms:W3CDTF">2023-06-26T15:00:11Z</dcterms:created>
  <dcterms:modified xsi:type="dcterms:W3CDTF">2023-12-02T09:40:41Z</dcterms:modified>
</cp:coreProperties>
</file>