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tables/table5.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tables/table6.xml" ContentType="application/vnd.openxmlformats-officedocument.spreadsheetml.tab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tables/table7.xml" ContentType="application/vnd.openxmlformats-officedocument.spreadsheetml.tab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8.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nrox4\OneDrive\Desktop\My Portfolio\Excel practice sheets\"/>
    </mc:Choice>
  </mc:AlternateContent>
  <xr:revisionPtr revIDLastSave="0" documentId="13_ncr:1_{A66AB509-1F7F-4FBC-AC40-861B5383EDC1}" xr6:coauthVersionLast="47" xr6:coauthVersionMax="47" xr10:uidLastSave="{00000000-0000-0000-0000-000000000000}"/>
  <bookViews>
    <workbookView xWindow="-108" yWindow="-108" windowWidth="23256" windowHeight="12456" firstSheet="1" activeTab="5" xr2:uid="{5BF5AC8E-C3D4-4607-B79B-41187151EA09}"/>
  </bookViews>
  <sheets>
    <sheet name="Sheet5" sheetId="5" state="hidden" r:id="rId1"/>
    <sheet name="Sheet1" sheetId="1" r:id="rId2"/>
    <sheet name="Sheet2" sheetId="2" r:id="rId3"/>
    <sheet name="Sheet3" sheetId="3" r:id="rId4"/>
    <sheet name="Sheet4" sheetId="6" r:id="rId5"/>
    <sheet name="Sheet6" sheetId="7" r:id="rId6"/>
    <sheet name="Sheet7" sheetId="9" r:id="rId7"/>
    <sheet name="Sheet8" sheetId="10" r:id="rId8"/>
  </sheets>
  <definedNames>
    <definedName name="_xlnm._FilterDatabase" localSheetId="1" hidden="1">Sheet1!$C$2:$F$17</definedName>
    <definedName name="_xlnm._FilterDatabase" localSheetId="4" hidden="1">Sheet4!$G$6:$G$18</definedName>
  </definedNames>
  <calcPr calcId="191029"/>
  <pivotCaches>
    <pivotCache cacheId="0" r:id="rId9"/>
    <pivotCache cacheId="1" r:id="rId10"/>
    <pivotCache cacheId="2"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16" i="10" l="1"/>
  <c r="T15" i="10"/>
  <c r="T14" i="10"/>
  <c r="T19" i="10" s="1"/>
  <c r="T13" i="10"/>
  <c r="T11" i="10"/>
  <c r="T12" i="10"/>
  <c r="T10" i="10"/>
  <c r="R25" i="10" s="1"/>
  <c r="T9" i="10"/>
  <c r="T8" i="10"/>
  <c r="R19" i="10" s="1"/>
  <c r="P7" i="10"/>
  <c r="U25" i="10" s="1"/>
  <c r="M7" i="10"/>
  <c r="U22" i="10" s="1"/>
  <c r="J7" i="10"/>
  <c r="J3" i="10"/>
  <c r="L7" i="10" s="1"/>
  <c r="O9" i="9" a="1"/>
  <c r="O9" i="9" s="1"/>
  <c r="S9" i="9" a="1"/>
  <c r="S9" i="9" s="1"/>
  <c r="S8" i="9" a="1"/>
  <c r="S8" i="9" s="1"/>
  <c r="S7" i="9" a="1"/>
  <c r="S7" i="9" s="1"/>
  <c r="O8" i="9" a="1"/>
  <c r="O8" i="9" s="1"/>
  <c r="O7" i="9" a="1"/>
  <c r="O7" i="9" s="1"/>
  <c r="K9" i="9" a="1"/>
  <c r="K9" i="9" s="1"/>
  <c r="K8" i="9" a="1"/>
  <c r="K8" i="9" s="1"/>
  <c r="K7" i="9" a="1"/>
  <c r="K7" i="9" s="1"/>
  <c r="K10" i="9" s="1"/>
  <c r="T10" i="9"/>
  <c r="P10" i="9"/>
  <c r="L10" i="9"/>
  <c r="P7" i="7"/>
  <c r="M7" i="7"/>
  <c r="O7" i="7" a="1"/>
  <c r="O7" i="7" s="1"/>
  <c r="L7" i="7" a="1"/>
  <c r="L7" i="7" s="1"/>
  <c r="J7" i="7"/>
  <c r="I7" i="7" a="1"/>
  <c r="I7" i="7"/>
  <c r="P7" i="6"/>
  <c r="O7" i="6"/>
  <c r="M7" i="6"/>
  <c r="L7" i="6"/>
  <c r="J7" i="6"/>
  <c r="I7" i="6"/>
  <c r="G9" i="6"/>
  <c r="G17" i="6"/>
  <c r="G7" i="6"/>
  <c r="G12" i="6"/>
  <c r="G8" i="6"/>
  <c r="G15" i="6"/>
  <c r="G13" i="6"/>
  <c r="G16" i="6"/>
  <c r="G18" i="6"/>
  <c r="G10" i="6"/>
  <c r="G14" i="6"/>
  <c r="G11" i="6"/>
  <c r="N11" i="3"/>
  <c r="N10" i="3"/>
  <c r="N6" i="3"/>
  <c r="M6" i="3"/>
  <c r="I5" i="3"/>
  <c r="K6" i="3"/>
  <c r="T22" i="10" l="1"/>
  <c r="T25" i="10"/>
  <c r="S19" i="10"/>
  <c r="R22" i="10"/>
  <c r="S25" i="10"/>
  <c r="S22" i="10"/>
  <c r="U19" i="10"/>
  <c r="O7" i="10"/>
  <c r="I7" i="10"/>
  <c r="S10" i="9"/>
  <c r="O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neon o</author>
  </authors>
  <commentList>
    <comment ref="A1" authorId="0" shapeId="0" xr:uid="{B8A0E054-959F-4483-9790-141C8564ADBE}">
      <text>
        <r>
          <rPr>
            <b/>
            <sz val="9"/>
            <color indexed="81"/>
            <rFont val="Tahoma"/>
            <family val="2"/>
          </rPr>
          <t>neon o:</t>
        </r>
        <r>
          <rPr>
            <sz val="9"/>
            <color indexed="81"/>
            <rFont val="Tahoma"/>
            <family val="2"/>
          </rPr>
          <t xml:space="preserve">
Ordinal Data is categorical but has an order/rank.</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<sst xmlns="http://schemas.openxmlformats.org/spreadsheetml/2006/main" count="444" uniqueCount="114">
  <si>
    <t>ID</t>
  </si>
  <si>
    <t>Name</t>
  </si>
  <si>
    <t>Gender</t>
  </si>
  <si>
    <t>Department</t>
  </si>
  <si>
    <t>Blood Group</t>
  </si>
  <si>
    <t>Favorite Color</t>
  </si>
  <si>
    <t>Ankit</t>
  </si>
  <si>
    <t>Male</t>
  </si>
  <si>
    <t>IT</t>
  </si>
  <si>
    <t>B</t>
  </si>
  <si>
    <t>Blue</t>
  </si>
  <si>
    <t>Priya</t>
  </si>
  <si>
    <t>Female</t>
  </si>
  <si>
    <t>HR</t>
  </si>
  <si>
    <t>O</t>
  </si>
  <si>
    <t>Red</t>
  </si>
  <si>
    <t>Rahul</t>
  </si>
  <si>
    <t>Sales</t>
  </si>
  <si>
    <t>A</t>
  </si>
  <si>
    <t>Green</t>
  </si>
  <si>
    <t>Neha</t>
  </si>
  <si>
    <t>Marketing</t>
  </si>
  <si>
    <t>AB</t>
  </si>
  <si>
    <t>Ramesh</t>
  </si>
  <si>
    <t>Yellow</t>
  </si>
  <si>
    <t>Kavita</t>
  </si>
  <si>
    <t>Sohan</t>
  </si>
  <si>
    <t>Meena</t>
  </si>
  <si>
    <t>Arjun</t>
  </si>
  <si>
    <t>Alok</t>
  </si>
  <si>
    <t>Pooja</t>
  </si>
  <si>
    <t>Ravi</t>
  </si>
  <si>
    <t>Sneha</t>
  </si>
  <si>
    <t>Gopal</t>
  </si>
  <si>
    <t>Divya</t>
  </si>
  <si>
    <t>Nominal Data</t>
  </si>
  <si>
    <t>Satisfaction Level</t>
  </si>
  <si>
    <t>Education Level</t>
  </si>
  <si>
    <t>Priority Rank</t>
  </si>
  <si>
    <t>Good</t>
  </si>
  <si>
    <t>Bachelor</t>
  </si>
  <si>
    <t>Excellent</t>
  </si>
  <si>
    <t>Master</t>
  </si>
  <si>
    <t>Fair</t>
  </si>
  <si>
    <t>High School</t>
  </si>
  <si>
    <t>Very Good</t>
  </si>
  <si>
    <t>Poor</t>
  </si>
  <si>
    <t>PhD</t>
  </si>
  <si>
    <t>Ordinal Data</t>
  </si>
  <si>
    <t>Row Labels</t>
  </si>
  <si>
    <t>Count of Department</t>
  </si>
  <si>
    <t>Grand Total</t>
  </si>
  <si>
    <t>Column Labels</t>
  </si>
  <si>
    <t>Count of Gender</t>
  </si>
  <si>
    <t>Count of Name</t>
  </si>
  <si>
    <t>Age</t>
  </si>
  <si>
    <t>Height (cm)</t>
  </si>
  <si>
    <t>Weight (kg)</t>
  </si>
  <si>
    <t>Quantitative Data</t>
  </si>
  <si>
    <t>Highiest Marks in Exam</t>
  </si>
  <si>
    <t>Exam Marks</t>
  </si>
  <si>
    <t>Exam score (%)</t>
  </si>
  <si>
    <t>Sum of Exam score (%)</t>
  </si>
  <si>
    <t>Totle</t>
  </si>
  <si>
    <t>Marks</t>
  </si>
  <si>
    <t>AVERAGE MARKS</t>
  </si>
  <si>
    <t>Type of Sampling Technique</t>
  </si>
  <si>
    <t>* Random Sampling</t>
  </si>
  <si>
    <t>Roll No</t>
  </si>
  <si>
    <t>English</t>
  </si>
  <si>
    <t>Math</t>
  </si>
  <si>
    <t>Science</t>
  </si>
  <si>
    <t>Aarav</t>
  </si>
  <si>
    <t>Riya</t>
  </si>
  <si>
    <t>Vivaan</t>
  </si>
  <si>
    <t>Anaya</t>
  </si>
  <si>
    <t>Meera</t>
  </si>
  <si>
    <t>Kabir</t>
  </si>
  <si>
    <t>Ishita</t>
  </si>
  <si>
    <t>Aditya</t>
  </si>
  <si>
    <t>Krish</t>
  </si>
  <si>
    <t>Random</t>
  </si>
  <si>
    <t>Random Students</t>
  </si>
  <si>
    <t>All Students</t>
  </si>
  <si>
    <t>ENGLISH</t>
  </si>
  <si>
    <t>MATH</t>
  </si>
  <si>
    <t>SCIENCE</t>
  </si>
  <si>
    <t>Random sampling provides a smaller subset that closely represents the entire dataset. The sample averages remain near the population averages, proving its accuracy and reliability for large data analysis.</t>
  </si>
  <si>
    <t>* Systematic Sampling</t>
  </si>
  <si>
    <t>Isha</t>
  </si>
  <si>
    <t>Rohan</t>
  </si>
  <si>
    <t>Kavya</t>
  </si>
  <si>
    <t>Dev</t>
  </si>
  <si>
    <t>SELECTED ONE</t>
  </si>
  <si>
    <t>Systematic sampling was applied by selecting every 3rd roll number using the formula =AVERAGE(FILTER(D7:D18,MOD(B7:B18,3)=0)). This method ensures evenly spaced selections, providing a fair representation of the dataset and closely matching the overall average.</t>
  </si>
  <si>
    <t>* Stratified Sampling</t>
  </si>
  <si>
    <t>City</t>
  </si>
  <si>
    <t>Prayagraj</t>
  </si>
  <si>
    <t>Banaras</t>
  </si>
  <si>
    <t>Lucknow</t>
  </si>
  <si>
    <t xml:space="preserve">ENGLISH </t>
  </si>
  <si>
    <t>Stratified Students</t>
  </si>
  <si>
    <t>All city average=</t>
  </si>
  <si>
    <t>In this stratified sampling example, students are divided into three groups based on their city: Prayagraj, Banaras, and Lucknow. From each city group, we select every 2nd student systematically to calculate the stratified average for English, Math, and Science. This method ensures fair representation of each city group and provides a balanced comparison against the overall class average.</t>
  </si>
  <si>
    <t>*Cluster Random Sampling</t>
  </si>
  <si>
    <t>Cluster no.</t>
  </si>
  <si>
    <t>Selected Cluster</t>
  </si>
  <si>
    <t>Cluster</t>
  </si>
  <si>
    <t>ACCURACY</t>
  </si>
  <si>
    <t>Subject</t>
  </si>
  <si>
    <t>Average Marks</t>
  </si>
  <si>
    <t>Note: This sheet uses Cluster Random Sampling, where the population is divided into distinct groups (clusters), and entire clusters are randomly selected.
Here, students are divided into 3 clusters (1, 2, and 3). The assigned Cluster no. for each student is shown in the last column.
One of these clusters (selected in cell J3) is used to analyze and compare with the entire population.</t>
  </si>
  <si>
    <t>Note: The table above displays average marks by cluster (from the selected cluster in cell J3) and overall averages across all students.
This helps visually compare how a single cluster performs relative to the entire population in each subject — English, Math, and Science.</t>
  </si>
  <si>
    <t>Note: These orange-highlighted tables and bar graphs show the accuracy comparison between the average scores of each cluster vs. the overall subject averages.
The accuracy is calculated by comparing how close each cluster’s average is to the true overall average. A value near 100% indicates high similarity.
Use these graphs to visually interpret which cluster best represents the entire dataset for each 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</si>
</sst>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1"/>
      <color theme="0"/>
      <name val="Calibri"/>
      <family val="2"/>
      <scheme val="minor"/>
    </font>
    <font>
      <b/>
      <sz val="18"/>
      <color theme="1"/>
      <name val="Calibri"/>
      <family val="2"/>
      <scheme val="minor"/>
    </font>
    <font>
      <b/>
      <sz val="18"/>
      <color rgb="FF00B0F0"/>
      <name val="Calibri"/>
      <family val="2"/>
      <scheme val="minor"/>
    </font>
    <font>
      <sz val="9"/>
      <color indexed="81"/>
      <name val="Tahoma"/>
      <family val="2"/>
    </font>
    <font>
      <b/>
      <sz val="9"/>
      <color indexed="81"/>
      <name val="Tahoma"/>
      <family val="2"/>
    </font>
    <font>
      <b/>
      <sz val="11"/>
      <color theme="1"/>
      <name val="Calibri"/>
      <family val="2"/>
      <scheme val="minor"/>
    </font>
    <font>
      <sz val="11"/>
      <color theme="0"/>
      <name val="Calibri"/>
      <family val="2"/>
      <scheme val="minor"/>
    </font>
    <font>
      <sz val="20"/>
      <color theme="1"/>
      <name val="Calibri"/>
      <family val="2"/>
      <scheme val="minor"/>
    </font>
    <font>
      <b/>
      <sz val="14"/>
      <color theme="0"/>
      <name val="Calibri"/>
      <family val="2"/>
      <scheme val="minor"/>
    </font>
    <font>
      <b/>
      <sz val="12"/>
      <color theme="0"/>
      <name val="Calibri"/>
      <family val="2"/>
      <scheme val="minor"/>
    </font>
    <font>
      <b/>
      <sz val="11"/>
      <color rgb="FFFFFFFF"/>
      <name val="Calibri"/>
      <family val="2"/>
      <scheme val="minor"/>
    </font>
    <font>
      <b/>
      <sz val="22"/>
      <color rgb="FF00B0F0"/>
      <name val="Calibri"/>
      <family val="2"/>
      <scheme val="minor"/>
    </font>
    <font>
      <sz val="11"/>
      <color rgb="FF00B0F0"/>
      <name val="Calibri"/>
      <family val="2"/>
      <scheme val="minor"/>
    </font>
    <font>
      <b/>
      <sz val="11"/>
      <color theme="0"/>
      <name val="Ff"/>
    </font>
    <font>
      <sz val="11"/>
      <color rgb="FF006100"/>
      <name val="Calibri"/>
      <family val="2"/>
      <scheme val="minor"/>
    </font>
    <font>
      <sz val="11"/>
      <color rgb="FF9C0006"/>
      <name val="Calibri"/>
      <family val="2"/>
      <scheme val="minor"/>
    </font>
    <font>
      <sz val="11"/>
      <color rgb="FF9C5700"/>
      <name val="Calibri"/>
      <family val="2"/>
      <scheme val="minor"/>
    </font>
    <font>
      <sz val="12"/>
      <color theme="0"/>
      <name val="Calibri"/>
      <family val="2"/>
      <scheme val="minor"/>
    </font>
    <font>
      <b/>
      <sz val="12"/>
      <color rgb="FF00B0F0"/>
      <name val="Calibri"/>
      <family val="2"/>
      <scheme val="minor"/>
    </font>
    <font>
      <b/>
      <sz val="11"/>
      <color rgb="FF002060"/>
      <name val="Calibri"/>
      <family val="2"/>
      <scheme val="minor"/>
    </font>
    <font>
      <b/>
      <sz val="11"/>
      <color theme="4" tint="-0.499984740745262"/>
      <name val="Calibri"/>
      <family val="2"/>
      <scheme val="minor"/>
    </font>
  </fonts>
  <fills count="1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00B0F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4"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3300"/>
        <bgColor indexed="64"/>
      </patternFill>
    </fill>
    <fill>
      <patternFill patternType="solid">
        <fgColor theme="4" tint="-0.499984740745262"/>
        <bgColor indexed="64"/>
      </patternFill>
    </fill>
    <fill>
      <patternFill patternType="solid">
        <fgColor theme="3" tint="-0.499984740745262"/>
        <bgColor indexed="64"/>
      </patternFill>
    </fill>
    <fill>
      <patternFill patternType="solid">
        <fgColor rgb="FFFF0000"/>
        <bgColor indexed="64"/>
      </patternFill>
    </fill>
  </fills>
  <borders count="49">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rgb="FF00B0F0"/>
      </left>
      <right style="thin">
        <color rgb="FF00B0F0"/>
      </right>
      <top style="thin">
        <color rgb="FF00B0F0"/>
      </top>
      <bottom style="thin">
        <color rgb="FF00B0F0"/>
      </bottom>
      <diagonal/>
    </border>
    <border>
      <left style="medium">
        <color rgb="FF00B0F0"/>
      </left>
      <right/>
      <top style="medium">
        <color rgb="FF00B0F0"/>
      </top>
      <bottom/>
      <diagonal/>
    </border>
    <border>
      <left/>
      <right/>
      <top style="medium">
        <color rgb="FF00B0F0"/>
      </top>
      <bottom/>
      <diagonal/>
    </border>
    <border>
      <left/>
      <right style="medium">
        <color rgb="FF00B0F0"/>
      </right>
      <top style="medium">
        <color rgb="FF00B0F0"/>
      </top>
      <bottom/>
      <diagonal/>
    </border>
    <border>
      <left style="thin">
        <color indexed="64"/>
      </left>
      <right style="thin">
        <color indexed="64"/>
      </right>
      <top style="thin">
        <color indexed="64"/>
      </top>
      <bottom/>
      <diagonal/>
    </border>
    <border>
      <left style="medium">
        <color rgb="FF00B0F0"/>
      </left>
      <right/>
      <top/>
      <bottom/>
      <diagonal/>
    </border>
    <border>
      <left/>
      <right style="medium">
        <color rgb="FF00B0F0"/>
      </right>
      <top/>
      <bottom/>
      <diagonal/>
    </border>
    <border>
      <left style="thin">
        <color rgb="FF00B0F0"/>
      </left>
      <right style="thin">
        <color rgb="FF00B0F0"/>
      </right>
      <top style="thin">
        <color rgb="FF00B0F0"/>
      </top>
      <bottom/>
      <diagonal/>
    </border>
    <border>
      <left/>
      <right/>
      <top style="medium">
        <color indexed="64"/>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rgb="FF00B0F0"/>
      </left>
      <right/>
      <top/>
      <bottom style="medium">
        <color rgb="FF00B0F0"/>
      </bottom>
      <diagonal/>
    </border>
    <border>
      <left/>
      <right/>
      <top/>
      <bottom style="medium">
        <color rgb="FF00B0F0"/>
      </bottom>
      <diagonal/>
    </border>
    <border>
      <left/>
      <right style="medium">
        <color rgb="FF00B0F0"/>
      </right>
      <top/>
      <bottom style="medium">
        <color rgb="FF00B0F0"/>
      </bottom>
      <diagonal/>
    </border>
    <border>
      <left/>
      <right style="thin">
        <color rgb="FF00B0F0"/>
      </right>
      <top style="thin">
        <color rgb="FF00B0F0"/>
      </top>
      <bottom style="thin">
        <color rgb="FF00B0F0"/>
      </bottom>
      <diagonal/>
    </border>
    <border>
      <left/>
      <right style="thin">
        <color rgb="FF00B0F0"/>
      </right>
      <top style="thin">
        <color rgb="FF00B0F0"/>
      </top>
      <bottom/>
      <diagonal/>
    </border>
    <border>
      <left style="medium">
        <color theme="1" tint="4.9989318521683403E-2"/>
      </left>
      <right/>
      <top style="medium">
        <color theme="1" tint="4.9989318521683403E-2"/>
      </top>
      <bottom style="medium">
        <color theme="1" tint="4.9989318521683403E-2"/>
      </bottom>
      <diagonal/>
    </border>
    <border>
      <left/>
      <right style="medium">
        <color theme="1" tint="4.9989318521683403E-2"/>
      </right>
      <top style="medium">
        <color theme="1" tint="4.9989318521683403E-2"/>
      </top>
      <bottom style="medium">
        <color theme="1" tint="4.9989318521683403E-2"/>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style="medium">
        <color rgb="FF00B0F0"/>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B0F0"/>
      </left>
      <right style="medium">
        <color rgb="FF00B0F0"/>
      </right>
      <top style="medium">
        <color rgb="FF00B0F0"/>
      </top>
      <bottom style="medium">
        <color rgb="FF00B0F0"/>
      </bottom>
      <diagonal/>
    </border>
    <border>
      <left style="double">
        <color theme="5" tint="-0.249977111117893"/>
      </left>
      <right/>
      <top style="double">
        <color theme="5" tint="-0.249977111117893"/>
      </top>
      <bottom/>
      <diagonal/>
    </border>
    <border>
      <left/>
      <right/>
      <top style="double">
        <color theme="5" tint="-0.249977111117893"/>
      </top>
      <bottom/>
      <diagonal/>
    </border>
    <border>
      <left/>
      <right style="double">
        <color theme="5" tint="-0.249977111117893"/>
      </right>
      <top style="double">
        <color theme="5" tint="-0.249977111117893"/>
      </top>
      <bottom/>
      <diagonal/>
    </border>
    <border>
      <left style="double">
        <color theme="5" tint="-0.249977111117893"/>
      </left>
      <right/>
      <top/>
      <bottom style="double">
        <color theme="5" tint="-0.249977111117893"/>
      </bottom>
      <diagonal/>
    </border>
    <border>
      <left/>
      <right/>
      <top/>
      <bottom style="double">
        <color theme="5" tint="-0.249977111117893"/>
      </bottom>
      <diagonal/>
    </border>
    <border>
      <left/>
      <right style="double">
        <color theme="5" tint="-0.249977111117893"/>
      </right>
      <top/>
      <bottom style="double">
        <color theme="5" tint="-0.249977111117893"/>
      </bottom>
      <diagonal/>
    </border>
    <border>
      <left/>
      <right style="medium">
        <color rgb="FF00B0F0"/>
      </right>
      <top style="thin">
        <color theme="4" tint="0.39997558519241921"/>
      </top>
      <bottom style="thin">
        <color theme="4" tint="0.39997558519241921"/>
      </bottom>
      <diagonal/>
    </border>
    <border>
      <left style="medium">
        <color rgb="FF00B0F0"/>
      </left>
      <right style="thin">
        <color rgb="FF00B0F0"/>
      </right>
      <top style="thin">
        <color rgb="FF00B0F0"/>
      </top>
      <bottom style="thin">
        <color rgb="FF00B0F0"/>
      </bottom>
      <diagonal/>
    </border>
  </borders>
  <cellStyleXfs count="4">
    <xf numFmtId="0" fontId="0" fillId="0" borderId="0"/>
    <xf numFmtId="0" fontId="15" fillId="10" borderId="0" applyNumberFormat="0" applyBorder="0" applyAlignment="0" applyProtection="0"/>
    <xf numFmtId="0" fontId="16" fillId="11" borderId="0" applyNumberFormat="0" applyBorder="0" applyAlignment="0" applyProtection="0"/>
    <xf numFmtId="0" fontId="17" fillId="12" borderId="0" applyNumberFormat="0" applyBorder="0" applyAlignment="0" applyProtection="0"/>
  </cellStyleXfs>
  <cellXfs count="127">
    <xf numFmtId="0" fontId="0" fillId="0" borderId="0" xfId="0"/>
    <xf numFmtId="0" fontId="0" fillId="2" borderId="4" xfId="0" applyFill="1" applyBorder="1" applyAlignment="1">
      <alignment horizontal="center" wrapText="1"/>
    </xf>
    <xf numFmtId="0" fontId="1" fillId="4" borderId="0" xfId="0" applyFont="1" applyFill="1" applyAlignment="1">
      <alignment horizontal="center" vertical="center" wrapText="1"/>
    </xf>
    <xf numFmtId="0" fontId="0" fillId="5" borderId="5" xfId="0" applyFill="1" applyBorder="1" applyAlignment="1">
      <alignment horizontal="center" vertical="center" wrapText="1"/>
    </xf>
    <xf numFmtId="0" fontId="1" fillId="3" borderId="2" xfId="0" applyFont="1" applyFill="1" applyBorder="1" applyAlignment="1">
      <alignment horizontal="center"/>
    </xf>
    <xf numFmtId="0" fontId="1" fillId="3" borderId="0" xfId="0" applyFont="1" applyFill="1" applyAlignment="1">
      <alignment horizontal="center"/>
    </xf>
    <xf numFmtId="0" fontId="1" fillId="3" borderId="3" xfId="0" applyFont="1" applyFill="1" applyBorder="1" applyAlignment="1">
      <alignment horizontal="center"/>
    </xf>
    <xf numFmtId="0" fontId="0" fillId="2" borderId="9" xfId="0" applyFill="1" applyBorder="1" applyAlignment="1">
      <alignment horizontal="center" wrapText="1"/>
    </xf>
    <xf numFmtId="0" fontId="0" fillId="0" borderId="0" xfId="0" pivotButton="1"/>
    <xf numFmtId="0" fontId="0" fillId="0" borderId="0" xfId="0" applyAlignment="1">
      <alignment horizontal="left"/>
    </xf>
    <xf numFmtId="0" fontId="0" fillId="5" borderId="12" xfId="0" applyFill="1" applyBorder="1" applyAlignment="1">
      <alignment horizontal="center" vertical="center" wrapText="1"/>
    </xf>
    <xf numFmtId="0" fontId="0" fillId="0" borderId="0" xfId="0" applyAlignment="1">
      <alignment horizontal="left" indent="1"/>
    </xf>
    <xf numFmtId="0" fontId="0" fillId="0" borderId="0" xfId="0" applyAlignment="1">
      <alignment horizontal="left" indent="2"/>
    </xf>
    <xf numFmtId="0" fontId="0" fillId="6" borderId="4" xfId="0" applyFill="1" applyBorder="1" applyAlignment="1">
      <alignment vertical="center" wrapText="1"/>
    </xf>
    <xf numFmtId="0" fontId="0" fillId="6" borderId="14" xfId="0" applyFill="1" applyBorder="1" applyAlignment="1">
      <alignment vertical="center" wrapText="1"/>
    </xf>
    <xf numFmtId="0" fontId="0" fillId="6" borderId="9" xfId="0" applyFill="1" applyBorder="1" applyAlignment="1">
      <alignment vertical="center" wrapText="1"/>
    </xf>
    <xf numFmtId="0" fontId="6" fillId="3" borderId="1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0" fillId="6" borderId="14" xfId="0" applyFill="1" applyBorder="1" applyAlignment="1">
      <alignment horizontal="center" vertical="center" wrapText="1"/>
    </xf>
    <xf numFmtId="0" fontId="0" fillId="6" borderId="4" xfId="0" applyFill="1" applyBorder="1" applyAlignment="1">
      <alignment horizontal="center" vertical="center" wrapText="1"/>
    </xf>
    <xf numFmtId="0" fontId="0" fillId="6" borderId="9" xfId="0" applyFill="1" applyBorder="1" applyAlignment="1">
      <alignment horizontal="center" vertical="center" wrapText="1"/>
    </xf>
    <xf numFmtId="0" fontId="0" fillId="0" borderId="17" xfId="0" applyBorder="1" applyAlignment="1">
      <alignment horizontal="center"/>
    </xf>
    <xf numFmtId="0" fontId="0" fillId="0" borderId="18" xfId="0" applyBorder="1" applyAlignment="1">
      <alignment horizontal="center"/>
    </xf>
    <xf numFmtId="0" fontId="0" fillId="6" borderId="4" xfId="0" applyFill="1" applyBorder="1"/>
    <xf numFmtId="0" fontId="0" fillId="0" borderId="4" xfId="0" applyBorder="1" applyAlignment="1">
      <alignment horizontal="center"/>
    </xf>
    <xf numFmtId="0" fontId="0" fillId="6" borderId="4" xfId="0" applyFill="1" applyBorder="1" applyAlignment="1">
      <alignment horizontal="center"/>
    </xf>
    <xf numFmtId="0" fontId="0" fillId="6" borderId="19" xfId="0" applyFill="1" applyBorder="1"/>
    <xf numFmtId="0" fontId="0" fillId="6" borderId="20" xfId="0" applyFill="1" applyBorder="1"/>
    <xf numFmtId="0" fontId="1" fillId="3" borderId="21" xfId="0" applyFont="1" applyFill="1" applyBorder="1" applyAlignment="1">
      <alignment horizontal="center"/>
    </xf>
    <xf numFmtId="0" fontId="1" fillId="3" borderId="22" xfId="0" applyFont="1" applyFill="1" applyBorder="1" applyAlignment="1">
      <alignment horizontal="center"/>
    </xf>
    <xf numFmtId="0" fontId="0" fillId="6" borderId="23" xfId="0" applyFill="1" applyBorder="1"/>
    <xf numFmtId="0" fontId="0" fillId="6" borderId="24" xfId="0" applyFill="1" applyBorder="1"/>
    <xf numFmtId="0" fontId="7" fillId="3" borderId="0" xfId="0" applyFont="1" applyFill="1"/>
    <xf numFmtId="0" fontId="0" fillId="0" borderId="5" xfId="0" applyBorder="1" applyAlignment="1">
      <alignment vertical="center" wrapText="1"/>
    </xf>
    <xf numFmtId="0" fontId="0" fillId="0" borderId="28" xfId="0" applyBorder="1" applyAlignment="1">
      <alignment vertical="center" wrapText="1"/>
    </xf>
    <xf numFmtId="0" fontId="0" fillId="0" borderId="29" xfId="0" applyBorder="1" applyAlignment="1">
      <alignment vertical="center" wrapText="1"/>
    </xf>
    <xf numFmtId="0" fontId="0" fillId="0" borderId="12" xfId="0" applyBorder="1" applyAlignment="1">
      <alignment vertical="center" wrapText="1"/>
    </xf>
    <xf numFmtId="0" fontId="10" fillId="4" borderId="0" xfId="0" applyFont="1" applyFill="1" applyAlignment="1">
      <alignment horizontal="center" vertical="center" wrapText="1"/>
    </xf>
    <xf numFmtId="0" fontId="10" fillId="4" borderId="11" xfId="0" applyFont="1" applyFill="1" applyBorder="1" applyAlignment="1">
      <alignment horizontal="center" vertical="center" wrapText="1"/>
    </xf>
    <xf numFmtId="0" fontId="0" fillId="0" borderId="5" xfId="0" applyBorder="1"/>
    <xf numFmtId="0" fontId="0" fillId="7" borderId="5" xfId="0" applyFill="1" applyBorder="1" applyAlignment="1">
      <alignment vertical="center" wrapText="1"/>
    </xf>
    <xf numFmtId="0" fontId="0" fillId="7" borderId="28" xfId="0" applyFill="1" applyBorder="1" applyAlignment="1">
      <alignment vertical="center" wrapText="1"/>
    </xf>
    <xf numFmtId="0" fontId="0" fillId="7" borderId="32" xfId="0" applyFill="1" applyBorder="1"/>
    <xf numFmtId="0" fontId="10" fillId="4" borderId="33" xfId="0" applyFont="1" applyFill="1" applyBorder="1" applyAlignment="1">
      <alignment horizontal="center" vertical="center" wrapText="1"/>
    </xf>
    <xf numFmtId="0" fontId="10" fillId="4" borderId="34" xfId="0" applyFont="1" applyFill="1" applyBorder="1" applyAlignment="1">
      <alignment horizontal="center" vertical="center" wrapText="1"/>
    </xf>
    <xf numFmtId="0" fontId="6" fillId="0" borderId="0" xfId="0" applyFont="1" applyAlignment="1">
      <alignment horizontal="center" vertical="center" wrapText="1"/>
    </xf>
    <xf numFmtId="0" fontId="0" fillId="0" borderId="0" xfId="0" applyAlignment="1">
      <alignment vertical="center" wrapText="1"/>
    </xf>
    <xf numFmtId="0" fontId="14" fillId="4" borderId="0" xfId="0" applyFont="1" applyFill="1" applyAlignment="1">
      <alignment horizontal="center" vertical="center" wrapText="1"/>
    </xf>
    <xf numFmtId="0" fontId="0" fillId="7" borderId="36" xfId="0" applyFill="1" applyBorder="1" applyAlignment="1">
      <alignment vertical="center" wrapText="1"/>
    </xf>
    <xf numFmtId="0" fontId="0" fillId="0" borderId="36" xfId="0" applyBorder="1" applyAlignment="1">
      <alignment vertical="center" wrapText="1"/>
    </xf>
    <xf numFmtId="0" fontId="1" fillId="8" borderId="36" xfId="0" applyFont="1" applyFill="1" applyBorder="1" applyAlignment="1">
      <alignment horizontal="center" vertical="center" wrapText="1"/>
    </xf>
    <xf numFmtId="0" fontId="0" fillId="7" borderId="32" xfId="0" applyFill="1" applyBorder="1" applyAlignment="1">
      <alignment vertical="center" wrapText="1"/>
    </xf>
    <xf numFmtId="0" fontId="0" fillId="0" borderId="35" xfId="0" applyBorder="1" applyAlignment="1">
      <alignment vertical="center" wrapText="1"/>
    </xf>
    <xf numFmtId="0" fontId="0" fillId="0" borderId="32" xfId="0" applyBorder="1" applyAlignment="1">
      <alignment vertical="center" wrapText="1"/>
    </xf>
    <xf numFmtId="0" fontId="0" fillId="7" borderId="35" xfId="0" applyFill="1" applyBorder="1" applyAlignment="1">
      <alignment horizontal="center" vertical="center" wrapText="1"/>
    </xf>
    <xf numFmtId="0" fontId="0" fillId="0" borderId="35" xfId="0" applyBorder="1" applyAlignment="1">
      <alignment horizontal="center" vertical="center" wrapText="1"/>
    </xf>
    <xf numFmtId="0" fontId="0" fillId="0" borderId="0" xfId="0" applyAlignment="1">
      <alignment horizontal="center" vertical="center"/>
    </xf>
    <xf numFmtId="0" fontId="16" fillId="11" borderId="0" xfId="2" applyAlignment="1">
      <alignment vertical="center" wrapText="1"/>
    </xf>
    <xf numFmtId="0" fontId="16" fillId="11" borderId="0" xfId="2"/>
    <xf numFmtId="0" fontId="15" fillId="10" borderId="0" xfId="1" applyAlignment="1">
      <alignment vertical="center" wrapText="1"/>
    </xf>
    <xf numFmtId="0" fontId="15" fillId="10" borderId="0" xfId="1"/>
    <xf numFmtId="0" fontId="17" fillId="12" borderId="0" xfId="3" applyAlignment="1">
      <alignment vertical="center" wrapText="1"/>
    </xf>
    <xf numFmtId="0" fontId="17" fillId="12" borderId="0" xfId="3"/>
    <xf numFmtId="0" fontId="10" fillId="4" borderId="0" xfId="0" applyFont="1" applyFill="1" applyAlignment="1">
      <alignment horizontal="center" vertical="center"/>
    </xf>
    <xf numFmtId="0" fontId="19" fillId="2" borderId="40" xfId="0" applyFont="1" applyFill="1" applyBorder="1" applyAlignment="1">
      <alignment horizontal="center" vertical="center"/>
    </xf>
    <xf numFmtId="0" fontId="1" fillId="9" borderId="41" xfId="0" applyFont="1" applyFill="1" applyBorder="1" applyAlignment="1">
      <alignment horizontal="center"/>
    </xf>
    <xf numFmtId="0" fontId="1" fillId="9" borderId="42" xfId="0" applyFont="1" applyFill="1" applyBorder="1" applyAlignment="1">
      <alignment horizontal="center"/>
    </xf>
    <xf numFmtId="0" fontId="6" fillId="9" borderId="42" xfId="0" applyFont="1" applyFill="1" applyBorder="1" applyAlignment="1">
      <alignment horizontal="center"/>
    </xf>
    <xf numFmtId="0" fontId="20" fillId="2" borderId="44" xfId="0" applyFont="1" applyFill="1" applyBorder="1" applyAlignment="1">
      <alignment horizontal="center"/>
    </xf>
    <xf numFmtId="0" fontId="20" fillId="2" borderId="45" xfId="0" applyFont="1" applyFill="1" applyBorder="1" applyAlignment="1">
      <alignment horizontal="center"/>
    </xf>
    <xf numFmtId="0" fontId="21" fillId="2" borderId="44" xfId="0" applyFont="1" applyFill="1" applyBorder="1" applyAlignment="1">
      <alignment horizontal="center"/>
    </xf>
    <xf numFmtId="0" fontId="21" fillId="2" borderId="45" xfId="0" applyFont="1" applyFill="1" applyBorder="1" applyAlignment="1">
      <alignment horizontal="center"/>
    </xf>
    <xf numFmtId="0" fontId="2" fillId="0" borderId="1" xfId="0" applyFont="1" applyBorder="1" applyAlignment="1">
      <alignment horizontal="center"/>
    </xf>
    <xf numFmtId="0" fontId="3" fillId="0" borderId="6"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0" fillId="0" borderId="11" xfId="0" applyBorder="1" applyAlignment="1">
      <alignment horizontal="center"/>
    </xf>
    <xf numFmtId="0" fontId="8" fillId="0" borderId="2" xfId="0" applyFont="1" applyBorder="1" applyAlignment="1">
      <alignment horizontal="center" vertical="center"/>
    </xf>
    <xf numFmtId="0" fontId="8" fillId="0" borderId="0" xfId="0" applyFont="1" applyAlignment="1">
      <alignment horizontal="center" vertical="center"/>
    </xf>
    <xf numFmtId="0" fontId="8" fillId="0" borderId="15" xfId="0" applyFont="1" applyBorder="1" applyAlignment="1">
      <alignment horizontal="center" vertical="center"/>
    </xf>
    <xf numFmtId="0" fontId="8" fillId="0" borderId="1" xfId="0" applyFont="1" applyBorder="1" applyAlignment="1">
      <alignment horizontal="center" vertical="center"/>
    </xf>
    <xf numFmtId="0" fontId="1" fillId="3" borderId="17" xfId="0" applyFont="1" applyFill="1" applyBorder="1" applyAlignment="1">
      <alignment horizontal="center"/>
    </xf>
    <xf numFmtId="0" fontId="1" fillId="3" borderId="13" xfId="0" applyFont="1" applyFill="1" applyBorder="1" applyAlignment="1">
      <alignment horizontal="center"/>
    </xf>
    <xf numFmtId="0" fontId="1" fillId="3" borderId="18" xfId="0" applyFont="1" applyFill="1" applyBorder="1" applyAlignment="1">
      <alignment horizontal="center"/>
    </xf>
    <xf numFmtId="0" fontId="2" fillId="0" borderId="17" xfId="0" applyFont="1" applyBorder="1" applyAlignment="1">
      <alignment horizontal="center" vertical="center"/>
    </xf>
    <xf numFmtId="0" fontId="2" fillId="0" borderId="13" xfId="0" applyFont="1" applyBorder="1" applyAlignment="1">
      <alignment horizontal="center" vertical="center"/>
    </xf>
    <xf numFmtId="0" fontId="2" fillId="0" borderId="18" xfId="0" applyFont="1" applyBorder="1" applyAlignment="1">
      <alignment horizontal="center" vertical="center"/>
    </xf>
    <xf numFmtId="0" fontId="2" fillId="0" borderId="15" xfId="0" applyFont="1" applyBorder="1" applyAlignment="1">
      <alignment horizontal="center" vertical="center"/>
    </xf>
    <xf numFmtId="0" fontId="2" fillId="0" borderId="1" xfId="0" applyFont="1" applyBorder="1" applyAlignment="1">
      <alignment horizontal="center" vertical="center"/>
    </xf>
    <xf numFmtId="0" fontId="2" fillId="0" borderId="16" xfId="0" applyFont="1" applyBorder="1" applyAlignment="1">
      <alignment horizontal="center" vertical="center"/>
    </xf>
    <xf numFmtId="0" fontId="1" fillId="3" borderId="0" xfId="0" applyFont="1" applyFill="1" applyAlignment="1">
      <alignment horizont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3" fillId="3" borderId="8" xfId="0" applyFont="1" applyFill="1" applyBorder="1" applyAlignment="1">
      <alignment horizontal="center" vertical="center" wrapText="1"/>
    </xf>
    <xf numFmtId="0" fontId="13" fillId="3" borderId="10"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11" xfId="0" applyFont="1" applyFill="1" applyBorder="1" applyAlignment="1">
      <alignment horizontal="center" vertical="center" wrapText="1"/>
    </xf>
    <xf numFmtId="0" fontId="13" fillId="3" borderId="25" xfId="0" applyFont="1" applyFill="1" applyBorder="1" applyAlignment="1">
      <alignment horizontal="center" vertical="center" wrapText="1"/>
    </xf>
    <xf numFmtId="0" fontId="13" fillId="3" borderId="26" xfId="0" applyFont="1" applyFill="1" applyBorder="1" applyAlignment="1">
      <alignment horizontal="center" vertical="center" wrapText="1"/>
    </xf>
    <xf numFmtId="0" fontId="13" fillId="3" borderId="27" xfId="0" applyFont="1" applyFill="1" applyBorder="1" applyAlignment="1">
      <alignment horizontal="center" vertical="center" wrapText="1"/>
    </xf>
    <xf numFmtId="0" fontId="12" fillId="0" borderId="6" xfId="0" applyFont="1" applyBorder="1" applyAlignment="1">
      <alignment horizontal="center" vertical="center"/>
    </xf>
    <xf numFmtId="0" fontId="12" fillId="0" borderId="7" xfId="0" applyFont="1" applyBorder="1" applyAlignment="1">
      <alignment horizontal="center" vertical="center"/>
    </xf>
    <xf numFmtId="0" fontId="12" fillId="0" borderId="8" xfId="0" applyFont="1" applyBorder="1" applyAlignment="1">
      <alignment horizontal="center" vertical="center"/>
    </xf>
    <xf numFmtId="0" fontId="12" fillId="0" borderId="25" xfId="0" applyFont="1" applyBorder="1" applyAlignment="1">
      <alignment horizontal="center" vertical="center"/>
    </xf>
    <xf numFmtId="0" fontId="12" fillId="0" borderId="26" xfId="0" applyFont="1" applyBorder="1" applyAlignment="1">
      <alignment horizontal="center" vertical="center"/>
    </xf>
    <xf numFmtId="0" fontId="12" fillId="0" borderId="27" xfId="0" applyFont="1" applyBorder="1" applyAlignment="1">
      <alignment horizontal="center" vertical="center"/>
    </xf>
    <xf numFmtId="0" fontId="9" fillId="4" borderId="7" xfId="0" applyFont="1" applyFill="1" applyBorder="1" applyAlignment="1">
      <alignment horizontal="center"/>
    </xf>
    <xf numFmtId="0" fontId="11" fillId="4" borderId="30" xfId="0" applyFont="1" applyFill="1" applyBorder="1" applyAlignment="1">
      <alignment horizontal="center"/>
    </xf>
    <xf numFmtId="0" fontId="11" fillId="4" borderId="31" xfId="0" applyFont="1" applyFill="1" applyBorder="1" applyAlignment="1">
      <alignment horizontal="center"/>
    </xf>
    <xf numFmtId="0" fontId="18" fillId="3" borderId="0" xfId="0" applyFont="1" applyFill="1" applyAlignment="1">
      <alignment horizontal="center" vertical="center" wrapText="1"/>
    </xf>
    <xf numFmtId="0" fontId="11" fillId="9" borderId="37" xfId="0" applyFont="1" applyFill="1" applyBorder="1" applyAlignment="1">
      <alignment horizontal="center"/>
    </xf>
    <xf numFmtId="0" fontId="11" fillId="9" borderId="38" xfId="0" applyFont="1" applyFill="1" applyBorder="1" applyAlignment="1">
      <alignment horizontal="center"/>
    </xf>
    <xf numFmtId="0" fontId="11" fillId="9" borderId="39" xfId="0" applyFont="1" applyFill="1" applyBorder="1" applyAlignment="1">
      <alignment horizontal="center"/>
    </xf>
    <xf numFmtId="0" fontId="9" fillId="13" borderId="43" xfId="0" applyFont="1" applyFill="1" applyBorder="1" applyAlignment="1">
      <alignment horizontal="center" vertical="center"/>
    </xf>
    <xf numFmtId="0" fontId="9" fillId="13" borderId="46" xfId="0" applyFont="1" applyFill="1" applyBorder="1" applyAlignment="1">
      <alignment horizontal="center" vertical="center"/>
    </xf>
    <xf numFmtId="0" fontId="11" fillId="16" borderId="30" xfId="0" applyFont="1" applyFill="1" applyBorder="1" applyAlignment="1">
      <alignment horizontal="center" vertical="center"/>
    </xf>
    <xf numFmtId="0" fontId="11" fillId="16" borderId="31" xfId="0" applyFont="1" applyFill="1" applyBorder="1" applyAlignment="1">
      <alignment horizontal="center" vertical="center"/>
    </xf>
    <xf numFmtId="0" fontId="1" fillId="9" borderId="0" xfId="0" applyFont="1" applyFill="1" applyAlignment="1">
      <alignment horizontal="center" vertical="center" wrapText="1"/>
    </xf>
    <xf numFmtId="0" fontId="1" fillId="14" borderId="0" xfId="0" applyFont="1" applyFill="1" applyAlignment="1">
      <alignment horizontal="center" vertical="center" wrapText="1"/>
    </xf>
    <xf numFmtId="0" fontId="1" fillId="15" borderId="0" xfId="0" applyFont="1" applyFill="1" applyAlignment="1">
      <alignment horizontal="center" vertical="center" wrapText="1"/>
    </xf>
    <xf numFmtId="0" fontId="1" fillId="15" borderId="0" xfId="0" applyFont="1" applyFill="1" applyAlignment="1">
      <alignment horizontal="center" vertical="center"/>
    </xf>
    <xf numFmtId="0" fontId="0" fillId="7" borderId="48" xfId="0" applyFont="1" applyFill="1" applyBorder="1" applyAlignment="1">
      <alignment vertical="center" wrapText="1"/>
    </xf>
    <xf numFmtId="0" fontId="0" fillId="7" borderId="5" xfId="0" applyFont="1" applyFill="1" applyBorder="1" applyAlignment="1">
      <alignment vertical="center" wrapText="1"/>
    </xf>
    <xf numFmtId="0" fontId="0" fillId="7" borderId="47" xfId="0" applyFont="1" applyFill="1" applyBorder="1"/>
  </cellXfs>
  <cellStyles count="4">
    <cellStyle name="Bad" xfId="2" builtinId="27"/>
    <cellStyle name="Good" xfId="1" builtinId="26"/>
    <cellStyle name="Neutral" xfId="3" builtinId="28"/>
    <cellStyle name="Normal" xfId="0" builtinId="0"/>
  </cellStyles>
  <dxfs count="78">
    <dxf>
      <font>
        <b/>
        <i val="0"/>
        <color theme="0"/>
      </font>
      <fill>
        <patternFill>
          <bgColor rgb="FF00B0F0"/>
        </patternFill>
      </fill>
    </dxf>
    <dxf>
      <font>
        <b val="0"/>
        <i val="0"/>
        <color rgb="FF00FF00"/>
      </font>
    </dxf>
    <dxf>
      <font>
        <b/>
        <i val="0"/>
        <color rgb="FFFFFFFF"/>
      </font>
      <fill>
        <patternFill>
          <bgColor rgb="FFFF0000"/>
        </patternFill>
      </fill>
    </dxf>
    <dxf>
      <font>
        <b/>
        <i val="0"/>
        <color rgb="FFFFFFFF"/>
      </font>
      <fill>
        <patternFill>
          <bgColor rgb="FFFF0000"/>
        </patternFill>
      </fill>
    </dxf>
    <dxf>
      <font>
        <b/>
        <i val="0"/>
        <color rgb="FFFFFFFF"/>
      </font>
      <fill>
        <patternFill>
          <bgColor rgb="FF00B050"/>
        </patternFill>
      </fill>
    </dxf>
    <dxf>
      <font>
        <b val="0"/>
        <i val="0"/>
        <color rgb="FF00FF00"/>
      </font>
    </dxf>
    <dxf>
      <font>
        <b val="0"/>
        <i val="0"/>
        <color rgb="FF00FF00"/>
      </font>
    </dxf>
    <dxf>
      <font>
        <b/>
        <i val="0"/>
        <color theme="0"/>
      </font>
      <fill>
        <patternFill>
          <bgColor rgb="FF00B0F0"/>
        </patternFill>
      </fill>
    </dxf>
    <dxf>
      <font>
        <b/>
        <i val="0"/>
        <color rgb="FFFFFFFF"/>
      </font>
      <fill>
        <patternFill>
          <bgColor rgb="FFFF0000"/>
        </patternFill>
      </fill>
    </dxf>
    <dxf>
      <font>
        <b/>
        <i val="0"/>
        <color rgb="FFFFFFFF"/>
      </font>
      <fill>
        <patternFill>
          <bgColor rgb="FFFF0000"/>
        </patternFill>
      </fill>
    </dxf>
    <dxf>
      <font>
        <b/>
        <i val="0"/>
        <color rgb="FFFFFFFF"/>
      </font>
      <fill>
        <patternFill>
          <bgColor rgb="FF00B050"/>
        </patternFill>
      </fill>
    </dxf>
    <dxf>
      <font>
        <b val="0"/>
        <i val="0"/>
        <color rgb="FF00FF00"/>
      </font>
    </dxf>
    <dxf>
      <font>
        <b/>
        <i val="0"/>
        <color theme="0"/>
      </font>
      <fill>
        <patternFill>
          <bgColor rgb="FF00B0F0"/>
        </patternFill>
      </fill>
    </dxf>
    <dxf>
      <font>
        <b val="0"/>
        <i val="0"/>
        <color rgb="FF00FF00"/>
      </font>
    </dxf>
    <dxf>
      <font>
        <b/>
        <i val="0"/>
        <color rgb="FFFFFFFF"/>
      </font>
      <fill>
        <patternFill>
          <bgColor rgb="FFFF0000"/>
        </patternFill>
      </fill>
    </dxf>
    <dxf>
      <font>
        <b/>
        <i val="0"/>
        <color rgb="FFFFFFFF"/>
      </font>
      <fill>
        <patternFill>
          <bgColor rgb="FFFF0000"/>
        </patternFill>
      </fill>
    </dxf>
    <dxf>
      <font>
        <b/>
        <i val="0"/>
        <color rgb="FFFFFFFF"/>
      </font>
      <fill>
        <patternFill>
          <bgColor rgb="FF00B050"/>
        </patternFill>
      </fill>
    </dxf>
    <dxf>
      <font>
        <b val="0"/>
        <i val="0"/>
        <color rgb="FF00FF00"/>
      </font>
    </dxf>
    <dxf>
      <font>
        <b/>
        <i val="0"/>
        <color theme="0"/>
      </font>
      <fill>
        <patternFill>
          <bgColor rgb="FF00B0F0"/>
        </patternFill>
      </fill>
    </dxf>
    <dxf>
      <font>
        <b/>
        <i val="0"/>
        <color rgb="FFFFFFFF"/>
      </font>
      <fill>
        <patternFill>
          <bgColor rgb="FFFF0000"/>
        </patternFill>
      </fill>
    </dxf>
    <dxf>
      <font>
        <b/>
        <i val="0"/>
        <color rgb="FFFFFFFF"/>
      </font>
      <fill>
        <patternFill>
          <bgColor rgb="FFFF0000"/>
        </patternFill>
      </fill>
    </dxf>
    <dxf>
      <font>
        <b val="0"/>
        <i val="0"/>
        <color rgb="FF00FF00"/>
      </font>
    </dxf>
    <dxf>
      <font>
        <b/>
        <i val="0"/>
        <color rgb="FFFFFFFF"/>
      </font>
      <fill>
        <patternFill>
          <bgColor rgb="FF00B050"/>
        </patternFill>
      </fill>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rgb="FF00B0F0"/>
        </left>
        <right style="thin">
          <color rgb="FF00B0F0"/>
        </right>
        <top style="thin">
          <color rgb="FF00B0F0"/>
        </top>
        <bottom style="thin">
          <color rgb="FF00B0F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rgb="FF00B0F0"/>
        </left>
        <right style="thin">
          <color rgb="FF00B0F0"/>
        </right>
        <top style="thin">
          <color rgb="FF00B0F0"/>
        </top>
        <bottom style="thin">
          <color rgb="FF00B0F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rgb="FF00B0F0"/>
        </left>
        <right style="thin">
          <color rgb="FF00B0F0"/>
        </right>
        <top style="thin">
          <color rgb="FF00B0F0"/>
        </top>
        <bottom style="thin">
          <color rgb="FF00B0F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rgb="FF00B0F0"/>
        </left>
        <right style="thin">
          <color rgb="FF00B0F0"/>
        </right>
        <top style="thin">
          <color rgb="FF00B0F0"/>
        </top>
        <bottom style="thin">
          <color rgb="FF00B0F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right style="thin">
          <color rgb="FF00B0F0"/>
        </right>
        <top style="thin">
          <color rgb="FF00B0F0"/>
        </top>
        <bottom style="thin">
          <color rgb="FF00B0F0"/>
        </bottom>
        <vertical/>
        <horizontal/>
      </border>
    </dxf>
    <dxf>
      <border outline="0">
        <left style="medium">
          <color rgb="FF00B0F0"/>
        </left>
        <right style="medium">
          <color rgb="FF00B0F0"/>
        </right>
        <top style="medium">
          <color rgb="FF00B0F0"/>
        </top>
        <bottom style="medium">
          <color rgb="FF00B0F0"/>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indexed="64"/>
          <bgColor rgb="FF00B0F0"/>
        </patternFill>
      </fill>
      <alignment horizontal="center" vertical="center" textRotation="0" wrapText="1" indent="0" justifyLastLine="0" shrinkToFit="0" readingOrder="0"/>
    </dxf>
    <dxf>
      <alignment horizontal="general" vertical="center" textRotation="0" wrapText="1" indent="0" justifyLastLine="0" shrinkToFit="0" readingOrder="0"/>
      <border diagonalUp="0" diagonalDown="0">
        <left style="thin">
          <color rgb="FF00B0F0"/>
        </left>
        <right style="thin">
          <color rgb="FF00B0F0"/>
        </right>
        <top style="thin">
          <color rgb="FF00B0F0"/>
        </top>
        <bottom style="thin">
          <color rgb="FF00B0F0"/>
        </bottom>
        <vertical/>
        <horizontal/>
      </border>
    </dxf>
    <dxf>
      <alignment horizontal="general" vertical="center" textRotation="0" wrapText="1" indent="0" justifyLastLine="0" shrinkToFit="0" readingOrder="0"/>
      <border diagonalUp="0" diagonalDown="0">
        <left style="thin">
          <color rgb="FF00B0F0"/>
        </left>
        <right style="thin">
          <color rgb="FF00B0F0"/>
        </right>
        <top style="thin">
          <color rgb="FF00B0F0"/>
        </top>
        <bottom style="thin">
          <color rgb="FF00B0F0"/>
        </bottom>
        <vertical/>
        <horizontal/>
      </border>
    </dxf>
    <dxf>
      <alignment horizontal="general" vertical="center" textRotation="0" wrapText="1" indent="0" justifyLastLine="0" shrinkToFit="0" readingOrder="0"/>
      <border diagonalUp="0" diagonalDown="0">
        <left style="thin">
          <color rgb="FF00B0F0"/>
        </left>
        <right style="thin">
          <color rgb="FF00B0F0"/>
        </right>
        <top style="thin">
          <color rgb="FF00B0F0"/>
        </top>
        <bottom style="thin">
          <color rgb="FF00B0F0"/>
        </bottom>
        <vertical/>
        <horizontal/>
      </border>
    </dxf>
    <dxf>
      <alignment horizontal="general" vertical="center" textRotation="0" wrapText="1" indent="0" justifyLastLine="0" shrinkToFit="0" readingOrder="0"/>
      <border diagonalUp="0" diagonalDown="0">
        <left style="thin">
          <color rgb="FF00B0F0"/>
        </left>
        <right style="thin">
          <color rgb="FF00B0F0"/>
        </right>
        <top style="thin">
          <color rgb="FF00B0F0"/>
        </top>
        <bottom style="thin">
          <color rgb="FF00B0F0"/>
        </bottom>
        <vertical/>
        <horizontal/>
      </border>
    </dxf>
    <dxf>
      <alignment horizontal="general" vertical="center" textRotation="0" wrapText="1" indent="0" justifyLastLine="0" shrinkToFit="0" readingOrder="0"/>
      <border diagonalUp="0" diagonalDown="0">
        <left/>
        <right style="thin">
          <color rgb="FF00B0F0"/>
        </right>
        <top style="thin">
          <color rgb="FF00B0F0"/>
        </top>
        <bottom style="thin">
          <color rgb="FF00B0F0"/>
        </bottom>
        <vertical/>
        <horizontal/>
      </border>
    </dxf>
    <dxf>
      <border outline="0">
        <left style="medium">
          <color rgb="FF00B0F0"/>
        </left>
        <right style="medium">
          <color rgb="FF00B0F0"/>
        </right>
        <top style="medium">
          <color rgb="FF00B0F0"/>
        </top>
        <bottom style="medium">
          <color rgb="FF00B0F0"/>
        </bottom>
      </border>
    </dxf>
    <dxf>
      <alignment horizontal="general" vertical="center" textRotation="0" wrapText="1"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0B0F0"/>
        </patternFill>
      </fill>
      <alignment horizontal="center" vertical="center" textRotation="0" wrapText="1" indent="0" justifyLastLine="0" shrinkToFit="0" readingOrder="0"/>
    </dxf>
    <dxf>
      <fill>
        <patternFill patternType="solid">
          <fgColor indexed="64"/>
          <bgColor theme="7" tint="0.79998168889431442"/>
        </patternFill>
      </fill>
      <border diagonalUp="0" diagonalDown="0">
        <left style="thin">
          <color indexed="64"/>
        </left>
        <right/>
        <top style="thin">
          <color indexed="64"/>
        </top>
        <bottom style="thin">
          <color indexed="64"/>
        </bottom>
        <vertical/>
        <horizontal/>
      </border>
    </dxf>
    <dxf>
      <fill>
        <patternFill patternType="solid">
          <fgColor indexed="64"/>
          <bgColor theme="7" tint="0.79998168889431442"/>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1"/>
        </patternFill>
      </fill>
      <alignment horizontal="center" vertical="bottom"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7"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7" tint="0.79998168889431442"/>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7"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7" tint="0.79998168889431442"/>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7" tint="0.79998168889431442"/>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7"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7" tint="0.79998168889431442"/>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medium">
          <color indexed="64"/>
        </top>
        <bottom style="thin">
          <color indexed="64"/>
        </bottom>
      </border>
    </dxf>
    <dxf>
      <fill>
        <patternFill patternType="solid">
          <fgColor indexed="64"/>
          <bgColor theme="7" tint="0.79998168889431442"/>
        </patternFill>
      </fill>
      <alignment horizontal="general"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1"/>
        </patternFill>
      </fill>
      <alignment horizontal="center" vertical="center" textRotation="0" wrapText="1" indent="0" justifyLastLine="0" shrinkToFit="0" readingOrder="0"/>
    </dxf>
    <dxf>
      <font>
        <color theme="0"/>
      </font>
    </dxf>
    <dxf>
      <fill>
        <patternFill patternType="solid">
          <bgColor theme="1"/>
        </patternFill>
      </fill>
    </dxf>
    <dxf>
      <fill>
        <patternFill patternType="solid">
          <fgColor indexed="64"/>
          <bgColor theme="4" tint="0.79998168889431442"/>
        </patternFill>
      </fill>
      <alignment horizontal="center" vertical="center" textRotation="0" wrapText="1" indent="0" justifyLastLine="0" shrinkToFit="0" readingOrder="0"/>
      <border diagonalUp="0" diagonalDown="0">
        <left style="thin">
          <color rgb="FF00B0F0"/>
        </left>
        <right style="thin">
          <color rgb="FF00B0F0"/>
        </right>
        <top style="thin">
          <color rgb="FF00B0F0"/>
        </top>
        <bottom style="thin">
          <color rgb="FF00B0F0"/>
        </bottom>
        <vertical/>
        <horizontal/>
      </border>
    </dxf>
    <dxf>
      <fill>
        <patternFill patternType="solid">
          <fgColor indexed="64"/>
          <bgColor theme="4" tint="0.79998168889431442"/>
        </patternFill>
      </fill>
      <alignment horizontal="center" vertical="center" textRotation="0" wrapText="1" indent="0" justifyLastLine="0" shrinkToFit="0" readingOrder="0"/>
      <border diagonalUp="0" diagonalDown="0">
        <left style="thin">
          <color rgb="FF00B0F0"/>
        </left>
        <right style="thin">
          <color rgb="FF00B0F0"/>
        </right>
        <top style="thin">
          <color rgb="FF00B0F0"/>
        </top>
        <bottom style="thin">
          <color rgb="FF00B0F0"/>
        </bottom>
        <vertical/>
        <horizontal/>
      </border>
    </dxf>
    <dxf>
      <fill>
        <patternFill patternType="solid">
          <fgColor indexed="64"/>
          <bgColor theme="4" tint="0.79998168889431442"/>
        </patternFill>
      </fill>
      <alignment horizontal="center" vertical="center" textRotation="0" wrapText="1" indent="0" justifyLastLine="0" shrinkToFit="0" readingOrder="0"/>
      <border diagonalUp="0" diagonalDown="0">
        <left style="thin">
          <color rgb="FF00B0F0"/>
        </left>
        <right style="thin">
          <color rgb="FF00B0F0"/>
        </right>
        <top style="thin">
          <color rgb="FF00B0F0"/>
        </top>
        <bottom style="thin">
          <color rgb="FF00B0F0"/>
        </bottom>
        <vertical/>
        <horizontal/>
      </border>
    </dxf>
    <dxf>
      <fill>
        <patternFill patternType="solid">
          <fgColor indexed="64"/>
          <bgColor theme="4" tint="0.79998168889431442"/>
        </patternFill>
      </fill>
      <alignment horizontal="center" vertical="center" textRotation="0" wrapText="1" indent="0" justifyLastLine="0" shrinkToFit="0" readingOrder="0"/>
      <border diagonalUp="0" diagonalDown="0">
        <left style="thin">
          <color rgb="FF00B0F0"/>
        </left>
        <right style="thin">
          <color rgb="FF00B0F0"/>
        </right>
        <top style="thin">
          <color rgb="FF00B0F0"/>
        </top>
        <bottom style="thin">
          <color rgb="FF00B0F0"/>
        </bottom>
        <vertical/>
        <horizontal/>
      </border>
    </dxf>
    <dxf>
      <fill>
        <patternFill patternType="solid">
          <fgColor indexed="64"/>
          <bgColor theme="4" tint="0.79998168889431442"/>
        </patternFill>
      </fill>
      <alignment horizontal="center" vertical="center" textRotation="0" wrapText="1" indent="0" justifyLastLine="0" shrinkToFit="0" readingOrder="0"/>
      <border diagonalUp="0" diagonalDown="0">
        <left style="thin">
          <color rgb="FF00B0F0"/>
        </left>
        <right style="thin">
          <color rgb="FF00B0F0"/>
        </right>
        <top style="thin">
          <color rgb="FF00B0F0"/>
        </top>
        <bottom style="thin">
          <color rgb="FF00B0F0"/>
        </bottom>
        <vertical/>
        <horizontal/>
      </border>
    </dxf>
    <dxf>
      <border outline="0">
        <top style="medium">
          <color rgb="FF00B0F0"/>
        </top>
        <bottom style="medium">
          <color rgb="FF00B0F0"/>
        </bottom>
      </border>
    </dxf>
    <dxf>
      <fill>
        <patternFill patternType="solid">
          <fgColor indexed="64"/>
          <bgColor theme="4" tint="0.79998168889431442"/>
        </patternFill>
      </fill>
      <alignment horizontal="center" vertical="center"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B0F0"/>
        </patternFill>
      </fill>
      <alignment horizontal="center" vertical="center" textRotation="0" wrapText="1" indent="0" justifyLastLine="0" shrinkToFit="0" readingOrder="0"/>
    </dxf>
    <dxf>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medium">
          <color indexed="64"/>
        </top>
        <bottom style="thin">
          <color indexed="64"/>
        </bottom>
      </border>
    </dxf>
    <dxf>
      <fill>
        <patternFill patternType="solid">
          <fgColor indexed="64"/>
          <bgColor theme="0"/>
        </patternFill>
      </fill>
      <alignment horizontal="center"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1"/>
        </patternFill>
      </fill>
      <alignment horizontal="center" vertical="bottom" textRotation="0" wrapText="0" indent="0" justifyLastLine="0" shrinkToFit="0" readingOrder="0"/>
    </dxf>
  </dxfs>
  <tableStyles count="0" defaultTableStyle="TableStyleMedium2" defaultPivotStyle="PivotStyleLight16"/>
  <colors>
    <mruColors>
      <color rgb="FFFF0000"/>
      <color rgb="FFFF3300"/>
      <color rgb="FFFFFFFF"/>
      <color rgb="FF00FF00"/>
      <color rgb="FFCCFF33"/>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[Nominal Data.xlsx]Sheet5!PivotTable5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Sheet5!$B$1</c:f>
              <c:strCache>
                <c:ptCount val="1"/>
                <c:pt idx="0">
                  <c:v>Total</c:v>
                </c:pt>
              </c:strCache>
            </c:strRef>
          </c:tx>
          <c:spPr>
            <a:solidFill>
              <a:schemeClr val="accent1"/>
            </a:solidFill>
            <a:ln>
              <a:noFill/>
            </a:ln>
            <a:effectLst/>
          </c:spPr>
          <c:invertIfNegative val="0"/>
          <c:cat>
            <c:strRef>
              <c:f>Sheet5!$A$2:$A$4</c:f>
              <c:strCache>
                <c:ptCount val="2"/>
                <c:pt idx="0">
                  <c:v>Female</c:v>
                </c:pt>
                <c:pt idx="1">
                  <c:v>Male</c:v>
                </c:pt>
              </c:strCache>
            </c:strRef>
          </c:cat>
          <c:val>
            <c:numRef>
              <c:f>Sheet5!$B$2:$B$4</c:f>
              <c:numCache>
                <c:formatCode>General</c:formatCode>
                <c:ptCount val="2"/>
                <c:pt idx="0">
                  <c:v>7</c:v>
                </c:pt>
                <c:pt idx="1">
                  <c:v>8</c:v>
                </c:pt>
              </c:numCache>
            </c:numRef>
          </c:val>
          <c:extLst>
            <c:ext xmlns:c16="http://schemas.microsoft.com/office/drawing/2014/chart" uri="{C3380CC4-5D6E-409C-BE32-E72D297353CC}">
              <c16:uniqueId val="{00000002-4111-415E-8C55-5AE48FCCE823}"/>
            </c:ext>
          </c:extLst>
        </c:ser>
        <c:dLbls>
          <c:showLegendKey val="0"/>
          <c:showVal val="0"/>
          <c:showCatName val="0"/>
          <c:showSerName val="0"/>
          <c:showPercent val="0"/>
          <c:showBubbleSize val="0"/>
        </c:dLbls>
        <c:gapWidth val="219"/>
        <c:overlap val="-27"/>
        <c:axId val="1745506415"/>
        <c:axId val="1745507375"/>
      </c:barChart>
      <c:catAx>
        <c:axId val="1745506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507375"/>
        <c:crosses val="autoZero"/>
        <c:auto val="1"/>
        <c:lblAlgn val="ctr"/>
        <c:lblOffset val="100"/>
        <c:noMultiLvlLbl val="0"/>
      </c:catAx>
      <c:valAx>
        <c:axId val="1745507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506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[Nominal Data.xlsx]Sheet5!PivotTable5</c:name>
    <c:fmtId val="2"/>
  </c:pivotSource>
  <c:chart>
    <c:title>
      <c:layout>
        <c:manualLayout>
          <c:xMode val="edge"/>
          <c:yMode val="edge"/>
          <c:x val="0.71257100995937139"/>
          <c:y val="3.9132909591120405E-3"/>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24884861090476"/>
          <c:y val="0.35185505802738509"/>
          <c:w val="0.75111375229039767"/>
          <c:h val="0.50195387850615059"/>
        </c:manualLayout>
      </c:layout>
      <c:barChart>
        <c:barDir val="col"/>
        <c:grouping val="clustered"/>
        <c:varyColors val="0"/>
        <c:ser>
          <c:idx val="0"/>
          <c:order val="0"/>
          <c:tx>
            <c:strRef>
              <c:f>Sheet5!$B$1</c:f>
              <c:strCache>
                <c:ptCount val="1"/>
                <c:pt idx="0">
                  <c:v>Total</c:v>
                </c:pt>
              </c:strCache>
            </c:strRef>
          </c:tx>
          <c:spPr>
            <a:pattFill prst="ltUpDiag">
              <a:fgClr>
                <a:schemeClr val="accent1"/>
              </a:fgClr>
              <a:bgClr>
                <a:schemeClr val="lt1"/>
              </a:bgClr>
            </a:pattFill>
            <a:ln>
              <a:noFill/>
            </a:ln>
            <a:effectLst/>
          </c:spPr>
          <c:invertIfNegative val="0"/>
          <c:cat>
            <c:strRef>
              <c:f>Sheet5!$A$2:$A$4</c:f>
              <c:strCache>
                <c:ptCount val="2"/>
                <c:pt idx="0">
                  <c:v>Female</c:v>
                </c:pt>
                <c:pt idx="1">
                  <c:v>Male</c:v>
                </c:pt>
              </c:strCache>
            </c:strRef>
          </c:cat>
          <c:val>
            <c:numRef>
              <c:f>Sheet5!$B$2:$B$4</c:f>
              <c:numCache>
                <c:formatCode>General</c:formatCode>
                <c:ptCount val="2"/>
                <c:pt idx="0">
                  <c:v>7</c:v>
                </c:pt>
                <c:pt idx="1">
                  <c:v>8</c:v>
                </c:pt>
              </c:numCache>
            </c:numRef>
          </c:val>
          <c:extLst>
            <c:ext xmlns:c16="http://schemas.microsoft.com/office/drawing/2014/chart" uri="{C3380CC4-5D6E-409C-BE32-E72D297353CC}">
              <c16:uniqueId val="{00000000-6B4A-4E24-A1C7-A193CA0ED347}"/>
            </c:ext>
          </c:extLst>
        </c:ser>
        <c:dLbls>
          <c:showLegendKey val="0"/>
          <c:showVal val="0"/>
          <c:showCatName val="0"/>
          <c:showSerName val="0"/>
          <c:showPercent val="0"/>
          <c:showBubbleSize val="0"/>
        </c:dLbls>
        <c:gapWidth val="269"/>
        <c:overlap val="-20"/>
        <c:axId val="1745506415"/>
        <c:axId val="1745507375"/>
      </c:barChart>
      <c:catAx>
        <c:axId val="1745506415"/>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745507375"/>
        <c:crosses val="autoZero"/>
        <c:auto val="1"/>
        <c:lblAlgn val="ctr"/>
        <c:lblOffset val="100"/>
        <c:noMultiLvlLbl val="0"/>
      </c:catAx>
      <c:valAx>
        <c:axId val="17455073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745506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[Nominal Data.xlsx]Sheet1!PivotTable8</c:name>
    <c:fmtId val="0"/>
  </c:pivotSource>
  <c:chart>
    <c:title>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noFill/>
          <a:ln w="25400" cap="flat" cmpd="sng" algn="ctr">
            <a:solidFill>
              <a:schemeClr val="accent1"/>
            </a:solidFill>
            <a:miter lim="800000"/>
          </a:ln>
          <a:effectLst/>
        </c:spPr>
        <c:marker>
          <c:symbol val="circle"/>
          <c:size val="6"/>
          <c:spPr>
            <a:noFill/>
            <a:ln w="19050" cap="rnd">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C000"/>
          </a:solid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0000"/>
          </a:solidFill>
          <a:ln w="25400" cap="flat" cmpd="sng" algn="ctr">
            <a:solidFill>
              <a:schemeClr val="accent1"/>
            </a:solidFill>
            <a:miter lim="800000"/>
          </a:ln>
          <a:effectLst/>
        </c:spPr>
      </c:pivotFmt>
      <c:pivotFmt>
        <c:idx val="9"/>
        <c:spPr>
          <a:solidFill>
            <a:srgbClr val="00B050"/>
          </a:solidFill>
          <a:ln w="25400" cap="flat" cmpd="sng" algn="ctr">
            <a:solidFill>
              <a:schemeClr val="accent1"/>
            </a:solidFill>
            <a:miter lim="800000"/>
          </a:ln>
          <a:effectLst/>
        </c:spPr>
      </c:pivotFmt>
      <c:pivotFmt>
        <c:idx val="10"/>
        <c:spPr>
          <a:solidFill>
            <a:srgbClr val="00B0F0"/>
          </a:solidFill>
          <a:ln w="25400" cap="flat" cmpd="sng" algn="ctr">
            <a:solidFill>
              <a:schemeClr val="accent1"/>
            </a:solidFill>
            <a:miter lim="800000"/>
          </a:ln>
          <a:effectLst/>
        </c:spPr>
      </c:pivotFmt>
      <c:pivotFmt>
        <c:idx val="11"/>
        <c:spPr>
          <a:solidFill>
            <a:srgbClr val="FFFF00"/>
          </a:solidFill>
          <a:ln w="25400" cap="flat" cmpd="sng" algn="ctr">
            <a:solidFill>
              <a:schemeClr val="accent1"/>
            </a:solidFill>
            <a:miter lim="800000"/>
          </a:ln>
          <a:effectLst/>
        </c:spPr>
      </c:pivotFmt>
      <c:pivotFmt>
        <c:idx val="12"/>
        <c:spPr>
          <a:solidFill>
            <a:srgbClr val="FF0000"/>
          </a:solidFill>
          <a:ln w="25400" cap="flat" cmpd="sng" algn="ctr">
            <a:solidFill>
              <a:schemeClr val="accent1"/>
            </a:solidFill>
            <a:miter lim="800000"/>
          </a:ln>
          <a:effectLst/>
        </c:spPr>
      </c:pivotFmt>
      <c:pivotFmt>
        <c:idx val="13"/>
        <c:spPr>
          <a:solidFill>
            <a:srgbClr val="00B050"/>
          </a:solidFill>
          <a:ln w="25400" cap="flat" cmpd="sng" algn="ctr">
            <a:solidFill>
              <a:schemeClr val="accent1"/>
            </a:solidFill>
            <a:miter lim="800000"/>
          </a:ln>
          <a:effectLst/>
        </c:spPr>
      </c:pivotFmt>
      <c:pivotFmt>
        <c:idx val="14"/>
        <c:spPr>
          <a:solidFill>
            <a:srgbClr val="00B0F0"/>
          </a:solidFill>
          <a:ln w="25400" cap="flat" cmpd="sng" algn="ctr">
            <a:solidFill>
              <a:schemeClr val="accent1"/>
            </a:solidFill>
            <a:miter lim="800000"/>
          </a:ln>
          <a:effectLst/>
        </c:spPr>
      </c:pivotFmt>
      <c:pivotFmt>
        <c:idx val="15"/>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Sheet1!$D$20:$D$21</c:f>
              <c:strCache>
                <c:ptCount val="1"/>
                <c:pt idx="0">
                  <c:v>Female</c:v>
                </c:pt>
              </c:strCache>
            </c:strRef>
          </c:tx>
          <c:spPr>
            <a:solidFill>
              <a:srgbClr val="FFC000"/>
            </a:solidFill>
            <a:ln w="25400" cap="flat" cmpd="sng" algn="ctr">
              <a:solidFill>
                <a:schemeClr val="accent1"/>
              </a:solidFill>
              <a:miter lim="800000"/>
            </a:ln>
            <a:effectLst/>
          </c:spPr>
          <c:invertIfNegative val="0"/>
          <c:dPt>
            <c:idx val="0"/>
            <c:invertIfNegative val="0"/>
            <c:bubble3D val="0"/>
            <c:spPr>
              <a:solidFill>
                <a:srgbClr val="00B0F0"/>
              </a:solidFill>
              <a:ln w="25400" cap="flat" cmpd="sng" algn="ctr">
                <a:solidFill>
                  <a:schemeClr val="accent1"/>
                </a:solidFill>
                <a:miter lim="800000"/>
              </a:ln>
              <a:effectLst/>
            </c:spPr>
            <c:extLst>
              <c:ext xmlns:c16="http://schemas.microsoft.com/office/drawing/2014/chart" uri="{C3380CC4-5D6E-409C-BE32-E72D297353CC}">
                <c16:uniqueId val="{00000007-93C2-4AEC-B728-3181BBDDEEE5}"/>
              </c:ext>
            </c:extLst>
          </c:dPt>
          <c:dPt>
            <c:idx val="1"/>
            <c:invertIfNegative val="0"/>
            <c:bubble3D val="0"/>
            <c:spPr>
              <a:solidFill>
                <a:srgbClr val="00B050"/>
              </a:solidFill>
              <a:ln w="25400" cap="flat" cmpd="sng" algn="ctr">
                <a:solidFill>
                  <a:schemeClr val="accent1"/>
                </a:solidFill>
                <a:miter lim="800000"/>
              </a:ln>
              <a:effectLst/>
            </c:spPr>
            <c:extLst>
              <c:ext xmlns:c16="http://schemas.microsoft.com/office/drawing/2014/chart" uri="{C3380CC4-5D6E-409C-BE32-E72D297353CC}">
                <c16:uniqueId val="{00000006-93C2-4AEC-B728-3181BBDDEEE5}"/>
              </c:ext>
            </c:extLst>
          </c:dPt>
          <c:dPt>
            <c:idx val="2"/>
            <c:invertIfNegative val="0"/>
            <c:bubble3D val="0"/>
            <c:spPr>
              <a:solidFill>
                <a:srgbClr val="FF0000"/>
              </a:solidFill>
              <a:ln w="25400" cap="flat" cmpd="sng" algn="ctr">
                <a:solidFill>
                  <a:schemeClr val="accent1"/>
                </a:solidFill>
                <a:miter lim="800000"/>
              </a:ln>
              <a:effectLst/>
            </c:spPr>
            <c:extLst>
              <c:ext xmlns:c16="http://schemas.microsoft.com/office/drawing/2014/chart" uri="{C3380CC4-5D6E-409C-BE32-E72D297353CC}">
                <c16:uniqueId val="{00000005-93C2-4AEC-B728-3181BBDDEEE5}"/>
              </c:ext>
            </c:extLst>
          </c:dPt>
          <c:dPt>
            <c:idx val="3"/>
            <c:invertIfNegative val="0"/>
            <c:bubble3D val="0"/>
            <c:extLst>
              <c:ext xmlns:c16="http://schemas.microsoft.com/office/drawing/2014/chart" uri="{C3380CC4-5D6E-409C-BE32-E72D297353CC}">
                <c16:uniqueId val="{00000008-93C2-4AEC-B728-3181BBDDEEE5}"/>
              </c:ext>
            </c:extLst>
          </c:dPt>
          <c:cat>
            <c:strRef>
              <c:f>Sheet1!$C$22:$C$26</c:f>
              <c:strCache>
                <c:ptCount val="4"/>
                <c:pt idx="0">
                  <c:v>Blue</c:v>
                </c:pt>
                <c:pt idx="1">
                  <c:v>Green</c:v>
                </c:pt>
                <c:pt idx="2">
                  <c:v>Red</c:v>
                </c:pt>
                <c:pt idx="3">
                  <c:v>Yellow</c:v>
                </c:pt>
              </c:strCache>
            </c:strRef>
          </c:cat>
          <c:val>
            <c:numRef>
              <c:f>Sheet1!$D$22:$D$26</c:f>
              <c:numCache>
                <c:formatCode>General</c:formatCode>
                <c:ptCount val="4"/>
                <c:pt idx="0">
                  <c:v>2</c:v>
                </c:pt>
                <c:pt idx="1">
                  <c:v>2</c:v>
                </c:pt>
                <c:pt idx="2">
                  <c:v>2</c:v>
                </c:pt>
                <c:pt idx="3">
                  <c:v>1</c:v>
                </c:pt>
              </c:numCache>
            </c:numRef>
          </c:val>
          <c:extLst>
            <c:ext xmlns:c16="http://schemas.microsoft.com/office/drawing/2014/chart" uri="{C3380CC4-5D6E-409C-BE32-E72D297353CC}">
              <c16:uniqueId val="{00000003-93C2-4AEC-B728-3181BBDDEEE5}"/>
            </c:ext>
          </c:extLst>
        </c:ser>
        <c:dLbls>
          <c:showLegendKey val="0"/>
          <c:showVal val="0"/>
          <c:showCatName val="0"/>
          <c:showSerName val="0"/>
          <c:showPercent val="0"/>
          <c:showBubbleSize val="0"/>
        </c:dLbls>
        <c:gapWidth val="164"/>
        <c:overlap val="-35"/>
        <c:axId val="1081768143"/>
        <c:axId val="1081764303"/>
      </c:barChart>
      <c:catAx>
        <c:axId val="10817681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81764303"/>
        <c:crosses val="autoZero"/>
        <c:auto val="1"/>
        <c:lblAlgn val="ctr"/>
        <c:lblOffset val="100"/>
        <c:noMultiLvlLbl val="0"/>
      </c:catAx>
      <c:valAx>
        <c:axId val="10817643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81768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[Nominal Data.xlsx]Sheet2!PivotTable6</c:name>
    <c:fmtId val="0"/>
  </c:pivotSource>
  <c:chart>
    <c:title>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FF0000"/>
          </a:solidFill>
          <a:ln w="25400" cap="flat" cmpd="sng" algn="ctr">
            <a:solidFill>
              <a:schemeClr val="accent1"/>
            </a:solidFill>
            <a:miter lim="800000"/>
          </a:ln>
          <a:effectLst/>
        </c:spPr>
      </c:pivotFmt>
      <c:pivotFmt>
        <c:idx val="15"/>
        <c:spPr>
          <a:solidFill>
            <a:srgbClr val="FF3300"/>
          </a:solidFill>
          <a:ln w="25400" cap="flat" cmpd="sng" algn="ctr">
            <a:solidFill>
              <a:schemeClr val="accent1"/>
            </a:solidFill>
            <a:miter lim="800000"/>
          </a:ln>
          <a:effectLst/>
        </c:spPr>
      </c:pivotFmt>
      <c:pivotFmt>
        <c:idx val="16"/>
        <c:spPr>
          <a:solidFill>
            <a:srgbClr val="FFFF00"/>
          </a:solidFill>
          <a:ln w="25400" cap="flat" cmpd="sng" algn="ctr">
            <a:solidFill>
              <a:schemeClr val="accent1"/>
            </a:solidFill>
            <a:miter lim="800000"/>
          </a:ln>
          <a:effectLst/>
        </c:spPr>
      </c:pivotFmt>
      <c:pivotFmt>
        <c:idx val="17"/>
        <c:spPr>
          <a:solidFill>
            <a:srgbClr val="CCFF33"/>
          </a:solidFill>
          <a:ln w="25400" cap="flat" cmpd="sng" algn="ctr">
            <a:solidFill>
              <a:schemeClr val="accent1"/>
            </a:solidFill>
            <a:miter lim="800000"/>
          </a:ln>
          <a:effectLst/>
        </c:spPr>
      </c:pivotFmt>
      <c:pivotFmt>
        <c:idx val="18"/>
        <c:spPr>
          <a:solidFill>
            <a:srgbClr val="CCFF33"/>
          </a:solidFill>
          <a:ln w="25400" cap="flat" cmpd="sng" algn="ctr">
            <a:solidFill>
              <a:schemeClr val="accent1"/>
            </a:solidFill>
            <a:miter lim="800000"/>
          </a:ln>
          <a:effectLst/>
        </c:spPr>
      </c:pivotFmt>
      <c:pivotFmt>
        <c:idx val="19"/>
        <c:spPr>
          <a:solidFill>
            <a:srgbClr val="00FF00"/>
          </a:solidFill>
          <a:ln w="25400" cap="flat" cmpd="sng" algn="ctr">
            <a:solidFill>
              <a:schemeClr val="accent1"/>
            </a:solidFill>
            <a:miter lim="800000"/>
          </a:ln>
          <a:effectLst/>
        </c:spPr>
      </c:pivotFmt>
      <c:pivotFmt>
        <c:idx val="20"/>
        <c:spPr>
          <a:solidFill>
            <a:srgbClr val="00FF00"/>
          </a:solidFill>
          <a:ln w="25400" cap="flat" cmpd="sng" algn="ctr">
            <a:solidFill>
              <a:schemeClr val="accent1"/>
            </a:solidFill>
            <a:miter lim="800000"/>
          </a:ln>
          <a:effectLst/>
        </c:spPr>
      </c:pivotFmt>
    </c:pivotFmts>
    <c:plotArea>
      <c:layout>
        <c:manualLayout>
          <c:layoutTarget val="inner"/>
          <c:xMode val="edge"/>
          <c:yMode val="edge"/>
          <c:x val="8.2460286577549904E-2"/>
          <c:y val="0.18546653281885581"/>
          <c:w val="0.76946977850790221"/>
          <c:h val="0.53774387576552929"/>
        </c:manualLayout>
      </c:layout>
      <c:barChart>
        <c:barDir val="col"/>
        <c:grouping val="clustered"/>
        <c:varyColors val="0"/>
        <c:ser>
          <c:idx val="0"/>
          <c:order val="0"/>
          <c:tx>
            <c:strRef>
              <c:f>Sheet2!$Q$2</c:f>
              <c:strCache>
                <c:ptCount val="1"/>
                <c:pt idx="0">
                  <c:v>Total</c:v>
                </c:pt>
              </c:strCache>
            </c:strRef>
          </c:tx>
          <c:spPr>
            <a:noFill/>
            <a:ln w="25400" cap="flat" cmpd="sng" algn="ctr">
              <a:solidFill>
                <a:schemeClr val="accent1"/>
              </a:solidFill>
              <a:miter lim="800000"/>
            </a:ln>
            <a:effectLst/>
          </c:spPr>
          <c:invertIfNegative val="0"/>
          <c:dPt>
            <c:idx val="0"/>
            <c:invertIfNegative val="0"/>
            <c:bubble3D val="0"/>
            <c:spPr>
              <a:solidFill>
                <a:srgbClr val="00FF00"/>
              </a:solidFill>
              <a:ln w="25400" cap="flat" cmpd="sng" algn="ctr">
                <a:solidFill>
                  <a:schemeClr val="accent1"/>
                </a:solidFill>
                <a:miter lim="800000"/>
              </a:ln>
              <a:effectLst/>
            </c:spPr>
            <c:extLst>
              <c:ext xmlns:c16="http://schemas.microsoft.com/office/drawing/2014/chart" uri="{C3380CC4-5D6E-409C-BE32-E72D297353CC}">
                <c16:uniqueId val="{00000011-364C-45B2-8EA5-DCCC5F2A676D}"/>
              </c:ext>
            </c:extLst>
          </c:dPt>
          <c:dPt>
            <c:idx val="1"/>
            <c:invertIfNegative val="0"/>
            <c:bubble3D val="0"/>
            <c:spPr>
              <a:solidFill>
                <a:srgbClr val="00FF00"/>
              </a:solidFill>
              <a:ln w="25400" cap="flat" cmpd="sng" algn="ctr">
                <a:solidFill>
                  <a:schemeClr val="accent1"/>
                </a:solidFill>
                <a:miter lim="800000"/>
              </a:ln>
              <a:effectLst/>
            </c:spPr>
            <c:extLst>
              <c:ext xmlns:c16="http://schemas.microsoft.com/office/drawing/2014/chart" uri="{C3380CC4-5D6E-409C-BE32-E72D297353CC}">
                <c16:uniqueId val="{00000010-364C-45B2-8EA5-DCCC5F2A676D}"/>
              </c:ext>
            </c:extLst>
          </c:dPt>
          <c:dPt>
            <c:idx val="2"/>
            <c:invertIfNegative val="0"/>
            <c:bubble3D val="0"/>
            <c:spPr>
              <a:solidFill>
                <a:srgbClr val="CCFF33"/>
              </a:solidFill>
              <a:ln w="25400" cap="flat" cmpd="sng" algn="ctr">
                <a:solidFill>
                  <a:schemeClr val="accent1"/>
                </a:solidFill>
                <a:miter lim="800000"/>
              </a:ln>
              <a:effectLst/>
            </c:spPr>
            <c:extLst>
              <c:ext xmlns:c16="http://schemas.microsoft.com/office/drawing/2014/chart" uri="{C3380CC4-5D6E-409C-BE32-E72D297353CC}">
                <c16:uniqueId val="{0000000F-364C-45B2-8EA5-DCCC5F2A676D}"/>
              </c:ext>
            </c:extLst>
          </c:dPt>
          <c:dPt>
            <c:idx val="3"/>
            <c:invertIfNegative val="0"/>
            <c:bubble3D val="0"/>
            <c:spPr>
              <a:solidFill>
                <a:srgbClr val="CCFF33"/>
              </a:solidFill>
              <a:ln w="25400" cap="flat" cmpd="sng" algn="ctr">
                <a:solidFill>
                  <a:schemeClr val="accent1"/>
                </a:solidFill>
                <a:miter lim="800000"/>
              </a:ln>
              <a:effectLst/>
            </c:spPr>
            <c:extLst>
              <c:ext xmlns:c16="http://schemas.microsoft.com/office/drawing/2014/chart" uri="{C3380CC4-5D6E-409C-BE32-E72D297353CC}">
                <c16:uniqueId val="{0000000E-364C-45B2-8EA5-DCCC5F2A676D}"/>
              </c:ext>
            </c:extLst>
          </c:dPt>
          <c:dPt>
            <c:idx val="4"/>
            <c:invertIfNegative val="0"/>
            <c:bubble3D val="0"/>
            <c:spPr>
              <a:solidFill>
                <a:srgbClr val="FFFF00"/>
              </a:solidFill>
              <a:ln w="25400" cap="flat" cmpd="sng" algn="ctr">
                <a:solidFill>
                  <a:schemeClr val="accent1"/>
                </a:solidFill>
                <a:miter lim="800000"/>
              </a:ln>
              <a:effectLst/>
            </c:spPr>
            <c:extLst>
              <c:ext xmlns:c16="http://schemas.microsoft.com/office/drawing/2014/chart" uri="{C3380CC4-5D6E-409C-BE32-E72D297353CC}">
                <c16:uniqueId val="{0000000D-364C-45B2-8EA5-DCCC5F2A676D}"/>
              </c:ext>
            </c:extLst>
          </c:dPt>
          <c:dPt>
            <c:idx val="5"/>
            <c:invertIfNegative val="0"/>
            <c:bubble3D val="0"/>
            <c:spPr>
              <a:solidFill>
                <a:srgbClr val="FF3300"/>
              </a:solidFill>
              <a:ln w="25400" cap="flat" cmpd="sng" algn="ctr">
                <a:solidFill>
                  <a:schemeClr val="accent1"/>
                </a:solidFill>
                <a:miter lim="800000"/>
              </a:ln>
              <a:effectLst/>
            </c:spPr>
            <c:extLst>
              <c:ext xmlns:c16="http://schemas.microsoft.com/office/drawing/2014/chart" uri="{C3380CC4-5D6E-409C-BE32-E72D297353CC}">
                <c16:uniqueId val="{0000000C-364C-45B2-8EA5-DCCC5F2A676D}"/>
              </c:ext>
            </c:extLst>
          </c:dPt>
          <c:dPt>
            <c:idx val="6"/>
            <c:invertIfNegative val="0"/>
            <c:bubble3D val="0"/>
            <c:spPr>
              <a:solidFill>
                <a:srgbClr val="FF0000"/>
              </a:solidFill>
              <a:ln w="25400" cap="flat" cmpd="sng" algn="ctr">
                <a:solidFill>
                  <a:schemeClr val="accent1"/>
                </a:solidFill>
                <a:miter lim="800000"/>
              </a:ln>
              <a:effectLst/>
            </c:spPr>
            <c:extLst>
              <c:ext xmlns:c16="http://schemas.microsoft.com/office/drawing/2014/chart" uri="{C3380CC4-5D6E-409C-BE32-E72D297353CC}">
                <c16:uniqueId val="{0000000B-364C-45B2-8EA5-DCCC5F2A676D}"/>
              </c:ext>
            </c:extLst>
          </c:dPt>
          <c:cat>
            <c:multiLvlStrRef>
              <c:f>Sheet2!$P$3:$P$22</c:f>
              <c:multiLvlStrCache>
                <c:ptCount val="7"/>
                <c:lvl>
                  <c:pt idx="0">
                    <c:v>Excellent</c:v>
                  </c:pt>
                  <c:pt idx="1">
                    <c:v>Excellent</c:v>
                  </c:pt>
                  <c:pt idx="2">
                    <c:v>Very Good</c:v>
                  </c:pt>
                  <c:pt idx="3">
                    <c:v>Very Good</c:v>
                  </c:pt>
                  <c:pt idx="4">
                    <c:v>Good</c:v>
                  </c:pt>
                  <c:pt idx="5">
                    <c:v>Fair</c:v>
                  </c:pt>
                  <c:pt idx="6">
                    <c:v>Poor</c:v>
                  </c:pt>
                </c:lvl>
                <c:lvl>
                  <c:pt idx="0">
                    <c:v>Master</c:v>
                  </c:pt>
                  <c:pt idx="1">
                    <c:v>PhD</c:v>
                  </c:pt>
                  <c:pt idx="2">
                    <c:v>Bachelor</c:v>
                  </c:pt>
                  <c:pt idx="3">
                    <c:v>Master</c:v>
                  </c:pt>
                  <c:pt idx="4">
                    <c:v>Bachelor</c:v>
                  </c:pt>
                  <c:pt idx="5">
                    <c:v>High School</c:v>
                  </c:pt>
                  <c:pt idx="6">
                    <c:v>High School</c:v>
                  </c:pt>
                </c:lvl>
                <c:lvl>
                  <c:pt idx="0">
                    <c:v>1</c:v>
                  </c:pt>
                  <c:pt idx="2">
                    <c:v>2</c:v>
                  </c:pt>
                  <c:pt idx="4">
                    <c:v>3</c:v>
                  </c:pt>
                  <c:pt idx="5">
                    <c:v>4</c:v>
                  </c:pt>
                  <c:pt idx="6">
                    <c:v>5</c:v>
                  </c:pt>
                </c:lvl>
              </c:multiLvlStrCache>
            </c:multiLvlStrRef>
          </c:cat>
          <c:val>
            <c:numRef>
              <c:f>Sheet2!$Q$3:$Q$22</c:f>
              <c:numCache>
                <c:formatCode>General</c:formatCode>
                <c:ptCount val="7"/>
                <c:pt idx="0">
                  <c:v>2</c:v>
                </c:pt>
                <c:pt idx="1">
                  <c:v>1</c:v>
                </c:pt>
                <c:pt idx="2">
                  <c:v>1</c:v>
                </c:pt>
                <c:pt idx="3">
                  <c:v>2</c:v>
                </c:pt>
                <c:pt idx="4">
                  <c:v>4</c:v>
                </c:pt>
                <c:pt idx="5">
                  <c:v>3</c:v>
                </c:pt>
                <c:pt idx="6">
                  <c:v>2</c:v>
                </c:pt>
              </c:numCache>
            </c:numRef>
          </c:val>
          <c:extLst>
            <c:ext xmlns:c16="http://schemas.microsoft.com/office/drawing/2014/chart" uri="{C3380CC4-5D6E-409C-BE32-E72D297353CC}">
              <c16:uniqueId val="{00000002-7155-4DFC-BD24-DAEFAC86BC90}"/>
            </c:ext>
          </c:extLst>
        </c:ser>
        <c:dLbls>
          <c:showLegendKey val="0"/>
          <c:showVal val="0"/>
          <c:showCatName val="0"/>
          <c:showSerName val="0"/>
          <c:showPercent val="0"/>
          <c:showBubbleSize val="0"/>
        </c:dLbls>
        <c:gapWidth val="164"/>
        <c:overlap val="-35"/>
        <c:axId val="1074272847"/>
        <c:axId val="1074270447"/>
      </c:barChart>
      <c:catAx>
        <c:axId val="10742728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74270447"/>
        <c:crosses val="autoZero"/>
        <c:auto val="1"/>
        <c:lblAlgn val="ctr"/>
        <c:lblOffset val="100"/>
        <c:noMultiLvlLbl val="0"/>
      </c:catAx>
      <c:valAx>
        <c:axId val="10742704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74272847"/>
        <c:crosses val="autoZero"/>
        <c:crossBetween val="between"/>
      </c:valAx>
      <c:spPr>
        <a:noFill/>
        <a:ln>
          <a:noFill/>
        </a:ln>
        <a:effectLst/>
      </c:spPr>
    </c:plotArea>
    <c:legend>
      <c:legendPos val="r"/>
      <c:layout>
        <c:manualLayout>
          <c:xMode val="edge"/>
          <c:yMode val="edge"/>
          <c:x val="0.73856112281023012"/>
          <c:y val="2.1567274210245622E-3"/>
          <c:w val="0.23479159036806446"/>
          <c:h val="0.394674059666844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[Nominal Data.xlsx]Sheet3!PivotTable15</c:name>
    <c:fmtId val="4"/>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sz="1600" b="1" i="0" u="none" strike="noStrike" cap="all" normalizeH="0" baseline="0"/>
              <a:t>GENDER PERFORMANCE IN EXAMS</a:t>
            </a:r>
            <a:endParaRPr lang="en-IN"/>
          </a:p>
        </c:rich>
      </c:tx>
      <c:layout>
        <c:manualLayout>
          <c:xMode val="edge"/>
          <c:yMode val="edge"/>
          <c:x val="0.10688548190735418"/>
          <c:y val="0.1526773108999083"/>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333921222810112E-2"/>
          <c:y val="0.42704576438111591"/>
          <c:w val="0.93533215755437982"/>
          <c:h val="0.38120278865326679"/>
        </c:manualLayout>
      </c:layout>
      <c:barChart>
        <c:barDir val="col"/>
        <c:grouping val="clustered"/>
        <c:varyColors val="0"/>
        <c:ser>
          <c:idx val="0"/>
          <c:order val="0"/>
          <c:tx>
            <c:strRef>
              <c:f>Sheet3!$C$21:$C$22</c:f>
              <c:strCache>
                <c:ptCount val="1"/>
                <c:pt idx="0">
                  <c:v>Alok</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Sheet3!$B$23:$B$24</c:f>
              <c:strCache>
                <c:ptCount val="2"/>
                <c:pt idx="0">
                  <c:v>Female</c:v>
                </c:pt>
                <c:pt idx="1">
                  <c:v>Male</c:v>
                </c:pt>
              </c:strCache>
            </c:strRef>
          </c:cat>
          <c:val>
            <c:numRef>
              <c:f>Sheet3!$C$23:$C$24</c:f>
              <c:numCache>
                <c:formatCode>General</c:formatCode>
                <c:ptCount val="2"/>
                <c:pt idx="1">
                  <c:v>73</c:v>
                </c:pt>
              </c:numCache>
            </c:numRef>
          </c:val>
          <c:extLst>
            <c:ext xmlns:c16="http://schemas.microsoft.com/office/drawing/2014/chart" uri="{C3380CC4-5D6E-409C-BE32-E72D297353CC}">
              <c16:uniqueId val="{00000007-8C39-4AA4-96CF-A617C3BEDEFA}"/>
            </c:ext>
          </c:extLst>
        </c:ser>
        <c:ser>
          <c:idx val="1"/>
          <c:order val="1"/>
          <c:tx>
            <c:strRef>
              <c:f>Sheet3!$D$21:$D$22</c:f>
              <c:strCache>
                <c:ptCount val="1"/>
                <c:pt idx="0">
                  <c:v>Ankit</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Sheet3!$B$23:$B$24</c:f>
              <c:strCache>
                <c:ptCount val="2"/>
                <c:pt idx="0">
                  <c:v>Female</c:v>
                </c:pt>
                <c:pt idx="1">
                  <c:v>Male</c:v>
                </c:pt>
              </c:strCache>
            </c:strRef>
          </c:cat>
          <c:val>
            <c:numRef>
              <c:f>Sheet3!$D$23:$D$24</c:f>
              <c:numCache>
                <c:formatCode>General</c:formatCode>
                <c:ptCount val="2"/>
                <c:pt idx="1">
                  <c:v>75</c:v>
                </c:pt>
              </c:numCache>
            </c:numRef>
          </c:val>
          <c:extLst>
            <c:ext xmlns:c16="http://schemas.microsoft.com/office/drawing/2014/chart" uri="{C3380CC4-5D6E-409C-BE32-E72D297353CC}">
              <c16:uniqueId val="{00000017-8C39-4AA4-96CF-A617C3BEDEFA}"/>
            </c:ext>
          </c:extLst>
        </c:ser>
        <c:ser>
          <c:idx val="2"/>
          <c:order val="2"/>
          <c:tx>
            <c:strRef>
              <c:f>Sheet3!$E$21:$E$22</c:f>
              <c:strCache>
                <c:ptCount val="1"/>
                <c:pt idx="0">
                  <c:v>Arjun</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Sheet3!$B$23:$B$24</c:f>
              <c:strCache>
                <c:ptCount val="2"/>
                <c:pt idx="0">
                  <c:v>Female</c:v>
                </c:pt>
                <c:pt idx="1">
                  <c:v>Male</c:v>
                </c:pt>
              </c:strCache>
            </c:strRef>
          </c:cat>
          <c:val>
            <c:numRef>
              <c:f>Sheet3!$E$23:$E$24</c:f>
              <c:numCache>
                <c:formatCode>General</c:formatCode>
                <c:ptCount val="2"/>
                <c:pt idx="1">
                  <c:v>79</c:v>
                </c:pt>
              </c:numCache>
            </c:numRef>
          </c:val>
          <c:extLst>
            <c:ext xmlns:c16="http://schemas.microsoft.com/office/drawing/2014/chart" uri="{C3380CC4-5D6E-409C-BE32-E72D297353CC}">
              <c16:uniqueId val="{00000018-8C39-4AA4-96CF-A617C3BEDEFA}"/>
            </c:ext>
          </c:extLst>
        </c:ser>
        <c:ser>
          <c:idx val="3"/>
          <c:order val="3"/>
          <c:tx>
            <c:strRef>
              <c:f>Sheet3!$F$21:$F$22</c:f>
              <c:strCache>
                <c:ptCount val="1"/>
                <c:pt idx="0">
                  <c:v>Divya</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Sheet3!$B$23:$B$24</c:f>
              <c:strCache>
                <c:ptCount val="2"/>
                <c:pt idx="0">
                  <c:v>Female</c:v>
                </c:pt>
                <c:pt idx="1">
                  <c:v>Male</c:v>
                </c:pt>
              </c:strCache>
            </c:strRef>
          </c:cat>
          <c:val>
            <c:numRef>
              <c:f>Sheet3!$F$23:$F$24</c:f>
              <c:numCache>
                <c:formatCode>General</c:formatCode>
                <c:ptCount val="2"/>
                <c:pt idx="0">
                  <c:v>84</c:v>
                </c:pt>
              </c:numCache>
            </c:numRef>
          </c:val>
          <c:extLst>
            <c:ext xmlns:c16="http://schemas.microsoft.com/office/drawing/2014/chart" uri="{C3380CC4-5D6E-409C-BE32-E72D297353CC}">
              <c16:uniqueId val="{00000019-8C39-4AA4-96CF-A617C3BEDEFA}"/>
            </c:ext>
          </c:extLst>
        </c:ser>
        <c:ser>
          <c:idx val="4"/>
          <c:order val="4"/>
          <c:tx>
            <c:strRef>
              <c:f>Sheet3!$G$21:$G$22</c:f>
              <c:strCache>
                <c:ptCount val="1"/>
                <c:pt idx="0">
                  <c:v>Gopal</c:v>
                </c:pt>
              </c:strCache>
            </c:strRef>
          </c:tx>
          <c:spPr>
            <a:solidFill>
              <a:schemeClr val="accent5"/>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Sheet3!$B$23:$B$24</c:f>
              <c:strCache>
                <c:ptCount val="2"/>
                <c:pt idx="0">
                  <c:v>Female</c:v>
                </c:pt>
                <c:pt idx="1">
                  <c:v>Male</c:v>
                </c:pt>
              </c:strCache>
            </c:strRef>
          </c:cat>
          <c:val>
            <c:numRef>
              <c:f>Sheet3!$G$23:$G$24</c:f>
              <c:numCache>
                <c:formatCode>General</c:formatCode>
                <c:ptCount val="2"/>
                <c:pt idx="1">
                  <c:v>77</c:v>
                </c:pt>
              </c:numCache>
            </c:numRef>
          </c:val>
          <c:extLst>
            <c:ext xmlns:c16="http://schemas.microsoft.com/office/drawing/2014/chart" uri="{C3380CC4-5D6E-409C-BE32-E72D297353CC}">
              <c16:uniqueId val="{0000001A-8C39-4AA4-96CF-A617C3BEDEFA}"/>
            </c:ext>
          </c:extLst>
        </c:ser>
        <c:ser>
          <c:idx val="5"/>
          <c:order val="5"/>
          <c:tx>
            <c:strRef>
              <c:f>Sheet3!$H$21:$H$22</c:f>
              <c:strCache>
                <c:ptCount val="1"/>
                <c:pt idx="0">
                  <c:v>Kavita</c:v>
                </c:pt>
              </c:strCache>
            </c:strRef>
          </c:tx>
          <c:spPr>
            <a:solidFill>
              <a:schemeClr val="accent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Sheet3!$B$23:$B$24</c:f>
              <c:strCache>
                <c:ptCount val="2"/>
                <c:pt idx="0">
                  <c:v>Female</c:v>
                </c:pt>
                <c:pt idx="1">
                  <c:v>Male</c:v>
                </c:pt>
              </c:strCache>
            </c:strRef>
          </c:cat>
          <c:val>
            <c:numRef>
              <c:f>Sheet3!$H$23:$H$24</c:f>
              <c:numCache>
                <c:formatCode>General</c:formatCode>
                <c:ptCount val="2"/>
                <c:pt idx="0">
                  <c:v>92</c:v>
                </c:pt>
              </c:numCache>
            </c:numRef>
          </c:val>
          <c:extLst>
            <c:ext xmlns:c16="http://schemas.microsoft.com/office/drawing/2014/chart" uri="{C3380CC4-5D6E-409C-BE32-E72D297353CC}">
              <c16:uniqueId val="{0000001B-8C39-4AA4-96CF-A617C3BEDEFA}"/>
            </c:ext>
          </c:extLst>
        </c:ser>
        <c:ser>
          <c:idx val="6"/>
          <c:order val="6"/>
          <c:tx>
            <c:strRef>
              <c:f>Sheet3!$I$21:$I$22</c:f>
              <c:strCache>
                <c:ptCount val="1"/>
                <c:pt idx="0">
                  <c:v>Meena</c:v>
                </c:pt>
              </c:strCache>
            </c:strRef>
          </c:tx>
          <c:spPr>
            <a:solidFill>
              <a:schemeClr val="accent1">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Sheet3!$B$23:$B$24</c:f>
              <c:strCache>
                <c:ptCount val="2"/>
                <c:pt idx="0">
                  <c:v>Female</c:v>
                </c:pt>
                <c:pt idx="1">
                  <c:v>Male</c:v>
                </c:pt>
              </c:strCache>
            </c:strRef>
          </c:cat>
          <c:val>
            <c:numRef>
              <c:f>Sheet3!$I$23:$I$24</c:f>
              <c:numCache>
                <c:formatCode>General</c:formatCode>
                <c:ptCount val="2"/>
                <c:pt idx="0">
                  <c:v>85</c:v>
                </c:pt>
              </c:numCache>
            </c:numRef>
          </c:val>
          <c:extLst>
            <c:ext xmlns:c16="http://schemas.microsoft.com/office/drawing/2014/chart" uri="{C3380CC4-5D6E-409C-BE32-E72D297353CC}">
              <c16:uniqueId val="{0000001C-8C39-4AA4-96CF-A617C3BEDEFA}"/>
            </c:ext>
          </c:extLst>
        </c:ser>
        <c:ser>
          <c:idx val="7"/>
          <c:order val="7"/>
          <c:tx>
            <c:strRef>
              <c:f>Sheet3!$J$21:$J$22</c:f>
              <c:strCache>
                <c:ptCount val="1"/>
                <c:pt idx="0">
                  <c:v>Neha</c:v>
                </c:pt>
              </c:strCache>
            </c:strRef>
          </c:tx>
          <c:spPr>
            <a:solidFill>
              <a:schemeClr val="accent2">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Sheet3!$B$23:$B$24</c:f>
              <c:strCache>
                <c:ptCount val="2"/>
                <c:pt idx="0">
                  <c:v>Female</c:v>
                </c:pt>
                <c:pt idx="1">
                  <c:v>Male</c:v>
                </c:pt>
              </c:strCache>
            </c:strRef>
          </c:cat>
          <c:val>
            <c:numRef>
              <c:f>Sheet3!$J$23:$J$24</c:f>
              <c:numCache>
                <c:formatCode>General</c:formatCode>
                <c:ptCount val="2"/>
                <c:pt idx="0">
                  <c:v>88</c:v>
                </c:pt>
              </c:numCache>
            </c:numRef>
          </c:val>
          <c:extLst>
            <c:ext xmlns:c16="http://schemas.microsoft.com/office/drawing/2014/chart" uri="{C3380CC4-5D6E-409C-BE32-E72D297353CC}">
              <c16:uniqueId val="{0000001D-8C39-4AA4-96CF-A617C3BEDEFA}"/>
            </c:ext>
          </c:extLst>
        </c:ser>
        <c:ser>
          <c:idx val="8"/>
          <c:order val="8"/>
          <c:tx>
            <c:strRef>
              <c:f>Sheet3!$K$21:$K$22</c:f>
              <c:strCache>
                <c:ptCount val="1"/>
                <c:pt idx="0">
                  <c:v>Pooja</c:v>
                </c:pt>
              </c:strCache>
            </c:strRef>
          </c:tx>
          <c:spPr>
            <a:solidFill>
              <a:schemeClr val="accent3">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Sheet3!$B$23:$B$24</c:f>
              <c:strCache>
                <c:ptCount val="2"/>
                <c:pt idx="0">
                  <c:v>Female</c:v>
                </c:pt>
                <c:pt idx="1">
                  <c:v>Male</c:v>
                </c:pt>
              </c:strCache>
            </c:strRef>
          </c:cat>
          <c:val>
            <c:numRef>
              <c:f>Sheet3!$K$23:$K$24</c:f>
              <c:numCache>
                <c:formatCode>General</c:formatCode>
                <c:ptCount val="2"/>
                <c:pt idx="0">
                  <c:v>95</c:v>
                </c:pt>
              </c:numCache>
            </c:numRef>
          </c:val>
          <c:extLst>
            <c:ext xmlns:c16="http://schemas.microsoft.com/office/drawing/2014/chart" uri="{C3380CC4-5D6E-409C-BE32-E72D297353CC}">
              <c16:uniqueId val="{0000001E-8C39-4AA4-96CF-A617C3BEDEFA}"/>
            </c:ext>
          </c:extLst>
        </c:ser>
        <c:ser>
          <c:idx val="9"/>
          <c:order val="9"/>
          <c:tx>
            <c:strRef>
              <c:f>Sheet3!$L$21:$L$22</c:f>
              <c:strCache>
                <c:ptCount val="1"/>
                <c:pt idx="0">
                  <c:v>Priya</c:v>
                </c:pt>
              </c:strCache>
            </c:strRef>
          </c:tx>
          <c:spPr>
            <a:solidFill>
              <a:schemeClr val="accent4">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Sheet3!$B$23:$B$24</c:f>
              <c:strCache>
                <c:ptCount val="2"/>
                <c:pt idx="0">
                  <c:v>Female</c:v>
                </c:pt>
                <c:pt idx="1">
                  <c:v>Male</c:v>
                </c:pt>
              </c:strCache>
            </c:strRef>
          </c:cat>
          <c:val>
            <c:numRef>
              <c:f>Sheet3!$L$23:$L$24</c:f>
              <c:numCache>
                <c:formatCode>General</c:formatCode>
                <c:ptCount val="2"/>
                <c:pt idx="0">
                  <c:v>82</c:v>
                </c:pt>
              </c:numCache>
            </c:numRef>
          </c:val>
          <c:extLst>
            <c:ext xmlns:c16="http://schemas.microsoft.com/office/drawing/2014/chart" uri="{C3380CC4-5D6E-409C-BE32-E72D297353CC}">
              <c16:uniqueId val="{0000001F-8C39-4AA4-96CF-A617C3BEDEFA}"/>
            </c:ext>
          </c:extLst>
        </c:ser>
        <c:ser>
          <c:idx val="10"/>
          <c:order val="10"/>
          <c:tx>
            <c:strRef>
              <c:f>Sheet3!$M$21:$M$22</c:f>
              <c:strCache>
                <c:ptCount val="1"/>
                <c:pt idx="0">
                  <c:v>Rahul</c:v>
                </c:pt>
              </c:strCache>
            </c:strRef>
          </c:tx>
          <c:spPr>
            <a:solidFill>
              <a:schemeClr val="accent5">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Sheet3!$B$23:$B$24</c:f>
              <c:strCache>
                <c:ptCount val="2"/>
                <c:pt idx="0">
                  <c:v>Female</c:v>
                </c:pt>
                <c:pt idx="1">
                  <c:v>Male</c:v>
                </c:pt>
              </c:strCache>
            </c:strRef>
          </c:cat>
          <c:val>
            <c:numRef>
              <c:f>Sheet3!$M$23:$M$24</c:f>
              <c:numCache>
                <c:formatCode>General</c:formatCode>
                <c:ptCount val="2"/>
                <c:pt idx="1">
                  <c:v>65</c:v>
                </c:pt>
              </c:numCache>
            </c:numRef>
          </c:val>
          <c:extLst>
            <c:ext xmlns:c16="http://schemas.microsoft.com/office/drawing/2014/chart" uri="{C3380CC4-5D6E-409C-BE32-E72D297353CC}">
              <c16:uniqueId val="{00000020-8C39-4AA4-96CF-A617C3BEDEFA}"/>
            </c:ext>
          </c:extLst>
        </c:ser>
        <c:ser>
          <c:idx val="11"/>
          <c:order val="11"/>
          <c:tx>
            <c:strRef>
              <c:f>Sheet3!$N$21:$N$22</c:f>
              <c:strCache>
                <c:ptCount val="1"/>
                <c:pt idx="0">
                  <c:v>Ramesh</c:v>
                </c:pt>
              </c:strCache>
            </c:strRef>
          </c:tx>
          <c:spPr>
            <a:solidFill>
              <a:schemeClr val="accent6">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Sheet3!$B$23:$B$24</c:f>
              <c:strCache>
                <c:ptCount val="2"/>
                <c:pt idx="0">
                  <c:v>Female</c:v>
                </c:pt>
                <c:pt idx="1">
                  <c:v>Male</c:v>
                </c:pt>
              </c:strCache>
            </c:strRef>
          </c:cat>
          <c:val>
            <c:numRef>
              <c:f>Sheet3!$N$23:$N$24</c:f>
              <c:numCache>
                <c:formatCode>General</c:formatCode>
                <c:ptCount val="2"/>
                <c:pt idx="1">
                  <c:v>70</c:v>
                </c:pt>
              </c:numCache>
            </c:numRef>
          </c:val>
          <c:extLst>
            <c:ext xmlns:c16="http://schemas.microsoft.com/office/drawing/2014/chart" uri="{C3380CC4-5D6E-409C-BE32-E72D297353CC}">
              <c16:uniqueId val="{00000021-8C39-4AA4-96CF-A617C3BEDEFA}"/>
            </c:ext>
          </c:extLst>
        </c:ser>
        <c:ser>
          <c:idx val="12"/>
          <c:order val="12"/>
          <c:tx>
            <c:strRef>
              <c:f>Sheet3!$O$21:$O$22</c:f>
              <c:strCache>
                <c:ptCount val="1"/>
                <c:pt idx="0">
                  <c:v>Ravi</c:v>
                </c:pt>
              </c:strCache>
            </c:strRef>
          </c:tx>
          <c:spPr>
            <a:solidFill>
              <a:schemeClr val="accent1">
                <a:lumMod val="80000"/>
                <a:lumOff val="2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Sheet3!$B$23:$B$24</c:f>
              <c:strCache>
                <c:ptCount val="2"/>
                <c:pt idx="0">
                  <c:v>Female</c:v>
                </c:pt>
                <c:pt idx="1">
                  <c:v>Male</c:v>
                </c:pt>
              </c:strCache>
            </c:strRef>
          </c:cat>
          <c:val>
            <c:numRef>
              <c:f>Sheet3!$O$23:$O$24</c:f>
              <c:numCache>
                <c:formatCode>General</c:formatCode>
                <c:ptCount val="2"/>
                <c:pt idx="1">
                  <c:v>66</c:v>
                </c:pt>
              </c:numCache>
            </c:numRef>
          </c:val>
          <c:extLst>
            <c:ext xmlns:c16="http://schemas.microsoft.com/office/drawing/2014/chart" uri="{C3380CC4-5D6E-409C-BE32-E72D297353CC}">
              <c16:uniqueId val="{00000022-8C39-4AA4-96CF-A617C3BEDEFA}"/>
            </c:ext>
          </c:extLst>
        </c:ser>
        <c:ser>
          <c:idx val="13"/>
          <c:order val="13"/>
          <c:tx>
            <c:strRef>
              <c:f>Sheet3!$P$21:$P$22</c:f>
              <c:strCache>
                <c:ptCount val="1"/>
                <c:pt idx="0">
                  <c:v>Sneha</c:v>
                </c:pt>
              </c:strCache>
            </c:strRef>
          </c:tx>
          <c:spPr>
            <a:solidFill>
              <a:schemeClr val="accent2">
                <a:lumMod val="80000"/>
                <a:lumOff val="2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Sheet3!$B$23:$B$24</c:f>
              <c:strCache>
                <c:ptCount val="2"/>
                <c:pt idx="0">
                  <c:v>Female</c:v>
                </c:pt>
                <c:pt idx="1">
                  <c:v>Male</c:v>
                </c:pt>
              </c:strCache>
            </c:strRef>
          </c:cat>
          <c:val>
            <c:numRef>
              <c:f>Sheet3!$P$23:$P$24</c:f>
              <c:numCache>
                <c:formatCode>General</c:formatCode>
                <c:ptCount val="2"/>
                <c:pt idx="0">
                  <c:v>90</c:v>
                </c:pt>
              </c:numCache>
            </c:numRef>
          </c:val>
          <c:extLst>
            <c:ext xmlns:c16="http://schemas.microsoft.com/office/drawing/2014/chart" uri="{C3380CC4-5D6E-409C-BE32-E72D297353CC}">
              <c16:uniqueId val="{00000023-8C39-4AA4-96CF-A617C3BEDEFA}"/>
            </c:ext>
          </c:extLst>
        </c:ser>
        <c:ser>
          <c:idx val="14"/>
          <c:order val="14"/>
          <c:tx>
            <c:strRef>
              <c:f>Sheet3!$Q$21:$Q$22</c:f>
              <c:strCache>
                <c:ptCount val="1"/>
                <c:pt idx="0">
                  <c:v>Sohan</c:v>
                </c:pt>
              </c:strCache>
            </c:strRef>
          </c:tx>
          <c:spPr>
            <a:solidFill>
              <a:schemeClr val="accent3">
                <a:lumMod val="80000"/>
                <a:lumOff val="2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Sheet3!$B$23:$B$24</c:f>
              <c:strCache>
                <c:ptCount val="2"/>
                <c:pt idx="0">
                  <c:v>Female</c:v>
                </c:pt>
                <c:pt idx="1">
                  <c:v>Male</c:v>
                </c:pt>
              </c:strCache>
            </c:strRef>
          </c:cat>
          <c:val>
            <c:numRef>
              <c:f>Sheet3!$Q$23:$Q$24</c:f>
              <c:numCache>
                <c:formatCode>General</c:formatCode>
                <c:ptCount val="2"/>
                <c:pt idx="1">
                  <c:v>68</c:v>
                </c:pt>
              </c:numCache>
            </c:numRef>
          </c:val>
          <c:extLst>
            <c:ext xmlns:c16="http://schemas.microsoft.com/office/drawing/2014/chart" uri="{C3380CC4-5D6E-409C-BE32-E72D297353CC}">
              <c16:uniqueId val="{00000024-8C39-4AA4-96CF-A617C3BEDEFA}"/>
            </c:ext>
          </c:extLst>
        </c:ser>
        <c:dLbls>
          <c:dLblPos val="outEnd"/>
          <c:showLegendKey val="0"/>
          <c:showVal val="1"/>
          <c:showCatName val="0"/>
          <c:showSerName val="0"/>
          <c:showPercent val="0"/>
          <c:showBubbleSize val="0"/>
        </c:dLbls>
        <c:gapWidth val="444"/>
        <c:overlap val="-90"/>
        <c:axId val="2073690159"/>
        <c:axId val="2073698799"/>
      </c:barChart>
      <c:catAx>
        <c:axId val="20736901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73698799"/>
        <c:crosses val="autoZero"/>
        <c:auto val="1"/>
        <c:lblAlgn val="ctr"/>
        <c:lblOffset val="100"/>
        <c:noMultiLvlLbl val="0"/>
      </c:catAx>
      <c:valAx>
        <c:axId val="2073698799"/>
        <c:scaling>
          <c:orientation val="minMax"/>
        </c:scaling>
        <c:delete val="1"/>
        <c:axPos val="l"/>
        <c:numFmt formatCode="General" sourceLinked="1"/>
        <c:majorTickMark val="none"/>
        <c:minorTickMark val="none"/>
        <c:tickLblPos val="nextTo"/>
        <c:crossAx val="2073690159"/>
        <c:crosses val="autoZero"/>
        <c:crossBetween val="between"/>
      </c:valAx>
      <c:spPr>
        <a:noFill/>
        <a:ln>
          <a:noFill/>
        </a:ln>
        <a:effectLst/>
      </c:spPr>
    </c:plotArea>
    <c:plotVisOnly val="1"/>
    <c:dispBlanksAs val="gap"/>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IN" sz="1400" b="1" i="0" u="none" strike="noStrike" cap="all" baseline="0"/>
              <a:t>Comparison of Male vs Female Marks</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Sheet3!$N$9</c:f>
              <c:strCache>
                <c:ptCount val="1"/>
                <c:pt idx="0">
                  <c:v>Marks</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B887-44B9-8B1B-8ACDF271E487}"/>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B887-44B9-8B1B-8ACDF271E48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Sheet3!$M$10:$M$11</c:f>
              <c:strCache>
                <c:ptCount val="2"/>
                <c:pt idx="0">
                  <c:v>Male</c:v>
                </c:pt>
                <c:pt idx="1">
                  <c:v>Female</c:v>
                </c:pt>
              </c:strCache>
            </c:strRef>
          </c:cat>
          <c:val>
            <c:numRef>
              <c:f>Sheet3!$N$10:$N$11</c:f>
              <c:numCache>
                <c:formatCode>General</c:formatCode>
                <c:ptCount val="2"/>
                <c:pt idx="0">
                  <c:v>573</c:v>
                </c:pt>
                <c:pt idx="1">
                  <c:v>616</c:v>
                </c:pt>
              </c:numCache>
            </c:numRef>
          </c:val>
          <c:extLst>
            <c:ext xmlns:c16="http://schemas.microsoft.com/office/drawing/2014/chart" uri="{C3380CC4-5D6E-409C-BE32-E72D297353CC}">
              <c16:uniqueId val="{00000000-7745-4219-96E2-6F1475ACD92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ENGLISH</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4E4-4DEF-AE1F-3A534884A79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4E4-4DEF-AE1F-3A534884A79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Sheet4!$I$5:$J$6</c:f>
              <c:multiLvlStrCache>
                <c:ptCount val="2"/>
                <c:lvl>
                  <c:pt idx="0">
                    <c:v>Random Students</c:v>
                  </c:pt>
                  <c:pt idx="1">
                    <c:v>All Students</c:v>
                  </c:pt>
                </c:lvl>
                <c:lvl>
                  <c:pt idx="0">
                    <c:v>ENGLISH</c:v>
                  </c:pt>
                </c:lvl>
              </c:multiLvlStrCache>
            </c:multiLvlStrRef>
          </c:cat>
          <c:val>
            <c:numRef>
              <c:f>Sheet4!$I$7:$J$7</c:f>
              <c:numCache>
                <c:formatCode>General</c:formatCode>
                <c:ptCount val="2"/>
                <c:pt idx="0">
                  <c:v>79.400000000000006</c:v>
                </c:pt>
                <c:pt idx="1">
                  <c:v>82.833333333333329</c:v>
                </c:pt>
              </c:numCache>
            </c:numRef>
          </c:val>
          <c:extLst>
            <c:ext xmlns:c16="http://schemas.microsoft.com/office/drawing/2014/chart" uri="{C3380CC4-5D6E-409C-BE32-E72D297353CC}">
              <c16:uniqueId val="{00000000-6FDE-45D8-8BDB-ABE287DCD53D}"/>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MATH</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959-4666-97BB-D12C1361DF2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959-4666-97BB-D12C1361DF23}"/>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Sheet4!$L$5:$M$6</c:f>
              <c:multiLvlStrCache>
                <c:ptCount val="2"/>
                <c:lvl>
                  <c:pt idx="0">
                    <c:v>Random Students</c:v>
                  </c:pt>
                  <c:pt idx="1">
                    <c:v>All Students</c:v>
                  </c:pt>
                </c:lvl>
                <c:lvl>
                  <c:pt idx="0">
                    <c:v>MATH</c:v>
                  </c:pt>
                </c:lvl>
              </c:multiLvlStrCache>
            </c:multiLvlStrRef>
          </c:cat>
          <c:val>
            <c:numRef>
              <c:f>Sheet4!$L$7:$M$7</c:f>
              <c:numCache>
                <c:formatCode>General</c:formatCode>
                <c:ptCount val="2"/>
                <c:pt idx="0">
                  <c:v>87.2</c:v>
                </c:pt>
                <c:pt idx="1">
                  <c:v>87.083333333333329</c:v>
                </c:pt>
              </c:numCache>
            </c:numRef>
          </c:val>
          <c:extLst>
            <c:ext xmlns:c16="http://schemas.microsoft.com/office/drawing/2014/chart" uri="{C3380CC4-5D6E-409C-BE32-E72D297353CC}">
              <c16:uniqueId val="{00000000-A62C-4C52-9801-931EA4CD97A6}"/>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SCIENCE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C2A-46DE-B8C2-E2EF235EDC5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C2A-46DE-B8C2-E2EF235EDC5C}"/>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Sheet4!$O$5:$P$6</c:f>
              <c:multiLvlStrCache>
                <c:ptCount val="2"/>
                <c:lvl>
                  <c:pt idx="0">
                    <c:v>Random Students</c:v>
                  </c:pt>
                  <c:pt idx="1">
                    <c:v>All Students</c:v>
                  </c:pt>
                </c:lvl>
                <c:lvl>
                  <c:pt idx="0">
                    <c:v>SCIENCE</c:v>
                  </c:pt>
                </c:lvl>
              </c:multiLvlStrCache>
            </c:multiLvlStrRef>
          </c:cat>
          <c:val>
            <c:numRef>
              <c:f>Sheet4!$O$7:$P$7</c:f>
              <c:numCache>
                <c:formatCode>General</c:formatCode>
                <c:ptCount val="2"/>
                <c:pt idx="0">
                  <c:v>87.2</c:v>
                </c:pt>
                <c:pt idx="1">
                  <c:v>85.916666666666671</c:v>
                </c:pt>
              </c:numCache>
            </c:numRef>
          </c:val>
          <c:extLst>
            <c:ext xmlns:c16="http://schemas.microsoft.com/office/drawing/2014/chart" uri="{C3380CC4-5D6E-409C-BE32-E72D297353CC}">
              <c16:uniqueId val="{00000000-A2CE-4F5D-8E01-483B141444C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ENGLISH</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41C-4716-8954-B316A58085C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41C-4716-8954-B316A58085C4}"/>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Sheet6!$I$5:$J$6</c:f>
              <c:multiLvlStrCache>
                <c:ptCount val="2"/>
                <c:lvl>
                  <c:pt idx="0">
                    <c:v>Random Students</c:v>
                  </c:pt>
                  <c:pt idx="1">
                    <c:v>All Students</c:v>
                  </c:pt>
                </c:lvl>
                <c:lvl>
                  <c:pt idx="0">
                    <c:v>ENGLISH</c:v>
                  </c:pt>
                </c:lvl>
              </c:multiLvlStrCache>
            </c:multiLvlStrRef>
          </c:cat>
          <c:val>
            <c:numRef>
              <c:f>Sheet6!$I$7:$J$7</c:f>
              <c:numCache>
                <c:formatCode>General</c:formatCode>
                <c:ptCount val="2"/>
                <c:pt idx="0">
                  <c:v>82.5</c:v>
                </c:pt>
                <c:pt idx="1">
                  <c:v>82.75</c:v>
                </c:pt>
              </c:numCache>
            </c:numRef>
          </c:val>
          <c:extLst>
            <c:ext xmlns:c16="http://schemas.microsoft.com/office/drawing/2014/chart" uri="{C3380CC4-5D6E-409C-BE32-E72D297353CC}">
              <c16:uniqueId val="{00000000-5178-4C04-981F-83C3834A70D4}"/>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MATH</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48B-4142-85DC-902CDB51288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48B-4142-85DC-902CDB512883}"/>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Sheet6!$L$5:$M$6</c:f>
              <c:multiLvlStrCache>
                <c:ptCount val="2"/>
                <c:lvl>
                  <c:pt idx="0">
                    <c:v>Random Students</c:v>
                  </c:pt>
                  <c:pt idx="1">
                    <c:v>All Students</c:v>
                  </c:pt>
                </c:lvl>
                <c:lvl>
                  <c:pt idx="0">
                    <c:v>MATH</c:v>
                  </c:pt>
                </c:lvl>
              </c:multiLvlStrCache>
            </c:multiLvlStrRef>
          </c:cat>
          <c:val>
            <c:numRef>
              <c:f>Sheet6!$L$7:$M$7</c:f>
              <c:numCache>
                <c:formatCode>General</c:formatCode>
                <c:ptCount val="2"/>
                <c:pt idx="0">
                  <c:v>86</c:v>
                </c:pt>
                <c:pt idx="1">
                  <c:v>86</c:v>
                </c:pt>
              </c:numCache>
            </c:numRef>
          </c:val>
          <c:extLst>
            <c:ext xmlns:c16="http://schemas.microsoft.com/office/drawing/2014/chart" uri="{C3380CC4-5D6E-409C-BE32-E72D297353CC}">
              <c16:uniqueId val="{00000000-236C-42BA-BB53-0CB6EC653BBA}"/>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SCIENCE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D2B-43F7-A0D2-C7E7B85C781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D2B-43F7-A0D2-C7E7B85C781C}"/>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Sheet6!$O$5:$P$6</c:f>
              <c:multiLvlStrCache>
                <c:ptCount val="2"/>
                <c:lvl>
                  <c:pt idx="0">
                    <c:v>Random Students</c:v>
                  </c:pt>
                  <c:pt idx="1">
                    <c:v>All Students</c:v>
                  </c:pt>
                </c:lvl>
                <c:lvl>
                  <c:pt idx="0">
                    <c:v>SCIENCE</c:v>
                  </c:pt>
                </c:lvl>
              </c:multiLvlStrCache>
            </c:multiLvlStrRef>
          </c:cat>
          <c:val>
            <c:numRef>
              <c:f>Sheet6!$O$7:$P$7</c:f>
              <c:numCache>
                <c:formatCode>General</c:formatCode>
                <c:ptCount val="2"/>
                <c:pt idx="0">
                  <c:v>84</c:v>
                </c:pt>
                <c:pt idx="1">
                  <c:v>84.5</c:v>
                </c:pt>
              </c:numCache>
            </c:numRef>
          </c:val>
          <c:extLst>
            <c:ext xmlns:c16="http://schemas.microsoft.com/office/drawing/2014/chart" uri="{C3380CC4-5D6E-409C-BE32-E72D297353CC}">
              <c16:uniqueId val="{00000000-F83D-444F-9129-576AA7E4E718}"/>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ENGLISH</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520-480E-BC6E-B9BA2184667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520-480E-BC6E-B9BA2184667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val>
            <c:numRef>
              <c:f>Sheet7!$K$10:$L$10</c:f>
              <c:numCache>
                <c:formatCode>General</c:formatCode>
                <c:ptCount val="2"/>
                <c:pt idx="0">
                  <c:v>82.522222222222226</c:v>
                </c:pt>
                <c:pt idx="1">
                  <c:v>83.333333333333329</c:v>
                </c:pt>
              </c:numCache>
            </c:numRef>
          </c:val>
          <c:extLst>
            <c:ext xmlns:c16="http://schemas.microsoft.com/office/drawing/2014/chart" uri="{C3380CC4-5D6E-409C-BE32-E72D297353CC}">
              <c16:uniqueId val="{00000000-D35B-465D-88F9-79090D6740D6}"/>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MATH</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B7B-43C8-B79D-1E7914C13CD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B7B-43C8-B79D-1E7914C13CD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val>
            <c:numRef>
              <c:f>Sheet7!$O$10:$P$10</c:f>
              <c:numCache>
                <c:formatCode>General</c:formatCode>
                <c:ptCount val="2"/>
                <c:pt idx="0">
                  <c:v>86.794444444444437</c:v>
                </c:pt>
                <c:pt idx="1">
                  <c:v>86.083333333333329</c:v>
                </c:pt>
              </c:numCache>
            </c:numRef>
          </c:val>
          <c:extLst>
            <c:ext xmlns:c16="http://schemas.microsoft.com/office/drawing/2014/chart" uri="{C3380CC4-5D6E-409C-BE32-E72D297353CC}">
              <c16:uniqueId val="{00000000-A7F0-42BD-BD1B-BCBE15D4365A}"/>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SCIENCE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207-4367-A381-D66E2EDBF7A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207-4367-A381-D66E2EDBF7A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val>
            <c:numRef>
              <c:f>Sheet7!$S$10:$T$10</c:f>
              <c:numCache>
                <c:formatCode>General</c:formatCode>
                <c:ptCount val="2"/>
                <c:pt idx="0">
                  <c:v>84.755555555555546</c:v>
                </c:pt>
                <c:pt idx="1">
                  <c:v>84.958333333333329</c:v>
                </c:pt>
              </c:numCache>
            </c:numRef>
          </c:val>
          <c:extLst>
            <c:ext xmlns:c16="http://schemas.microsoft.com/office/drawing/2014/chart" uri="{C3380CC4-5D6E-409C-BE32-E72D297353CC}">
              <c16:uniqueId val="{00000000-FDFA-4BFA-84CA-6F29233208F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ENGLISH</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5F2-48A6-A69E-FCBB37E51EC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5F2-48A6-A69E-FCBB37E51EC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Sheet8!$I$5:$J$6</c:f>
              <c:multiLvlStrCache>
                <c:ptCount val="2"/>
                <c:lvl>
                  <c:pt idx="0">
                    <c:v>Cluster</c:v>
                  </c:pt>
                  <c:pt idx="1">
                    <c:v>All Students</c:v>
                  </c:pt>
                </c:lvl>
                <c:lvl>
                  <c:pt idx="0">
                    <c:v>ENGLISH</c:v>
                  </c:pt>
                </c:lvl>
              </c:multiLvlStrCache>
            </c:multiLvlStrRef>
          </c:cat>
          <c:val>
            <c:numRef>
              <c:f>Sheet8!$I$7:$J$7</c:f>
              <c:numCache>
                <c:formatCode>General</c:formatCode>
                <c:ptCount val="2"/>
                <c:pt idx="0">
                  <c:v>85.875</c:v>
                </c:pt>
                <c:pt idx="1">
                  <c:v>83.333333333333329</c:v>
                </c:pt>
              </c:numCache>
            </c:numRef>
          </c:val>
          <c:extLst>
            <c:ext xmlns:c16="http://schemas.microsoft.com/office/drawing/2014/chart" uri="{C3380CC4-5D6E-409C-BE32-E72D297353CC}">
              <c16:uniqueId val="{00000000-C886-4446-A3C0-67529FB0827E}"/>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MATH</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E18-4617-A9CA-290D2C2D5BA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E18-4617-A9CA-290D2C2D5BA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Sheet8!$L$5:$M$6</c:f>
              <c:multiLvlStrCache>
                <c:ptCount val="2"/>
                <c:lvl>
                  <c:pt idx="0">
                    <c:v>Cluster</c:v>
                  </c:pt>
                  <c:pt idx="1">
                    <c:v>All Students</c:v>
                  </c:pt>
                </c:lvl>
                <c:lvl>
                  <c:pt idx="0">
                    <c:v>MATH</c:v>
                  </c:pt>
                </c:lvl>
              </c:multiLvlStrCache>
            </c:multiLvlStrRef>
          </c:cat>
          <c:val>
            <c:numRef>
              <c:f>Sheet8!$L$7:$M$7</c:f>
              <c:numCache>
                <c:formatCode>General</c:formatCode>
                <c:ptCount val="2"/>
                <c:pt idx="0">
                  <c:v>86.375</c:v>
                </c:pt>
                <c:pt idx="1">
                  <c:v>86.083333333333329</c:v>
                </c:pt>
              </c:numCache>
            </c:numRef>
          </c:val>
          <c:extLst>
            <c:ext xmlns:c16="http://schemas.microsoft.com/office/drawing/2014/chart" uri="{C3380CC4-5D6E-409C-BE32-E72D297353CC}">
              <c16:uniqueId val="{00000000-A9F5-40B0-9EC6-2C591BAAD713}"/>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SCIENCE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D82-42E9-88D0-8481D743B10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D82-42E9-88D0-8481D743B10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Sheet8!$O$5:$P$6</c:f>
              <c:multiLvlStrCache>
                <c:ptCount val="2"/>
                <c:lvl>
                  <c:pt idx="0">
                    <c:v>Cluster</c:v>
                  </c:pt>
                  <c:pt idx="1">
                    <c:v>All Students</c:v>
                  </c:pt>
                </c:lvl>
                <c:lvl>
                  <c:pt idx="0">
                    <c:v>SCIENCE</c:v>
                  </c:pt>
                </c:lvl>
              </c:multiLvlStrCache>
            </c:multiLvlStrRef>
          </c:cat>
          <c:val>
            <c:numRef>
              <c:f>Sheet8!$O$7:$P$7</c:f>
              <c:numCache>
                <c:formatCode>General</c:formatCode>
                <c:ptCount val="2"/>
                <c:pt idx="0">
                  <c:v>85.75</c:v>
                </c:pt>
                <c:pt idx="1">
                  <c:v>84.958333333333329</c:v>
                </c:pt>
              </c:numCache>
            </c:numRef>
          </c:val>
          <c:extLst>
            <c:ext xmlns:c16="http://schemas.microsoft.com/office/drawing/2014/chart" uri="{C3380CC4-5D6E-409C-BE32-E72D297353CC}">
              <c16:uniqueId val="{00000000-C0D0-4F48-83B2-080174AD09EC}"/>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Sheet8!$R$18:$V$18</c:f>
              <c:strCache>
                <c:ptCount val="5"/>
                <c:pt idx="0">
                  <c:v>1</c:v>
                </c:pt>
                <c:pt idx="1">
                  <c:v>2</c:v>
                </c:pt>
                <c:pt idx="2">
                  <c:v>3</c:v>
                </c:pt>
                <c:pt idx="3">
                  <c:v>ACCURACY</c:v>
                </c:pt>
                <c:pt idx="4">
                  <c:v>ENGLISH</c:v>
                </c:pt>
              </c:strCache>
            </c:strRef>
          </c:cat>
          <c:val>
            <c:numRef>
              <c:f>Sheet8!$R$19:$V$19</c:f>
              <c:numCache>
                <c:formatCode>General</c:formatCode>
                <c:ptCount val="5"/>
                <c:pt idx="0">
                  <c:v>98.4</c:v>
                </c:pt>
                <c:pt idx="1">
                  <c:v>98.550000000000011</c:v>
                </c:pt>
                <c:pt idx="2">
                  <c:v>96.949999999999989</c:v>
                </c:pt>
                <c:pt idx="3">
                  <c:v>100</c:v>
                </c:pt>
              </c:numCache>
            </c:numRef>
          </c:val>
          <c:extLst>
            <c:ext xmlns:c16="http://schemas.microsoft.com/office/drawing/2014/chart" uri="{C3380CC4-5D6E-409C-BE32-E72D297353CC}">
              <c16:uniqueId val="{00000000-06A2-41B1-B408-ECFA19495874}"/>
            </c:ext>
          </c:extLst>
        </c:ser>
        <c:dLbls>
          <c:showLegendKey val="0"/>
          <c:showVal val="1"/>
          <c:showCatName val="0"/>
          <c:showSerName val="0"/>
          <c:showPercent val="0"/>
          <c:showBubbleSize val="0"/>
        </c:dLbls>
        <c:gapWidth val="65"/>
        <c:shape val="box"/>
        <c:axId val="1756753183"/>
        <c:axId val="1756754623"/>
        <c:axId val="0"/>
      </c:bar3DChart>
      <c:catAx>
        <c:axId val="175675318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56754623"/>
        <c:crosses val="autoZero"/>
        <c:auto val="1"/>
        <c:lblAlgn val="ctr"/>
        <c:lblOffset val="100"/>
        <c:noMultiLvlLbl val="0"/>
      </c:catAx>
      <c:valAx>
        <c:axId val="1756754623"/>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75675318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Sheet8!$R$21:$V$21</c:f>
              <c:strCache>
                <c:ptCount val="5"/>
                <c:pt idx="0">
                  <c:v>1</c:v>
                </c:pt>
                <c:pt idx="1">
                  <c:v>2</c:v>
                </c:pt>
                <c:pt idx="2">
                  <c:v>3</c:v>
                </c:pt>
                <c:pt idx="3">
                  <c:v>ACCURACY</c:v>
                </c:pt>
                <c:pt idx="4">
                  <c:v>MATH</c:v>
                </c:pt>
              </c:strCache>
            </c:strRef>
          </c:cat>
          <c:val>
            <c:numRef>
              <c:f>Sheet8!$R$22:$V$22</c:f>
              <c:numCache>
                <c:formatCode>General</c:formatCode>
                <c:ptCount val="5"/>
                <c:pt idx="0">
                  <c:v>99.031945788964194</c:v>
                </c:pt>
                <c:pt idx="1">
                  <c:v>99.37076476282671</c:v>
                </c:pt>
                <c:pt idx="2">
                  <c:v>99.661181026137456</c:v>
                </c:pt>
                <c:pt idx="3">
                  <c:v>100</c:v>
                </c:pt>
              </c:numCache>
            </c:numRef>
          </c:val>
          <c:extLst>
            <c:ext xmlns:c16="http://schemas.microsoft.com/office/drawing/2014/chart" uri="{C3380CC4-5D6E-409C-BE32-E72D297353CC}">
              <c16:uniqueId val="{00000000-0989-4C77-9963-8022F4189E8E}"/>
            </c:ext>
          </c:extLst>
        </c:ser>
        <c:dLbls>
          <c:showLegendKey val="0"/>
          <c:showVal val="0"/>
          <c:showCatName val="0"/>
          <c:showSerName val="0"/>
          <c:showPercent val="0"/>
          <c:showBubbleSize val="0"/>
        </c:dLbls>
        <c:gapWidth val="65"/>
        <c:shape val="box"/>
        <c:axId val="1756755103"/>
        <c:axId val="1756755583"/>
        <c:axId val="0"/>
      </c:bar3DChart>
      <c:catAx>
        <c:axId val="175675510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56755583"/>
        <c:crosses val="autoZero"/>
        <c:auto val="1"/>
        <c:lblAlgn val="ctr"/>
        <c:lblOffset val="100"/>
        <c:noMultiLvlLbl val="0"/>
      </c:catAx>
      <c:valAx>
        <c:axId val="1756755583"/>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75675510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Sheet8!$R$24:$V$24</c:f>
              <c:strCache>
                <c:ptCount val="5"/>
                <c:pt idx="0">
                  <c:v>1</c:v>
                </c:pt>
                <c:pt idx="1">
                  <c:v>2</c:v>
                </c:pt>
                <c:pt idx="2">
                  <c:v>3</c:v>
                </c:pt>
                <c:pt idx="3">
                  <c:v>ACCURACY</c:v>
                </c:pt>
                <c:pt idx="4">
                  <c:v>SCIENCE</c:v>
                </c:pt>
              </c:strCache>
            </c:strRef>
          </c:cat>
          <c:val>
            <c:numRef>
              <c:f>Sheet8!$R$25:$V$25</c:f>
              <c:numCache>
                <c:formatCode>General</c:formatCode>
                <c:ptCount val="5"/>
                <c:pt idx="0">
                  <c:v>98.430603236880827</c:v>
                </c:pt>
                <c:pt idx="1">
                  <c:v>99.362432564982825</c:v>
                </c:pt>
                <c:pt idx="2">
                  <c:v>98.773908778813137</c:v>
                </c:pt>
                <c:pt idx="3">
                  <c:v>100</c:v>
                </c:pt>
              </c:numCache>
            </c:numRef>
          </c:val>
          <c:extLst>
            <c:ext xmlns:c16="http://schemas.microsoft.com/office/drawing/2014/chart" uri="{C3380CC4-5D6E-409C-BE32-E72D297353CC}">
              <c16:uniqueId val="{00000000-486D-4C02-91CA-00CEC0A4418D}"/>
            </c:ext>
          </c:extLst>
        </c:ser>
        <c:dLbls>
          <c:showLegendKey val="0"/>
          <c:showVal val="0"/>
          <c:showCatName val="0"/>
          <c:showSerName val="0"/>
          <c:showPercent val="0"/>
          <c:showBubbleSize val="0"/>
        </c:dLbls>
        <c:gapWidth val="65"/>
        <c:shape val="box"/>
        <c:axId val="1570265679"/>
        <c:axId val="1749387775"/>
        <c:axId val="0"/>
      </c:bar3DChart>
      <c:catAx>
        <c:axId val="1570265679"/>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49387775"/>
        <c:crosses val="autoZero"/>
        <c:auto val="1"/>
        <c:lblAlgn val="ctr"/>
        <c:lblOffset val="100"/>
        <c:noMultiLvlLbl val="0"/>
      </c:catAx>
      <c:valAx>
        <c:axId val="1749387775"/>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5702656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5" Type="http://schemas.openxmlformats.org/officeDocument/2006/relationships/chart" Target="../charts/chart20.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0</xdr:col>
      <xdr:colOff>586740</xdr:colOff>
      <xdr:row>8</xdr:row>
      <xdr:rowOff>30480</xdr:rowOff>
    </xdr:from>
    <xdr:to>
      <xdr:col>5</xdr:col>
      <xdr:colOff>30480</xdr:colOff>
      <xdr:row>24</xdr:row>
      <xdr:rowOff>60960</xdr:rowOff>
    </xdr:to>
    <xdr:graphicFrame macro="">
      <xdr:nvGraphicFramePr>
        <xdr:cNvPr id="2" name="Chart 1">
          <a:extLst>
            <a:ext uri="{FF2B5EF4-FFF2-40B4-BE49-F238E27FC236}">
              <a16:creationId xmlns:a16="http://schemas.microsoft.com/office/drawing/2014/main" id="{E5699B0A-883A-C556-6C73-A2793C2770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274320</xdr:colOff>
      <xdr:row>1</xdr:row>
      <xdr:rowOff>68580</xdr:rowOff>
    </xdr:from>
    <xdr:to>
      <xdr:col>10</xdr:col>
      <xdr:colOff>60960</xdr:colOff>
      <xdr:row>15</xdr:row>
      <xdr:rowOff>38100</xdr:rowOff>
    </xdr:to>
    <xdr:graphicFrame macro="">
      <xdr:nvGraphicFramePr>
        <xdr:cNvPr id="6" name="Chart 5">
          <a:extLst>
            <a:ext uri="{FF2B5EF4-FFF2-40B4-BE49-F238E27FC236}">
              <a16:creationId xmlns:a16="http://schemas.microsoft.com/office/drawing/2014/main" id="{8C6EFF74-A92F-4171-92FC-215CF9F880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594360</xdr:colOff>
      <xdr:row>0</xdr:row>
      <xdr:rowOff>232410</xdr:rowOff>
    </xdr:from>
    <xdr:to>
      <xdr:col>17</xdr:col>
      <xdr:colOff>76200</xdr:colOff>
      <xdr:row>15</xdr:row>
      <xdr:rowOff>110490</xdr:rowOff>
    </xdr:to>
    <xdr:graphicFrame macro="">
      <xdr:nvGraphicFramePr>
        <xdr:cNvPr id="11" name="Chart 10">
          <a:extLst>
            <a:ext uri="{FF2B5EF4-FFF2-40B4-BE49-F238E27FC236}">
              <a16:creationId xmlns:a16="http://schemas.microsoft.com/office/drawing/2014/main" id="{1B564FD3-1988-84DD-D5A6-2E125B21E4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281940</xdr:colOff>
      <xdr:row>0</xdr:row>
      <xdr:rowOff>0</xdr:rowOff>
    </xdr:from>
    <xdr:to>
      <xdr:col>13</xdr:col>
      <xdr:colOff>579120</xdr:colOff>
      <xdr:row>20</xdr:row>
      <xdr:rowOff>167640</xdr:rowOff>
    </xdr:to>
    <xdr:graphicFrame macro="">
      <xdr:nvGraphicFramePr>
        <xdr:cNvPr id="3" name="Chart 2">
          <a:extLst>
            <a:ext uri="{FF2B5EF4-FFF2-40B4-BE49-F238E27FC236}">
              <a16:creationId xmlns:a16="http://schemas.microsoft.com/office/drawing/2014/main" id="{82220C79-7F8D-61DA-C8AB-4731BEB3C4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320040</xdr:colOff>
      <xdr:row>7</xdr:row>
      <xdr:rowOff>11430</xdr:rowOff>
    </xdr:from>
    <xdr:to>
      <xdr:col>14</xdr:col>
      <xdr:colOff>22860</xdr:colOff>
      <xdr:row>18</xdr:row>
      <xdr:rowOff>53340</xdr:rowOff>
    </xdr:to>
    <xdr:graphicFrame macro="">
      <xdr:nvGraphicFramePr>
        <xdr:cNvPr id="3" name="Chart 2">
          <a:extLst>
            <a:ext uri="{FF2B5EF4-FFF2-40B4-BE49-F238E27FC236}">
              <a16:creationId xmlns:a16="http://schemas.microsoft.com/office/drawing/2014/main" id="{A2A49306-40EF-317B-C140-743B84CF2C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266700</xdr:colOff>
      <xdr:row>3</xdr:row>
      <xdr:rowOff>26670</xdr:rowOff>
    </xdr:from>
    <xdr:to>
      <xdr:col>19</xdr:col>
      <xdr:colOff>441960</xdr:colOff>
      <xdr:row>18</xdr:row>
      <xdr:rowOff>3810</xdr:rowOff>
    </xdr:to>
    <xdr:graphicFrame macro="">
      <xdr:nvGraphicFramePr>
        <xdr:cNvPr id="4" name="Chart 3">
          <a:extLst>
            <a:ext uri="{FF2B5EF4-FFF2-40B4-BE49-F238E27FC236}">
              <a16:creationId xmlns:a16="http://schemas.microsoft.com/office/drawing/2014/main" id="{C39C4B49-8828-3ACB-715C-A8C0C6EABA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601980</xdr:colOff>
      <xdr:row>7</xdr:row>
      <xdr:rowOff>133350</xdr:rowOff>
    </xdr:from>
    <xdr:to>
      <xdr:col>10</xdr:col>
      <xdr:colOff>30480</xdr:colOff>
      <xdr:row>18</xdr:row>
      <xdr:rowOff>7620</xdr:rowOff>
    </xdr:to>
    <xdr:graphicFrame macro="">
      <xdr:nvGraphicFramePr>
        <xdr:cNvPr id="2" name="Chart 1">
          <a:extLst>
            <a:ext uri="{FF2B5EF4-FFF2-40B4-BE49-F238E27FC236}">
              <a16:creationId xmlns:a16="http://schemas.microsoft.com/office/drawing/2014/main" id="{EF7AD8EE-E7E9-6E9F-3D79-2A84E5FE00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15240</xdr:colOff>
      <xdr:row>7</xdr:row>
      <xdr:rowOff>140970</xdr:rowOff>
    </xdr:from>
    <xdr:to>
      <xdr:col>12</xdr:col>
      <xdr:colOff>990600</xdr:colOff>
      <xdr:row>18</xdr:row>
      <xdr:rowOff>15240</xdr:rowOff>
    </xdr:to>
    <xdr:graphicFrame macro="">
      <xdr:nvGraphicFramePr>
        <xdr:cNvPr id="6" name="Chart 5">
          <a:extLst>
            <a:ext uri="{FF2B5EF4-FFF2-40B4-BE49-F238E27FC236}">
              <a16:creationId xmlns:a16="http://schemas.microsoft.com/office/drawing/2014/main" id="{7E517980-3372-4F0B-8E62-243E6657C9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7620</xdr:colOff>
      <xdr:row>7</xdr:row>
      <xdr:rowOff>140970</xdr:rowOff>
    </xdr:from>
    <xdr:to>
      <xdr:col>16</xdr:col>
      <xdr:colOff>30480</xdr:colOff>
      <xdr:row>18</xdr:row>
      <xdr:rowOff>0</xdr:rowOff>
    </xdr:to>
    <xdr:graphicFrame macro="">
      <xdr:nvGraphicFramePr>
        <xdr:cNvPr id="7" name="Chart 6">
          <a:extLst>
            <a:ext uri="{FF2B5EF4-FFF2-40B4-BE49-F238E27FC236}">
              <a16:creationId xmlns:a16="http://schemas.microsoft.com/office/drawing/2014/main" id="{4972757F-BE35-2A37-8DF9-5ADEB3A89D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17803</xdr:colOff>
      <xdr:row>7</xdr:row>
      <xdr:rowOff>184447</xdr:rowOff>
    </xdr:from>
    <xdr:to>
      <xdr:col>10</xdr:col>
      <xdr:colOff>42729</xdr:colOff>
      <xdr:row>18</xdr:row>
      <xdr:rowOff>14242</xdr:rowOff>
    </xdr:to>
    <xdr:graphicFrame macro="">
      <xdr:nvGraphicFramePr>
        <xdr:cNvPr id="2" name="Chart 1">
          <a:extLst>
            <a:ext uri="{FF2B5EF4-FFF2-40B4-BE49-F238E27FC236}">
              <a16:creationId xmlns:a16="http://schemas.microsoft.com/office/drawing/2014/main" id="{842A4A50-D2AA-C05F-B787-436AAE1BF1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608887</xdr:colOff>
      <xdr:row>7</xdr:row>
      <xdr:rowOff>177326</xdr:rowOff>
    </xdr:from>
    <xdr:to>
      <xdr:col>13</xdr:col>
      <xdr:colOff>21365</xdr:colOff>
      <xdr:row>18</xdr:row>
      <xdr:rowOff>35608</xdr:rowOff>
    </xdr:to>
    <xdr:graphicFrame macro="">
      <xdr:nvGraphicFramePr>
        <xdr:cNvPr id="3" name="Chart 2">
          <a:extLst>
            <a:ext uri="{FF2B5EF4-FFF2-40B4-BE49-F238E27FC236}">
              <a16:creationId xmlns:a16="http://schemas.microsoft.com/office/drawing/2014/main" id="{3BE52D67-92D2-53B9-D631-AE8D8ACF43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608888</xdr:colOff>
      <xdr:row>7</xdr:row>
      <xdr:rowOff>184447</xdr:rowOff>
    </xdr:from>
    <xdr:to>
      <xdr:col>16</xdr:col>
      <xdr:colOff>42729</xdr:colOff>
      <xdr:row>18</xdr:row>
      <xdr:rowOff>7123</xdr:rowOff>
    </xdr:to>
    <xdr:graphicFrame macro="">
      <xdr:nvGraphicFramePr>
        <xdr:cNvPr id="4" name="Chart 3">
          <a:extLst>
            <a:ext uri="{FF2B5EF4-FFF2-40B4-BE49-F238E27FC236}">
              <a16:creationId xmlns:a16="http://schemas.microsoft.com/office/drawing/2014/main" id="{D87C2E33-5815-DD2B-7B8E-A673D33A34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1</xdr:colOff>
      <xdr:row>10</xdr:row>
      <xdr:rowOff>175918</xdr:rowOff>
    </xdr:from>
    <xdr:to>
      <xdr:col>12</xdr:col>
      <xdr:colOff>18814</xdr:colOff>
      <xdr:row>23</xdr:row>
      <xdr:rowOff>18814</xdr:rowOff>
    </xdr:to>
    <xdr:graphicFrame macro="">
      <xdr:nvGraphicFramePr>
        <xdr:cNvPr id="5" name="Chart 4">
          <a:extLst>
            <a:ext uri="{FF2B5EF4-FFF2-40B4-BE49-F238E27FC236}">
              <a16:creationId xmlns:a16="http://schemas.microsoft.com/office/drawing/2014/main" id="{4F5F3A7F-CF17-D601-0735-464A4E69CB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9407</xdr:colOff>
      <xdr:row>10</xdr:row>
      <xdr:rowOff>166511</xdr:rowOff>
    </xdr:from>
    <xdr:to>
      <xdr:col>16</xdr:col>
      <xdr:colOff>28222</xdr:colOff>
      <xdr:row>23</xdr:row>
      <xdr:rowOff>18814</xdr:rowOff>
    </xdr:to>
    <xdr:graphicFrame macro="">
      <xdr:nvGraphicFramePr>
        <xdr:cNvPr id="6" name="Chart 5">
          <a:extLst>
            <a:ext uri="{FF2B5EF4-FFF2-40B4-BE49-F238E27FC236}">
              <a16:creationId xmlns:a16="http://schemas.microsoft.com/office/drawing/2014/main" id="{EAD61F1E-6FA7-FBD4-DA9B-16A402D99B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xdr:colOff>
      <xdr:row>11</xdr:row>
      <xdr:rowOff>6584</xdr:rowOff>
    </xdr:from>
    <xdr:to>
      <xdr:col>20</xdr:col>
      <xdr:colOff>9408</xdr:colOff>
      <xdr:row>23</xdr:row>
      <xdr:rowOff>0</xdr:rowOff>
    </xdr:to>
    <xdr:graphicFrame macro="">
      <xdr:nvGraphicFramePr>
        <xdr:cNvPr id="7" name="Chart 6">
          <a:extLst>
            <a:ext uri="{FF2B5EF4-FFF2-40B4-BE49-F238E27FC236}">
              <a16:creationId xmlns:a16="http://schemas.microsoft.com/office/drawing/2014/main" id="{7A0FBB01-9543-5C91-CC8D-9A0C04BBF8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614345</xdr:colOff>
      <xdr:row>8</xdr:row>
      <xdr:rowOff>8653</xdr:rowOff>
    </xdr:from>
    <xdr:to>
      <xdr:col>10</xdr:col>
      <xdr:colOff>18422</xdr:colOff>
      <xdr:row>18</xdr:row>
      <xdr:rowOff>0</xdr:rowOff>
    </xdr:to>
    <xdr:graphicFrame macro="">
      <xdr:nvGraphicFramePr>
        <xdr:cNvPr id="2" name="Chart 1">
          <a:extLst>
            <a:ext uri="{FF2B5EF4-FFF2-40B4-BE49-F238E27FC236}">
              <a16:creationId xmlns:a16="http://schemas.microsoft.com/office/drawing/2014/main" id="{1A5039A2-FEA8-06B1-F5FA-C3DA6830A6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597598</xdr:colOff>
      <xdr:row>8</xdr:row>
      <xdr:rowOff>9772</xdr:rowOff>
    </xdr:from>
    <xdr:to>
      <xdr:col>12</xdr:col>
      <xdr:colOff>1164772</xdr:colOff>
      <xdr:row>17</xdr:row>
      <xdr:rowOff>206830</xdr:rowOff>
    </xdr:to>
    <xdr:graphicFrame macro="">
      <xdr:nvGraphicFramePr>
        <xdr:cNvPr id="3" name="Chart 2">
          <a:extLst>
            <a:ext uri="{FF2B5EF4-FFF2-40B4-BE49-F238E27FC236}">
              <a16:creationId xmlns:a16="http://schemas.microsoft.com/office/drawing/2014/main" id="{26476ED4-1263-D61B-DA7A-35B48FF04D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9769</xdr:colOff>
      <xdr:row>8</xdr:row>
      <xdr:rowOff>16750</xdr:rowOff>
    </xdr:from>
    <xdr:to>
      <xdr:col>16</xdr:col>
      <xdr:colOff>39077</xdr:colOff>
      <xdr:row>17</xdr:row>
      <xdr:rowOff>185058</xdr:rowOff>
    </xdr:to>
    <xdr:graphicFrame macro="">
      <xdr:nvGraphicFramePr>
        <xdr:cNvPr id="4" name="Chart 3">
          <a:extLst>
            <a:ext uri="{FF2B5EF4-FFF2-40B4-BE49-F238E27FC236}">
              <a16:creationId xmlns:a16="http://schemas.microsoft.com/office/drawing/2014/main" id="{F6FB0E1C-5641-4EAC-3425-4DAA4C0E2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21772</xdr:colOff>
      <xdr:row>19</xdr:row>
      <xdr:rowOff>0</xdr:rowOff>
    </xdr:from>
    <xdr:to>
      <xdr:col>10</xdr:col>
      <xdr:colOff>21772</xdr:colOff>
      <xdr:row>29</xdr:row>
      <xdr:rowOff>152400</xdr:rowOff>
    </xdr:to>
    <xdr:graphicFrame macro="">
      <xdr:nvGraphicFramePr>
        <xdr:cNvPr id="6" name="Chart 5">
          <a:extLst>
            <a:ext uri="{FF2B5EF4-FFF2-40B4-BE49-F238E27FC236}">
              <a16:creationId xmlns:a16="http://schemas.microsoft.com/office/drawing/2014/main" id="{DE5AE2D7-63B4-AC41-E98F-689CFD6DB0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598714</xdr:colOff>
      <xdr:row>18</xdr:row>
      <xdr:rowOff>185058</xdr:rowOff>
    </xdr:from>
    <xdr:to>
      <xdr:col>13</xdr:col>
      <xdr:colOff>87086</xdr:colOff>
      <xdr:row>30</xdr:row>
      <xdr:rowOff>0</xdr:rowOff>
    </xdr:to>
    <xdr:graphicFrame macro="">
      <xdr:nvGraphicFramePr>
        <xdr:cNvPr id="7" name="Chart 6">
          <a:extLst>
            <a:ext uri="{FF2B5EF4-FFF2-40B4-BE49-F238E27FC236}">
              <a16:creationId xmlns:a16="http://schemas.microsoft.com/office/drawing/2014/main" id="{8E74973C-3278-10C6-41D6-CEA77C8CC4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598715</xdr:colOff>
      <xdr:row>19</xdr:row>
      <xdr:rowOff>0</xdr:rowOff>
    </xdr:from>
    <xdr:to>
      <xdr:col>16</xdr:col>
      <xdr:colOff>97971</xdr:colOff>
      <xdr:row>29</xdr:row>
      <xdr:rowOff>174171</xdr:rowOff>
    </xdr:to>
    <xdr:graphicFrame macro="">
      <xdr:nvGraphicFramePr>
        <xdr:cNvPr id="8" name="Chart 7">
          <a:extLst>
            <a:ext uri="{FF2B5EF4-FFF2-40B4-BE49-F238E27FC236}">
              <a16:creationId xmlns:a16="http://schemas.microsoft.com/office/drawing/2014/main" id="{F2FF0CE4-8C27-0094-2C25-A704CBE3C0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on o" refreshedDate="45868.771860879628" createdVersion="8" refreshedVersion="8" minRefreshableVersion="3" recordCount="15" xr:uid="{FA8D4FB6-2EB7-49E1-BDFE-94057C2B7F1D}">
  <cacheSource type="worksheet">
    <worksheetSource name="Table2"/>
  </cacheSource>
  <cacheFields count="5">
    <cacheField name="ID" numFmtId="0">
      <sharedItems containsSemiMixedTypes="0" containsString="0" containsNumber="1" containsInteger="1" minValue="1" maxValue="15"/>
    </cacheField>
    <cacheField name="Name" numFmtId="0">
      <sharedItems count="15">
        <s v="Ankit"/>
        <s v="Priya"/>
        <s v="Rahul"/>
        <s v="Neha"/>
        <s v="Ramesh"/>
        <s v="Kavita"/>
        <s v="Sohan"/>
        <s v="Meena"/>
        <s v="Arjun"/>
        <s v="Alok"/>
        <s v="Pooja"/>
        <s v="Ravi"/>
        <s v="Sneha"/>
        <s v="Gopal"/>
        <s v="Divya"/>
      </sharedItems>
    </cacheField>
    <cacheField name="Satisfaction Level" numFmtId="0">
      <sharedItems count="5">
        <s v="Good"/>
        <s v="Excellent"/>
        <s v="Fair"/>
        <s v="Very Good"/>
        <s v="Poor"/>
      </sharedItems>
    </cacheField>
    <cacheField name="Education Level" numFmtId="0">
      <sharedItems count="4">
        <s v="Bachelor"/>
        <s v="Master"/>
        <s v="High School"/>
        <s v="PhD"/>
      </sharedItems>
    </cacheField>
    <cacheField name="Priority Rank" numFmtId="0">
      <sharedItems containsSemiMixedTypes="0" containsString="0" containsNumber="1" containsInteger="1" minValue="1" maxValue="5" count="5">
        <n v="3"/>
        <n v="1"/>
        <n v="4"/>
        <n v="2"/>
        <n v="5"/>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on o" refreshedDate="45868.784277199076" createdVersion="8" refreshedVersion="8" minRefreshableVersion="3" recordCount="15" xr:uid="{44B80E1A-4B53-4D57-BD0A-EDEDF1C84120}">
  <cacheSource type="worksheet">
    <worksheetSource name="Table1"/>
  </cacheSource>
  <cacheFields count="6">
    <cacheField name="ID" numFmtId="0">
      <sharedItems containsSemiMixedTypes="0" containsString="0" containsNumber="1" containsInteger="1" minValue="1" maxValue="15"/>
    </cacheField>
    <cacheField name="Name" numFmtId="0">
      <sharedItems/>
    </cacheField>
    <cacheField name="Gender" numFmtId="0">
      <sharedItems count="2">
        <s v="Male"/>
        <s v="Female"/>
      </sharedItems>
    </cacheField>
    <cacheField name="Department" numFmtId="0">
      <sharedItems/>
    </cacheField>
    <cacheField name="Blood Group" numFmtId="0">
      <sharedItems/>
    </cacheField>
    <cacheField name="Favorite Color" numFmtId="0">
      <sharedItems count="4">
        <s v="Blue"/>
        <s v="Red"/>
        <s v="Green"/>
        <s v="Yellow"/>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on o" refreshedDate="45870.762050462959" createdVersion="8" refreshedVersion="8" minRefreshableVersion="3" recordCount="15" xr:uid="{1E412CA3-2162-43FE-96CC-1235B10E6BD5}">
  <cacheSource type="worksheet">
    <worksheetSource name="Table4"/>
  </cacheSource>
  <cacheFields count="7">
    <cacheField name="ID" numFmtId="0">
      <sharedItems containsSemiMixedTypes="0" containsString="0" containsNumber="1" containsInteger="1" minValue="1" maxValue="15"/>
    </cacheField>
    <cacheField name="Name" numFmtId="0">
      <sharedItems count="15">
        <s v="Ankit"/>
        <s v="Priya"/>
        <s v="Rahul"/>
        <s v="Neha"/>
        <s v="Ramesh"/>
        <s v="Kavita"/>
        <s v="Sohan"/>
        <s v="Meena"/>
        <s v="Arjun"/>
        <s v="Alok"/>
        <s v="Pooja"/>
        <s v="Ravi"/>
        <s v="Sneha"/>
        <s v="Gopal"/>
        <s v="Divya"/>
      </sharedItems>
    </cacheField>
    <cacheField name="Age" numFmtId="0">
      <sharedItems containsSemiMixedTypes="0" containsString="0" containsNumber="1" containsInteger="1" minValue="19" maxValue="23"/>
    </cacheField>
    <cacheField name="Height (cm)" numFmtId="0">
      <sharedItems containsSemiMixedTypes="0" containsString="0" containsNumber="1" containsInteger="1" minValue="158" maxValue="180"/>
    </cacheField>
    <cacheField name="Gender" numFmtId="0">
      <sharedItems count="2">
        <s v="Male"/>
        <s v="Female"/>
      </sharedItems>
    </cacheField>
    <cacheField name="Weight (kg)" numFmtId="0">
      <sharedItems containsSemiMixedTypes="0" containsString="0" containsNumber="1" containsInteger="1" minValue="48" maxValue="80"/>
    </cacheField>
    <cacheField name="Exam score (%)" numFmtId="0">
      <sharedItems containsSemiMixedTypes="0" containsString="0" containsNumber="1" containsInteger="1" minValue="65" maxValue="9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n v="1"/>
    <x v="0"/>
    <x v="0"/>
    <x v="0"/>
    <x v="0"/>
  </r>
  <r>
    <n v="2"/>
    <x v="1"/>
    <x v="1"/>
    <x v="1"/>
    <x v="1"/>
  </r>
  <r>
    <n v="3"/>
    <x v="2"/>
    <x v="2"/>
    <x v="2"/>
    <x v="2"/>
  </r>
  <r>
    <n v="4"/>
    <x v="3"/>
    <x v="3"/>
    <x v="0"/>
    <x v="3"/>
  </r>
  <r>
    <n v="5"/>
    <x v="4"/>
    <x v="4"/>
    <x v="2"/>
    <x v="4"/>
  </r>
  <r>
    <n v="6"/>
    <x v="5"/>
    <x v="1"/>
    <x v="1"/>
    <x v="1"/>
  </r>
  <r>
    <n v="7"/>
    <x v="6"/>
    <x v="0"/>
    <x v="0"/>
    <x v="0"/>
  </r>
  <r>
    <n v="8"/>
    <x v="7"/>
    <x v="3"/>
    <x v="1"/>
    <x v="3"/>
  </r>
  <r>
    <n v="9"/>
    <x v="8"/>
    <x v="2"/>
    <x v="2"/>
    <x v="2"/>
  </r>
  <r>
    <n v="10"/>
    <x v="9"/>
    <x v="0"/>
    <x v="0"/>
    <x v="0"/>
  </r>
  <r>
    <n v="11"/>
    <x v="10"/>
    <x v="1"/>
    <x v="3"/>
    <x v="1"/>
  </r>
  <r>
    <n v="12"/>
    <x v="11"/>
    <x v="4"/>
    <x v="2"/>
    <x v="4"/>
  </r>
  <r>
    <n v="13"/>
    <x v="12"/>
    <x v="3"/>
    <x v="1"/>
    <x v="3"/>
  </r>
  <r>
    <n v="14"/>
    <x v="13"/>
    <x v="0"/>
    <x v="0"/>
    <x v="0"/>
  </r>
  <r>
    <n v="15"/>
    <x v="14"/>
    <x v="2"/>
    <x v="2"/>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n v="1"/>
    <s v="Ankit"/>
    <x v="0"/>
    <s v="IT"/>
    <s v="B"/>
    <x v="0"/>
  </r>
  <r>
    <n v="2"/>
    <s v="Priya"/>
    <x v="1"/>
    <s v="HR"/>
    <s v="O"/>
    <x v="1"/>
  </r>
  <r>
    <n v="3"/>
    <s v="Rahul"/>
    <x v="0"/>
    <s v="Sales"/>
    <s v="A"/>
    <x v="2"/>
  </r>
  <r>
    <n v="4"/>
    <s v="Neha"/>
    <x v="1"/>
    <s v="Marketing"/>
    <s v="AB"/>
    <x v="0"/>
  </r>
  <r>
    <n v="5"/>
    <s v="Ramesh"/>
    <x v="0"/>
    <s v="IT"/>
    <s v="B"/>
    <x v="3"/>
  </r>
  <r>
    <n v="6"/>
    <s v="Kavita"/>
    <x v="1"/>
    <s v="HR"/>
    <s v="O"/>
    <x v="1"/>
  </r>
  <r>
    <n v="7"/>
    <s v="Sohan"/>
    <x v="0"/>
    <s v="IT"/>
    <s v="B"/>
    <x v="0"/>
  </r>
  <r>
    <n v="8"/>
    <s v="Meena"/>
    <x v="1"/>
    <s v="Sales"/>
    <s v="A"/>
    <x v="2"/>
  </r>
  <r>
    <n v="9"/>
    <s v="Arjun"/>
    <x v="0"/>
    <s v="Marketing"/>
    <s v="AB"/>
    <x v="0"/>
  </r>
  <r>
    <n v="10"/>
    <s v="Alok"/>
    <x v="0"/>
    <s v="HR"/>
    <s v="O"/>
    <x v="1"/>
  </r>
  <r>
    <n v="11"/>
    <s v="Pooja"/>
    <x v="1"/>
    <s v="IT"/>
    <s v="A"/>
    <x v="3"/>
  </r>
  <r>
    <n v="12"/>
    <s v="Ravi"/>
    <x v="0"/>
    <s v="Sales"/>
    <s v="B"/>
    <x v="0"/>
  </r>
  <r>
    <n v="13"/>
    <s v="Sneha"/>
    <x v="1"/>
    <s v="Marketing"/>
    <s v="AB"/>
    <x v="2"/>
  </r>
  <r>
    <n v="14"/>
    <s v="Gopal"/>
    <x v="0"/>
    <s v="HR"/>
    <s v="O"/>
    <x v="1"/>
  </r>
  <r>
    <n v="15"/>
    <s v="Divya"/>
    <x v="1"/>
    <s v="IT"/>
    <s v="B"/>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n v="1"/>
    <x v="0"/>
    <n v="20"/>
    <n v="172"/>
    <x v="0"/>
    <n v="68"/>
    <n v="75"/>
  </r>
  <r>
    <n v="2"/>
    <x v="1"/>
    <n v="22"/>
    <n v="165"/>
    <x v="1"/>
    <n v="55"/>
    <n v="82"/>
  </r>
  <r>
    <n v="3"/>
    <x v="2"/>
    <n v="19"/>
    <n v="178"/>
    <x v="0"/>
    <n v="72"/>
    <n v="65"/>
  </r>
  <r>
    <n v="4"/>
    <x v="3"/>
    <n v="21"/>
    <n v="160"/>
    <x v="1"/>
    <n v="50"/>
    <n v="88"/>
  </r>
  <r>
    <n v="5"/>
    <x v="4"/>
    <n v="23"/>
    <n v="170"/>
    <x v="0"/>
    <n v="75"/>
    <n v="70"/>
  </r>
  <r>
    <n v="6"/>
    <x v="5"/>
    <n v="20"/>
    <n v="158"/>
    <x v="1"/>
    <n v="48"/>
    <n v="92"/>
  </r>
  <r>
    <n v="7"/>
    <x v="6"/>
    <n v="19"/>
    <n v="180"/>
    <x v="0"/>
    <n v="80"/>
    <n v="68"/>
  </r>
  <r>
    <n v="8"/>
    <x v="7"/>
    <n v="22"/>
    <n v="164"/>
    <x v="1"/>
    <n v="54"/>
    <n v="85"/>
  </r>
  <r>
    <n v="9"/>
    <x v="8"/>
    <n v="21"/>
    <n v="175"/>
    <x v="0"/>
    <n v="70"/>
    <n v="79"/>
  </r>
  <r>
    <n v="10"/>
    <x v="9"/>
    <n v="23"/>
    <n v="169"/>
    <x v="0"/>
    <n v="67"/>
    <n v="73"/>
  </r>
  <r>
    <n v="11"/>
    <x v="10"/>
    <n v="20"/>
    <n v="162"/>
    <x v="1"/>
    <n v="52"/>
    <n v="95"/>
  </r>
  <r>
    <n v="12"/>
    <x v="11"/>
    <n v="21"/>
    <n v="176"/>
    <x v="0"/>
    <n v="74"/>
    <n v="66"/>
  </r>
  <r>
    <n v="13"/>
    <x v="12"/>
    <n v="19"/>
    <n v="159"/>
    <x v="1"/>
    <n v="49"/>
    <n v="90"/>
  </r>
  <r>
    <n v="14"/>
    <x v="13"/>
    <n v="22"/>
    <n v="168"/>
    <x v="0"/>
    <n v="60"/>
    <n v="77"/>
  </r>
  <r>
    <n v="15"/>
    <x v="14"/>
    <n v="20"/>
    <n v="163"/>
    <x v="1"/>
    <n v="55"/>
    <n v="8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069AD3-CA07-4C9D-918E-CBEDF558D733}"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B4" firstHeaderRow="1" firstDataRow="1" firstDataCol="1"/>
  <pivotFields count="6">
    <pivotField showAll="0"/>
    <pivotField showAll="0"/>
    <pivotField axis="axisRow" showAll="0">
      <items count="3">
        <item x="1"/>
        <item x="0"/>
        <item t="default"/>
      </items>
    </pivotField>
    <pivotField dataField="1" showAll="0"/>
    <pivotField showAll="0"/>
    <pivotField showAll="0"/>
  </pivotFields>
  <rowFields count="1">
    <field x="2"/>
  </rowFields>
  <rowItems count="3">
    <i>
      <x/>
    </i>
    <i>
      <x v="1"/>
    </i>
    <i t="grand">
      <x/>
    </i>
  </rowItems>
  <colItems count="1">
    <i/>
  </colItems>
  <dataFields count="1">
    <dataField name="Count of Department" fld="3" subtotal="count" baseField="0"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C059E7-0D9D-4750-A234-755741E64235}"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20:E26" firstHeaderRow="1" firstDataRow="2" firstDataCol="1"/>
  <pivotFields count="6">
    <pivotField showAll="0"/>
    <pivotField showAll="0"/>
    <pivotField axis="axisCol" dataField="1" multipleItemSelectionAllowed="1" showAll="0">
      <items count="3">
        <item x="1"/>
        <item h="1" x="0"/>
        <item t="default"/>
      </items>
    </pivotField>
    <pivotField showAll="0"/>
    <pivotField showAll="0"/>
    <pivotField axis="axisRow" showAll="0">
      <items count="5">
        <item x="0"/>
        <item x="2"/>
        <item x="1"/>
        <item x="3"/>
        <item t="default"/>
      </items>
    </pivotField>
  </pivotFields>
  <rowFields count="1">
    <field x="5"/>
  </rowFields>
  <rowItems count="5">
    <i>
      <x/>
    </i>
    <i>
      <x v="1"/>
    </i>
    <i>
      <x v="2"/>
    </i>
    <i>
      <x v="3"/>
    </i>
    <i t="grand">
      <x/>
    </i>
  </rowItems>
  <colFields count="1">
    <field x="2"/>
  </colFields>
  <colItems count="2">
    <i>
      <x/>
    </i>
    <i t="grand">
      <x/>
    </i>
  </colItems>
  <dataFields count="1">
    <dataField name="Count of Gender" fld="2" subtotal="count" baseField="0" baseItem="0"/>
  </dataFields>
  <chartFormats count="19">
    <chartFormat chart="0" format="3" series="1">
      <pivotArea type="data" outline="0" fieldPosition="0">
        <references count="1">
          <reference field="2" count="1" selected="0">
            <x v="1"/>
          </reference>
        </references>
      </pivotArea>
    </chartFormat>
    <chartFormat chart="0" format="6" series="1">
      <pivotArea type="data" outline="0" fieldPosition="0">
        <references count="1">
          <reference field="2" count="1" selected="0">
            <x v="0"/>
          </reference>
        </references>
      </pivotArea>
    </chartFormat>
    <chartFormat chart="0" format="7" series="1">
      <pivotArea type="data" outline="0" fieldPosition="0">
        <references count="2">
          <reference field="4294967294" count="1" selected="0">
            <x v="0"/>
          </reference>
          <reference field="2" count="1" selected="0">
            <x v="0"/>
          </reference>
        </references>
      </pivotArea>
    </chartFormat>
    <chartFormat chart="0" format="8">
      <pivotArea type="data" outline="0" fieldPosition="0">
        <references count="3">
          <reference field="4294967294" count="1" selected="0">
            <x v="0"/>
          </reference>
          <reference field="2" count="1" selected="0">
            <x v="0"/>
          </reference>
          <reference field="5" count="1" selected="0">
            <x v="2"/>
          </reference>
        </references>
      </pivotArea>
    </chartFormat>
    <chartFormat chart="0" format="9">
      <pivotArea type="data" outline="0" fieldPosition="0">
        <references count="3">
          <reference field="4294967294" count="1" selected="0">
            <x v="0"/>
          </reference>
          <reference field="2" count="1" selected="0">
            <x v="0"/>
          </reference>
          <reference field="5" count="1" selected="0">
            <x v="1"/>
          </reference>
        </references>
      </pivotArea>
    </chartFormat>
    <chartFormat chart="0" format="10">
      <pivotArea type="data" outline="0" fieldPosition="0">
        <references count="3">
          <reference field="4294967294" count="1" selected="0">
            <x v="0"/>
          </reference>
          <reference field="2" count="1" selected="0">
            <x v="0"/>
          </reference>
          <reference field="5" count="1" selected="0">
            <x v="0"/>
          </reference>
        </references>
      </pivotArea>
    </chartFormat>
    <chartFormat chart="0" format="11">
      <pivotArea type="data" outline="0" fieldPosition="0">
        <references count="3">
          <reference field="4294967294" count="1" selected="0">
            <x v="0"/>
          </reference>
          <reference field="2" count="1" selected="0">
            <x v="1"/>
          </reference>
          <reference field="5" count="1" selected="0">
            <x v="3"/>
          </reference>
        </references>
      </pivotArea>
    </chartFormat>
    <chartFormat chart="0" format="12">
      <pivotArea type="data" outline="0" fieldPosition="0">
        <references count="3">
          <reference field="4294967294" count="1" selected="0">
            <x v="0"/>
          </reference>
          <reference field="2" count="1" selected="0">
            <x v="1"/>
          </reference>
          <reference field="5" count="1" selected="0">
            <x v="2"/>
          </reference>
        </references>
      </pivotArea>
    </chartFormat>
    <chartFormat chart="0" format="13">
      <pivotArea type="data" outline="0" fieldPosition="0">
        <references count="3">
          <reference field="4294967294" count="1" selected="0">
            <x v="0"/>
          </reference>
          <reference field="2" count="1" selected="0">
            <x v="1"/>
          </reference>
          <reference field="5" count="1" selected="0">
            <x v="1"/>
          </reference>
        </references>
      </pivotArea>
    </chartFormat>
    <chartFormat chart="0" format="14">
      <pivotArea type="data" outline="0" fieldPosition="0">
        <references count="3">
          <reference field="4294967294" count="1" selected="0">
            <x v="0"/>
          </reference>
          <reference field="2" count="1" selected="0">
            <x v="1"/>
          </reference>
          <reference field="5" count="1" selected="0">
            <x v="0"/>
          </reference>
        </references>
      </pivotArea>
    </chartFormat>
    <chartFormat chart="3" format="15" series="1">
      <pivotArea type="data" outline="0" fieldPosition="0">
        <references count="2">
          <reference field="4294967294" count="1" selected="0">
            <x v="0"/>
          </reference>
          <reference field="2" count="1" selected="0">
            <x v="1"/>
          </reference>
        </references>
      </pivotArea>
    </chartFormat>
    <chartFormat chart="3" format="16">
      <pivotArea type="data" outline="0" fieldPosition="0">
        <references count="3">
          <reference field="4294967294" count="1" selected="0">
            <x v="0"/>
          </reference>
          <reference field="2" count="1" selected="0">
            <x v="1"/>
          </reference>
          <reference field="5" count="1" selected="0">
            <x v="0"/>
          </reference>
        </references>
      </pivotArea>
    </chartFormat>
    <chartFormat chart="3" format="17">
      <pivotArea type="data" outline="0" fieldPosition="0">
        <references count="3">
          <reference field="4294967294" count="1" selected="0">
            <x v="0"/>
          </reference>
          <reference field="2" count="1" selected="0">
            <x v="1"/>
          </reference>
          <reference field="5" count="1" selected="0">
            <x v="1"/>
          </reference>
        </references>
      </pivotArea>
    </chartFormat>
    <chartFormat chart="3" format="18">
      <pivotArea type="data" outline="0" fieldPosition="0">
        <references count="3">
          <reference field="4294967294" count="1" selected="0">
            <x v="0"/>
          </reference>
          <reference field="2" count="1" selected="0">
            <x v="1"/>
          </reference>
          <reference field="5" count="1" selected="0">
            <x v="2"/>
          </reference>
        </references>
      </pivotArea>
    </chartFormat>
    <chartFormat chart="3" format="19">
      <pivotArea type="data" outline="0" fieldPosition="0">
        <references count="3">
          <reference field="4294967294" count="1" selected="0">
            <x v="0"/>
          </reference>
          <reference field="2" count="1" selected="0">
            <x v="1"/>
          </reference>
          <reference field="5" count="1" selected="0">
            <x v="3"/>
          </reference>
        </references>
      </pivotArea>
    </chartFormat>
    <chartFormat chart="3" format="20" series="1">
      <pivotArea type="data" outline="0" fieldPosition="0">
        <references count="2">
          <reference field="4294967294" count="1" selected="0">
            <x v="0"/>
          </reference>
          <reference field="2" count="1" selected="0">
            <x v="0"/>
          </reference>
        </references>
      </pivotArea>
    </chartFormat>
    <chartFormat chart="4" format="21" series="1">
      <pivotArea type="data" outline="0" fieldPosition="0">
        <references count="2">
          <reference field="4294967294" count="1" selected="0">
            <x v="0"/>
          </reference>
          <reference field="2" count="1" selected="0">
            <x v="0"/>
          </reference>
        </references>
      </pivotArea>
    </chartFormat>
    <chartFormat chart="4" format="22" series="1">
      <pivotArea type="data" outline="0" fieldPosition="0">
        <references count="2">
          <reference field="4294967294" count="1" selected="0">
            <x v="0"/>
          </reference>
          <reference field="2" count="1" selected="0">
            <x v="1"/>
          </reference>
        </references>
      </pivotArea>
    </chartFormat>
    <chartFormat chart="0" format="1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1C80A8-733E-48FC-93BF-B19419CD68D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P2:Q22" firstHeaderRow="1" firstDataRow="1" firstDataCol="1"/>
  <pivotFields count="5">
    <pivotField showAll="0"/>
    <pivotField dataField="1" showAll="0">
      <items count="16">
        <item x="9"/>
        <item x="0"/>
        <item x="8"/>
        <item x="14"/>
        <item x="13"/>
        <item x="5"/>
        <item x="7"/>
        <item x="3"/>
        <item x="10"/>
        <item x="1"/>
        <item x="2"/>
        <item x="4"/>
        <item x="11"/>
        <item x="12"/>
        <item x="6"/>
        <item t="default"/>
      </items>
    </pivotField>
    <pivotField axis="axisRow" showAll="0">
      <items count="6">
        <item x="3"/>
        <item x="4"/>
        <item x="0"/>
        <item x="2"/>
        <item x="1"/>
        <item t="default"/>
      </items>
    </pivotField>
    <pivotField axis="axisRow" showAll="0">
      <items count="5">
        <item x="0"/>
        <item x="2"/>
        <item x="1"/>
        <item x="3"/>
        <item t="default"/>
      </items>
    </pivotField>
    <pivotField axis="axisRow" showAll="0">
      <items count="6">
        <item x="1"/>
        <item x="3"/>
        <item x="0"/>
        <item x="2"/>
        <item x="4"/>
        <item t="default"/>
      </items>
    </pivotField>
  </pivotFields>
  <rowFields count="3">
    <field x="4"/>
    <field x="3"/>
    <field x="2"/>
  </rowFields>
  <rowItems count="20">
    <i>
      <x/>
    </i>
    <i r="1">
      <x v="2"/>
    </i>
    <i r="2">
      <x v="4"/>
    </i>
    <i r="1">
      <x v="3"/>
    </i>
    <i r="2">
      <x v="4"/>
    </i>
    <i>
      <x v="1"/>
    </i>
    <i r="1">
      <x/>
    </i>
    <i r="2">
      <x/>
    </i>
    <i r="1">
      <x v="2"/>
    </i>
    <i r="2">
      <x/>
    </i>
    <i>
      <x v="2"/>
    </i>
    <i r="1">
      <x/>
    </i>
    <i r="2">
      <x v="2"/>
    </i>
    <i>
      <x v="3"/>
    </i>
    <i r="1">
      <x v="1"/>
    </i>
    <i r="2">
      <x v="3"/>
    </i>
    <i>
      <x v="4"/>
    </i>
    <i r="1">
      <x v="1"/>
    </i>
    <i r="2">
      <x v="1"/>
    </i>
    <i t="grand">
      <x/>
    </i>
  </rowItems>
  <colItems count="1">
    <i/>
  </colItems>
  <dataFields count="1">
    <dataField name="Count of Name" fld="1" subtotal="count" baseField="0" baseItem="0"/>
  </dataFields>
  <chartFormats count="15">
    <chartFormat chart="1" format="5"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0"/>
          </reference>
        </references>
      </pivotArea>
    </chartFormat>
    <chartFormat chart="1" format="9" series="1">
      <pivotArea type="data" outline="0" fieldPosition="0">
        <references count="2">
          <reference field="4294967294" count="1" selected="0">
            <x v="0"/>
          </reference>
          <reference field="2" count="1" selected="0">
            <x v="4"/>
          </reference>
        </references>
      </pivotArea>
    </chartFormat>
    <chartFormat chart="0" format="11" series="1">
      <pivotArea type="data" outline="0" fieldPosition="0">
        <references count="2">
          <reference field="4294967294" count="1" selected="0">
            <x v="0"/>
          </reference>
          <reference field="2" count="1" selected="0">
            <x v="4"/>
          </reference>
        </references>
      </pivotArea>
    </chartFormat>
    <chartFormat chart="1" format="10" series="1">
      <pivotArea type="data" outline="0" fieldPosition="0">
        <references count="2">
          <reference field="4294967294" count="1" selected="0">
            <x v="0"/>
          </reference>
          <reference field="2" count="1" selected="0">
            <x v="2"/>
          </reference>
        </references>
      </pivotArea>
    </chartFormat>
    <chartFormat chart="1" format="11" series="1">
      <pivotArea type="data" outline="0" fieldPosition="0">
        <references count="2">
          <reference field="4294967294" count="1" selected="0">
            <x v="0"/>
          </reference>
          <reference field="2" count="1" selected="0">
            <x v="3"/>
          </reference>
        </references>
      </pivotArea>
    </chartFormat>
    <chartFormat chart="0" format="12" series="1">
      <pivotArea type="data" outline="0" fieldPosition="0">
        <references count="2">
          <reference field="4294967294" count="1" selected="0">
            <x v="0"/>
          </reference>
          <reference field="2" count="1" selected="0">
            <x v="2"/>
          </reference>
        </references>
      </pivotArea>
    </chartFormat>
    <chartFormat chart="0" format="13" series="1">
      <pivotArea type="data" outline="0" fieldPosition="0">
        <references count="2">
          <reference field="4294967294" count="1" selected="0">
            <x v="0"/>
          </reference>
          <reference field="2" count="1" selected="0">
            <x v="3"/>
          </reference>
        </references>
      </pivotArea>
    </chartFormat>
    <chartFormat chart="0" format="14">
      <pivotArea type="data" outline="0" fieldPosition="0">
        <references count="4">
          <reference field="4294967294" count="1" selected="0">
            <x v="0"/>
          </reference>
          <reference field="2" count="1" selected="0">
            <x v="1"/>
          </reference>
          <reference field="3" count="1" selected="0">
            <x v="1"/>
          </reference>
          <reference field="4" count="1" selected="0">
            <x v="4"/>
          </reference>
        </references>
      </pivotArea>
    </chartFormat>
    <chartFormat chart="0" format="15">
      <pivotArea type="data" outline="0" fieldPosition="0">
        <references count="4">
          <reference field="4294967294" count="1" selected="0">
            <x v="0"/>
          </reference>
          <reference field="2" count="1" selected="0">
            <x v="3"/>
          </reference>
          <reference field="3" count="1" selected="0">
            <x v="1"/>
          </reference>
          <reference field="4" count="1" selected="0">
            <x v="3"/>
          </reference>
        </references>
      </pivotArea>
    </chartFormat>
    <chartFormat chart="0" format="16">
      <pivotArea type="data" outline="0" fieldPosition="0">
        <references count="4">
          <reference field="4294967294" count="1" selected="0">
            <x v="0"/>
          </reference>
          <reference field="2" count="1" selected="0">
            <x v="2"/>
          </reference>
          <reference field="3" count="1" selected="0">
            <x v="0"/>
          </reference>
          <reference field="4" count="1" selected="0">
            <x v="2"/>
          </reference>
        </references>
      </pivotArea>
    </chartFormat>
    <chartFormat chart="0" format="17">
      <pivotArea type="data" outline="0" fieldPosition="0">
        <references count="4">
          <reference field="4294967294" count="1" selected="0">
            <x v="0"/>
          </reference>
          <reference field="2" count="1" selected="0">
            <x v="0"/>
          </reference>
          <reference field="3" count="1" selected="0">
            <x v="2"/>
          </reference>
          <reference field="4" count="1" selected="0">
            <x v="1"/>
          </reference>
        </references>
      </pivotArea>
    </chartFormat>
    <chartFormat chart="0" format="18">
      <pivotArea type="data" outline="0" fieldPosition="0">
        <references count="4">
          <reference field="4294967294" count="1" selected="0">
            <x v="0"/>
          </reference>
          <reference field="2" count="1" selected="0">
            <x v="0"/>
          </reference>
          <reference field="3" count="1" selected="0">
            <x v="0"/>
          </reference>
          <reference field="4" count="1" selected="0">
            <x v="1"/>
          </reference>
        </references>
      </pivotArea>
    </chartFormat>
    <chartFormat chart="0" format="19">
      <pivotArea type="data" outline="0" fieldPosition="0">
        <references count="4">
          <reference field="4294967294" count="1" selected="0">
            <x v="0"/>
          </reference>
          <reference field="2" count="1" selected="0">
            <x v="4"/>
          </reference>
          <reference field="3" count="1" selected="0">
            <x v="3"/>
          </reference>
          <reference field="4" count="1" selected="0">
            <x v="0"/>
          </reference>
        </references>
      </pivotArea>
    </chartFormat>
    <chartFormat chart="0" format="20">
      <pivotArea type="data" outline="0" fieldPosition="0">
        <references count="4">
          <reference field="4294967294" count="1" selected="0">
            <x v="0"/>
          </reference>
          <reference field="2" count="1" selected="0">
            <x v="4"/>
          </reference>
          <reference field="3" count="1" selected="0">
            <x v="2"/>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4B798E-6F8E-4057-B509-CDF51568E602}" name="PivotTable15"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7">
  <location ref="B21:Q24" firstHeaderRow="1" firstDataRow="2" firstDataCol="1"/>
  <pivotFields count="7">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15">
        <item x="9"/>
        <item x="0"/>
        <item x="8"/>
        <item x="14"/>
        <item x="13"/>
        <item x="5"/>
        <item x="7"/>
        <item x="3"/>
        <item x="10"/>
        <item x="1"/>
        <item x="2"/>
        <item x="4"/>
        <item x="11"/>
        <item x="12"/>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1">
    <field x="4"/>
  </rowFields>
  <rowItems count="2">
    <i>
      <x/>
    </i>
    <i>
      <x v="1"/>
    </i>
  </rowItems>
  <colFields count="1">
    <field x="1"/>
  </colFields>
  <colItems count="15">
    <i>
      <x/>
    </i>
    <i>
      <x v="1"/>
    </i>
    <i>
      <x v="2"/>
    </i>
    <i>
      <x v="3"/>
    </i>
    <i>
      <x v="4"/>
    </i>
    <i>
      <x v="5"/>
    </i>
    <i>
      <x v="6"/>
    </i>
    <i>
      <x v="7"/>
    </i>
    <i>
      <x v="8"/>
    </i>
    <i>
      <x v="9"/>
    </i>
    <i>
      <x v="10"/>
    </i>
    <i>
      <x v="11"/>
    </i>
    <i>
      <x v="12"/>
    </i>
    <i>
      <x v="13"/>
    </i>
    <i>
      <x v="14"/>
    </i>
  </colItems>
  <dataFields count="1">
    <dataField name="Sum of Exam score (%)" fld="6" baseField="0" baseItem="0"/>
  </dataFields>
  <formats count="2">
    <format dxfId="60">
      <pivotArea type="all" dataOnly="0" outline="0" fieldPosition="0"/>
    </format>
    <format dxfId="59">
      <pivotArea type="all" dataOnly="0" outline="0" fieldPosition="0"/>
    </format>
  </formats>
  <chartFormats count="32">
    <chartFormat chart="4" format="4" series="1">
      <pivotArea type="data" outline="0" fieldPosition="0">
        <references count="1">
          <reference field="4" count="1" selected="0">
            <x v="0"/>
          </reference>
        </references>
      </pivotArea>
    </chartFormat>
    <chartFormat chart="4" format="5" series="1">
      <pivotArea type="data" outline="0" fieldPosition="0">
        <references count="1">
          <reference field="4"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2">
          <reference field="4294967294" count="1" selected="0">
            <x v="0"/>
          </reference>
          <reference field="1" count="1" selected="0">
            <x v="1"/>
          </reference>
        </references>
      </pivotArea>
    </chartFormat>
    <chartFormat chart="4" format="8" series="1">
      <pivotArea type="data" outline="0" fieldPosition="0">
        <references count="2">
          <reference field="4294967294" count="1" selected="0">
            <x v="0"/>
          </reference>
          <reference field="1" count="1" selected="0">
            <x v="2"/>
          </reference>
        </references>
      </pivotArea>
    </chartFormat>
    <chartFormat chart="4" format="9" series="1">
      <pivotArea type="data" outline="0" fieldPosition="0">
        <references count="2">
          <reference field="4294967294" count="1" selected="0">
            <x v="0"/>
          </reference>
          <reference field="1" count="1" selected="0">
            <x v="3"/>
          </reference>
        </references>
      </pivotArea>
    </chartFormat>
    <chartFormat chart="4" format="10" series="1">
      <pivotArea type="data" outline="0" fieldPosition="0">
        <references count="2">
          <reference field="4294967294" count="1" selected="0">
            <x v="0"/>
          </reference>
          <reference field="1" count="1" selected="0">
            <x v="4"/>
          </reference>
        </references>
      </pivotArea>
    </chartFormat>
    <chartFormat chart="4" format="11" series="1">
      <pivotArea type="data" outline="0" fieldPosition="0">
        <references count="2">
          <reference field="4294967294" count="1" selected="0">
            <x v="0"/>
          </reference>
          <reference field="1" count="1" selected="0">
            <x v="5"/>
          </reference>
        </references>
      </pivotArea>
    </chartFormat>
    <chartFormat chart="4" format="12" series="1">
      <pivotArea type="data" outline="0" fieldPosition="0">
        <references count="2">
          <reference field="4294967294" count="1" selected="0">
            <x v="0"/>
          </reference>
          <reference field="1" count="1" selected="0">
            <x v="6"/>
          </reference>
        </references>
      </pivotArea>
    </chartFormat>
    <chartFormat chart="4" format="13" series="1">
      <pivotArea type="data" outline="0" fieldPosition="0">
        <references count="2">
          <reference field="4294967294" count="1" selected="0">
            <x v="0"/>
          </reference>
          <reference field="1" count="1" selected="0">
            <x v="7"/>
          </reference>
        </references>
      </pivotArea>
    </chartFormat>
    <chartFormat chart="4" format="14" series="1">
      <pivotArea type="data" outline="0" fieldPosition="0">
        <references count="2">
          <reference field="4294967294" count="1" selected="0">
            <x v="0"/>
          </reference>
          <reference field="1" count="1" selected="0">
            <x v="8"/>
          </reference>
        </references>
      </pivotArea>
    </chartFormat>
    <chartFormat chart="4" format="15" series="1">
      <pivotArea type="data" outline="0" fieldPosition="0">
        <references count="2">
          <reference field="4294967294" count="1" selected="0">
            <x v="0"/>
          </reference>
          <reference field="1" count="1" selected="0">
            <x v="9"/>
          </reference>
        </references>
      </pivotArea>
    </chartFormat>
    <chartFormat chart="4" format="16" series="1">
      <pivotArea type="data" outline="0" fieldPosition="0">
        <references count="2">
          <reference field="4294967294" count="1" selected="0">
            <x v="0"/>
          </reference>
          <reference field="1" count="1" selected="0">
            <x v="10"/>
          </reference>
        </references>
      </pivotArea>
    </chartFormat>
    <chartFormat chart="4" format="17" series="1">
      <pivotArea type="data" outline="0" fieldPosition="0">
        <references count="2">
          <reference field="4294967294" count="1" selected="0">
            <x v="0"/>
          </reference>
          <reference field="1" count="1" selected="0">
            <x v="11"/>
          </reference>
        </references>
      </pivotArea>
    </chartFormat>
    <chartFormat chart="4" format="18" series="1">
      <pivotArea type="data" outline="0" fieldPosition="0">
        <references count="2">
          <reference field="4294967294" count="1" selected="0">
            <x v="0"/>
          </reference>
          <reference field="1" count="1" selected="0">
            <x v="12"/>
          </reference>
        </references>
      </pivotArea>
    </chartFormat>
    <chartFormat chart="4" format="19" series="1">
      <pivotArea type="data" outline="0" fieldPosition="0">
        <references count="2">
          <reference field="4294967294" count="1" selected="0">
            <x v="0"/>
          </reference>
          <reference field="1" count="1" selected="0">
            <x v="13"/>
          </reference>
        </references>
      </pivotArea>
    </chartFormat>
    <chartFormat chart="4" format="20" series="1">
      <pivotArea type="data" outline="0" fieldPosition="0">
        <references count="2">
          <reference field="4294967294" count="1" selected="0">
            <x v="0"/>
          </reference>
          <reference field="1" count="1" selected="0">
            <x v="14"/>
          </reference>
        </references>
      </pivotArea>
    </chartFormat>
    <chartFormat chart="4" format="21" series="1">
      <pivotArea type="data" outline="0" fieldPosition="0">
        <references count="2">
          <reference field="4294967294" count="1" selected="0">
            <x v="0"/>
          </reference>
          <reference field="4" count="1" selected="0">
            <x v="1"/>
          </reference>
        </references>
      </pivotArea>
    </chartFormat>
    <chartFormat chart="4" format="22" series="1">
      <pivotArea type="data" outline="0" fieldPosition="0">
        <references count="3">
          <reference field="4294967294" count="1" selected="0">
            <x v="0"/>
          </reference>
          <reference field="1" count="1" selected="0">
            <x v="6"/>
          </reference>
          <reference field="4" count="1" selected="0">
            <x v="0"/>
          </reference>
        </references>
      </pivotArea>
    </chartFormat>
    <chartFormat chart="4" format="23" series="1">
      <pivotArea type="data" outline="0" fieldPosition="0">
        <references count="3">
          <reference field="4294967294" count="1" selected="0">
            <x v="0"/>
          </reference>
          <reference field="1" count="1" selected="0">
            <x v="7"/>
          </reference>
          <reference field="4" count="1" selected="0">
            <x v="0"/>
          </reference>
        </references>
      </pivotArea>
    </chartFormat>
    <chartFormat chart="4" format="24" series="1">
      <pivotArea type="data" outline="0" fieldPosition="0">
        <references count="3">
          <reference field="4294967294" count="1" selected="0">
            <x v="0"/>
          </reference>
          <reference field="1" count="1" selected="0">
            <x v="8"/>
          </reference>
          <reference field="4" count="1" selected="0">
            <x v="0"/>
          </reference>
        </references>
      </pivotArea>
    </chartFormat>
    <chartFormat chart="4" format="25" series="1">
      <pivotArea type="data" outline="0" fieldPosition="0">
        <references count="3">
          <reference field="4294967294" count="1" selected="0">
            <x v="0"/>
          </reference>
          <reference field="1" count="1" selected="0">
            <x v="9"/>
          </reference>
          <reference field="4" count="1" selected="0">
            <x v="0"/>
          </reference>
        </references>
      </pivotArea>
    </chartFormat>
    <chartFormat chart="4" format="26" series="1">
      <pivotArea type="data" outline="0" fieldPosition="0">
        <references count="3">
          <reference field="4294967294" count="1" selected="0">
            <x v="0"/>
          </reference>
          <reference field="1" count="1" selected="0">
            <x v="13"/>
          </reference>
          <reference field="4" count="1" selected="0">
            <x v="0"/>
          </reference>
        </references>
      </pivotArea>
    </chartFormat>
    <chartFormat chart="4" format="27" series="1">
      <pivotArea type="data" outline="0" fieldPosition="0">
        <references count="3">
          <reference field="4294967294" count="1" selected="0">
            <x v="0"/>
          </reference>
          <reference field="1" count="1" selected="0">
            <x v="0"/>
          </reference>
          <reference field="4" count="1" selected="0">
            <x v="1"/>
          </reference>
        </references>
      </pivotArea>
    </chartFormat>
    <chartFormat chart="4" format="28" series="1">
      <pivotArea type="data" outline="0" fieldPosition="0">
        <references count="3">
          <reference field="4294967294" count="1" selected="0">
            <x v="0"/>
          </reference>
          <reference field="1" count="1" selected="0">
            <x v="1"/>
          </reference>
          <reference field="4" count="1" selected="0">
            <x v="1"/>
          </reference>
        </references>
      </pivotArea>
    </chartFormat>
    <chartFormat chart="4" format="29" series="1">
      <pivotArea type="data" outline="0" fieldPosition="0">
        <references count="3">
          <reference field="4294967294" count="1" selected="0">
            <x v="0"/>
          </reference>
          <reference field="1" count="1" selected="0">
            <x v="2"/>
          </reference>
          <reference field="4" count="1" selected="0">
            <x v="1"/>
          </reference>
        </references>
      </pivotArea>
    </chartFormat>
    <chartFormat chart="4" format="30" series="1">
      <pivotArea type="data" outline="0" fieldPosition="0">
        <references count="3">
          <reference field="4294967294" count="1" selected="0">
            <x v="0"/>
          </reference>
          <reference field="1" count="1" selected="0">
            <x v="4"/>
          </reference>
          <reference field="4" count="1" selected="0">
            <x v="1"/>
          </reference>
        </references>
      </pivotArea>
    </chartFormat>
    <chartFormat chart="4" format="31" series="1">
      <pivotArea type="data" outline="0" fieldPosition="0">
        <references count="3">
          <reference field="4294967294" count="1" selected="0">
            <x v="0"/>
          </reference>
          <reference field="1" count="1" selected="0">
            <x v="10"/>
          </reference>
          <reference field="4" count="1" selected="0">
            <x v="1"/>
          </reference>
        </references>
      </pivotArea>
    </chartFormat>
    <chartFormat chart="4" format="32" series="1">
      <pivotArea type="data" outline="0" fieldPosition="0">
        <references count="3">
          <reference field="4294967294" count="1" selected="0">
            <x v="0"/>
          </reference>
          <reference field="1" count="1" selected="0">
            <x v="11"/>
          </reference>
          <reference field="4" count="1" selected="0">
            <x v="1"/>
          </reference>
        </references>
      </pivotArea>
    </chartFormat>
    <chartFormat chart="4" format="33" series="1">
      <pivotArea type="data" outline="0" fieldPosition="0">
        <references count="3">
          <reference field="4294967294" count="1" selected="0">
            <x v="0"/>
          </reference>
          <reference field="1" count="1" selected="0">
            <x v="12"/>
          </reference>
          <reference field="4" count="1" selected="0">
            <x v="1"/>
          </reference>
        </references>
      </pivotArea>
    </chartFormat>
    <chartFormat chart="4" format="34" series="1">
      <pivotArea type="data" outline="0" fieldPosition="0">
        <references count="3">
          <reference field="4294967294" count="1" selected="0">
            <x v="0"/>
          </reference>
          <reference field="1" count="1" selected="0">
            <x v="14"/>
          </reference>
          <reference field="4" count="1" selected="0">
            <x v="1"/>
          </reference>
        </references>
      </pivotArea>
    </chartFormat>
    <chartFormat chart="4" format="35"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B74BC4-F18B-4ED4-87A5-BDE30EF408A3}" name="Table1" displayName="Table1" ref="A2:F17" totalsRowShown="0" headerRowDxfId="77" dataDxfId="76" tableBorderDxfId="75">
  <tableColumns count="6">
    <tableColumn id="1" xr3:uid="{02E7E430-0455-4BB1-BE09-C9C005772143}" name="ID" dataDxfId="74"/>
    <tableColumn id="2" xr3:uid="{C69D7CA5-0F50-4B05-A37E-04144738AAA8}" name="Name" dataDxfId="73"/>
    <tableColumn id="3" xr3:uid="{30FE3C63-A0BB-4E0F-B512-00EC7474CD26}" name="Gender" dataDxfId="72"/>
    <tableColumn id="4" xr3:uid="{EA0D978F-B377-4D17-BE66-C2FD5B3D0303}" name="Department" dataDxfId="71"/>
    <tableColumn id="5" xr3:uid="{7F27E99B-9DBE-449F-951B-940C3153B0BC}" name="Blood Group" dataDxfId="70"/>
    <tableColumn id="6" xr3:uid="{E75423BF-6EA5-418F-9994-3313078508A0}" name="Favorite Color" dataDxfId="6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E679F2-02B8-4266-B22B-F34F3C4814EF}" name="Table2" displayName="Table2" ref="A3:E18" totalsRowShown="0" headerRowDxfId="68" dataDxfId="67" tableBorderDxfId="66">
  <tableColumns count="5">
    <tableColumn id="1" xr3:uid="{37188B02-F596-44B2-BE57-3421796EE7F7}" name="ID" dataDxfId="65"/>
    <tableColumn id="2" xr3:uid="{BCE9D671-5898-4498-BA92-9159FCEBB7FC}" name="Name" dataDxfId="64"/>
    <tableColumn id="3" xr3:uid="{2DC6268E-1845-4270-92AD-506BBC59F820}" name="Satisfaction Level" dataDxfId="63"/>
    <tableColumn id="4" xr3:uid="{B7503609-3A01-45A2-8E15-4051E8C899AB}" name="Education Level" dataDxfId="62"/>
    <tableColumn id="5" xr3:uid="{647A39B0-82F1-4CB0-A96D-81F721E26626}" name="Priority Rank" dataDxfId="6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BCECC2-2C8E-42C8-840E-E66AB21F4588}" name="Table4" displayName="Table4" ref="A3:G18" totalsRowShown="0" headerRowDxfId="58" dataDxfId="56" headerRowBorderDxfId="57" tableBorderDxfId="55">
  <tableColumns count="7">
    <tableColumn id="1" xr3:uid="{FA5034AF-6289-4BD5-BEBD-9505CDBB33A7}" name="ID" dataDxfId="54"/>
    <tableColumn id="2" xr3:uid="{ABA6A90B-7F5D-451E-A319-672A0B007544}" name="Name" dataDxfId="53"/>
    <tableColumn id="3" xr3:uid="{09CC11EB-B464-4002-8AD6-22AD6E145F19}" name="Age" dataDxfId="52"/>
    <tableColumn id="4" xr3:uid="{59943286-CE36-4A1C-889C-7C183F129022}" name="Height (cm)" dataDxfId="51"/>
    <tableColumn id="5" xr3:uid="{77AC2C41-6AC8-4F41-A4BE-661C52116742}" name="Gender" dataDxfId="50"/>
    <tableColumn id="6" xr3:uid="{0E8A19CF-41DB-45B4-8F37-C0EAED9E15F9}" name="Weight (kg)" dataDxfId="49"/>
    <tableColumn id="7" xr3:uid="{1683F663-FDB4-47CE-A361-FEC661EB6611}" name="Exam score (%)" dataDxfId="4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29F7539-99AB-4241-917F-58FD320E0209}" name="Table5" displayName="Table5" ref="M9:N11" totalsRowShown="0" headerRowDxfId="47" headerRowBorderDxfId="46" tableBorderDxfId="45" totalsRowBorderDxfId="44">
  <tableColumns count="2">
    <tableColumn id="1" xr3:uid="{2E7CC1F8-B4D8-4A37-B8D2-240C7BC6F523}" name="Totle" dataDxfId="43"/>
    <tableColumn id="2" xr3:uid="{AF8EC362-FE44-4C84-BF19-3D90D97941D0}" name="Marks" dataDxfId="42">
      <calculatedColumnFormula>SUMIF( Table4[Gender], "Female", Table4[Exam score (%)])</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AD40F2B-379B-47F7-8A9D-3CE8FDA9A48B}" name="Table3" displayName="Table3" ref="B6:G18" totalsRowShown="0" headerRowDxfId="41" dataDxfId="40" tableBorderDxfId="39">
  <autoFilter ref="B6:G18" xr:uid="{4AD40F2B-379B-47F7-8A9D-3CE8FDA9A48B}"/>
  <sortState xmlns:xlrd2="http://schemas.microsoft.com/office/spreadsheetml/2017/richdata2" ref="B7:G18">
    <sortCondition ref="G6:G18"/>
  </sortState>
  <tableColumns count="6">
    <tableColumn id="1" xr3:uid="{F5048788-315F-4929-B5A2-7164048BFEF3}" name="Roll No" dataDxfId="38"/>
    <tableColumn id="2" xr3:uid="{724D9C65-B481-4723-9AE8-8728C16EAEC0}" name="Name" dataDxfId="37"/>
    <tableColumn id="3" xr3:uid="{C5F1BF59-6E98-4985-B0F1-4C86A8500524}" name="English" dataDxfId="36"/>
    <tableColumn id="4" xr3:uid="{BD3EB887-C4F7-46D8-9456-A2BA10BD52C9}" name="Math" dataDxfId="35"/>
    <tableColumn id="5" xr3:uid="{E7B90A65-9099-452A-8D64-D46F98EF4B4A}" name="Science" dataDxfId="34"/>
    <tableColumn id="6" xr3:uid="{3A3CA231-51CB-4F56-9592-0B93F0FEC40E}" name="Random">
      <calculatedColumnFormula>RAND()</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883F7AF-01F9-47CF-B942-003D1E6F1A61}" name="Table6" displayName="Table6" ref="B6:G18" totalsRowShown="0" headerRowDxfId="33" dataDxfId="31" headerRowBorderDxfId="32" tableBorderDxfId="30">
  <autoFilter ref="B6:G18" xr:uid="{E883F7AF-01F9-47CF-B942-003D1E6F1A61}"/>
  <tableColumns count="6">
    <tableColumn id="1" xr3:uid="{81EAAC05-67ED-47A2-BFA5-CE0ABD5BB087}" name="Roll No" dataDxfId="29"/>
    <tableColumn id="2" xr3:uid="{935502C9-6B87-4BE0-A07D-D6628A3BC6C1}" name="Name" dataDxfId="28"/>
    <tableColumn id="3" xr3:uid="{286FCD81-B868-479C-8BBF-9CD2AA9EC195}" name="English" dataDxfId="27"/>
    <tableColumn id="4" xr3:uid="{8194BC13-3C7E-4E7C-83D6-58AB8B9F56E5}" name="Math" dataDxfId="26"/>
    <tableColumn id="5" xr3:uid="{F42E55D4-4361-4258-BFD8-7EB5839605EB}" name="Science" dataDxfId="25"/>
    <tableColumn id="6" xr3:uid="{B4907F28-F41C-4120-9731-8C97F38EDF51}" name="SELECTED ONE" dataDxfId="2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B4036CA-AD24-4E71-BFAC-88FB25C06879}" name="Table7" displayName="Table7" ref="B6:G30" totalsRowShown="0">
  <autoFilter ref="B6:G30" xr:uid="{7B4036CA-AD24-4E71-BFAC-88FB25C06879}"/>
  <tableColumns count="6">
    <tableColumn id="1" xr3:uid="{F4600EBA-4D51-40C6-A2B4-5AE6B066F5D2}" name="Roll No"/>
    <tableColumn id="2" xr3:uid="{26848A4C-7A86-4534-BB18-325709C2EA9A}" name="Name"/>
    <tableColumn id="3" xr3:uid="{DF590512-AD5E-44E4-8A04-8EEE45D0B442}" name="English"/>
    <tableColumn id="4" xr3:uid="{C1840F95-29F0-4743-BBDD-FA44A4E39F61}" name="Math"/>
    <tableColumn id="5" xr3:uid="{341D19C2-A143-459C-BBF1-9467B35BB894}" name="Science"/>
    <tableColumn id="7" xr3:uid="{A9E36387-D51F-47FF-AB41-402584838F15}" name="City" dataDxfId="2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034916-0C95-4FE7-A629-55FD1060F9B9}" name="Table79" displayName="Table79" ref="B6:G30" totalsRowShown="0">
  <autoFilter ref="B6:G30" xr:uid="{5C034916-0C95-4FE7-A629-55FD1060F9B9}"/>
  <tableColumns count="6">
    <tableColumn id="1" xr3:uid="{43D5F400-06D7-4EFA-9AC6-56D03C6394AE}" name="Roll No"/>
    <tableColumn id="2" xr3:uid="{521F47E2-0BF8-446B-A61D-84A3B823AFDC}" name="Name"/>
    <tableColumn id="3" xr3:uid="{8AD35E10-00B1-40AB-AAE8-FD60F9FEE4A5}" name="English"/>
    <tableColumn id="4" xr3:uid="{ACA8CA9D-952D-43D7-9799-EE77905D53EA}" name="Math"/>
    <tableColumn id="5" xr3:uid="{7B652A4D-6D5D-4ED3-9DCE-202740B5F62C}" name="Science"/>
    <tableColumn id="6" xr3:uid="{39114FE2-8659-4835-95C3-99C562676EF4}" name="Cluster n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CD87F5A-E181-4B2E-B2C8-8897F64E7837}" name="Table9" displayName="Table9" ref="R7:T16" totalsRowShown="0">
  <autoFilter ref="R7:T16" xr:uid="{5CD87F5A-E181-4B2E-B2C8-8897F64E7837}"/>
  <tableColumns count="3">
    <tableColumn id="1" xr3:uid="{C5A486A6-CCFE-4E1C-B4F4-E436090997DD}" name="Cluster"/>
    <tableColumn id="2" xr3:uid="{F7F79935-0A37-47DB-B868-AFB5D2E3F12C}" name="Subject"/>
    <tableColumn id="3" xr3:uid="{FBA0F57E-9FC9-4BE4-B8B9-72BE5D482292}" name="Average Mark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ivotTable" Target="../pivotTables/pivotTable3.xml"/><Relationship Id="rId5" Type="http://schemas.openxmlformats.org/officeDocument/2006/relationships/comments" Target="../comments1.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ivotTable" Target="../pivotTables/pivotTable4.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AF3BA-3FD7-49F6-A62F-9FAA3A7A5B1D}">
  <dimension ref="A1:B4"/>
  <sheetViews>
    <sheetView workbookViewId="0">
      <selection activeCell="C9" sqref="C9"/>
    </sheetView>
  </sheetViews>
  <sheetFormatPr defaultRowHeight="14.4"/>
  <cols>
    <col min="1" max="1" width="12.5546875" bestFit="1" customWidth="1"/>
    <col min="2" max="2" width="19.109375" bestFit="1" customWidth="1"/>
  </cols>
  <sheetData>
    <row r="1" spans="1:2">
      <c r="A1" s="8" t="s">
        <v>49</v>
      </c>
      <c r="B1" t="s">
        <v>50</v>
      </c>
    </row>
    <row r="2" spans="1:2">
      <c r="A2" s="9" t="s">
        <v>12</v>
      </c>
      <c r="B2">
        <v>7</v>
      </c>
    </row>
    <row r="3" spans="1:2">
      <c r="A3" s="9" t="s">
        <v>7</v>
      </c>
      <c r="B3">
        <v>8</v>
      </c>
    </row>
    <row r="4" spans="1:2">
      <c r="A4" s="9" t="s">
        <v>51</v>
      </c>
      <c r="B4">
        <v>15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E7281-804A-4ADC-8B94-89464B952508}">
  <dimension ref="A1:F26"/>
  <sheetViews>
    <sheetView workbookViewId="0">
      <selection activeCell="A3" sqref="A3:A17"/>
    </sheetView>
  </sheetViews>
  <sheetFormatPr defaultRowHeight="14.4"/>
  <cols>
    <col min="1" max="1" width="4.6640625" customWidth="1"/>
    <col min="2" max="2" width="11.44140625" customWidth="1"/>
    <col min="3" max="3" width="15" bestFit="1" customWidth="1"/>
    <col min="4" max="4" width="15.5546875" bestFit="1" customWidth="1"/>
    <col min="5" max="5" width="10.77734375" bestFit="1" customWidth="1"/>
    <col min="6" max="6" width="19.77734375" bestFit="1" customWidth="1"/>
    <col min="7" max="7" width="20.77734375" bestFit="1" customWidth="1"/>
    <col min="8" max="8" width="12.5546875" bestFit="1" customWidth="1"/>
    <col min="9" max="9" width="12.6640625" bestFit="1" customWidth="1"/>
    <col min="10" max="10" width="16" bestFit="1" customWidth="1"/>
  </cols>
  <sheetData>
    <row r="1" spans="1:6" ht="24" thickBot="1">
      <c r="A1" s="73" t="s">
        <v>35</v>
      </c>
      <c r="B1" s="73"/>
      <c r="C1" s="73"/>
      <c r="D1" s="73"/>
      <c r="E1" s="73"/>
      <c r="F1" s="73"/>
    </row>
    <row r="2" spans="1:6">
      <c r="A2" s="4" t="s">
        <v>0</v>
      </c>
      <c r="B2" s="5" t="s">
        <v>1</v>
      </c>
      <c r="C2" s="5" t="s">
        <v>2</v>
      </c>
      <c r="D2" s="5" t="s">
        <v>3</v>
      </c>
      <c r="E2" s="5" t="s">
        <v>4</v>
      </c>
      <c r="F2" s="6" t="s">
        <v>5</v>
      </c>
    </row>
    <row r="3" spans="1:6">
      <c r="A3" s="1">
        <v>1</v>
      </c>
      <c r="B3" s="1" t="s">
        <v>6</v>
      </c>
      <c r="C3" s="1" t="s">
        <v>7</v>
      </c>
      <c r="D3" s="1" t="s">
        <v>8</v>
      </c>
      <c r="E3" s="1" t="s">
        <v>9</v>
      </c>
      <c r="F3" s="1" t="s">
        <v>10</v>
      </c>
    </row>
    <row r="4" spans="1:6">
      <c r="A4" s="1">
        <v>2</v>
      </c>
      <c r="B4" s="1" t="s">
        <v>11</v>
      </c>
      <c r="C4" s="1" t="s">
        <v>12</v>
      </c>
      <c r="D4" s="1" t="s">
        <v>13</v>
      </c>
      <c r="E4" s="1" t="s">
        <v>14</v>
      </c>
      <c r="F4" s="1" t="s">
        <v>15</v>
      </c>
    </row>
    <row r="5" spans="1:6">
      <c r="A5" s="1">
        <v>3</v>
      </c>
      <c r="B5" s="1" t="s">
        <v>16</v>
      </c>
      <c r="C5" s="1" t="s">
        <v>7</v>
      </c>
      <c r="D5" s="1" t="s">
        <v>17</v>
      </c>
      <c r="E5" s="1" t="s">
        <v>18</v>
      </c>
      <c r="F5" s="1" t="s">
        <v>19</v>
      </c>
    </row>
    <row r="6" spans="1:6">
      <c r="A6" s="1">
        <v>4</v>
      </c>
      <c r="B6" s="1" t="s">
        <v>20</v>
      </c>
      <c r="C6" s="1" t="s">
        <v>12</v>
      </c>
      <c r="D6" s="1" t="s">
        <v>21</v>
      </c>
      <c r="E6" s="1" t="s">
        <v>22</v>
      </c>
      <c r="F6" s="1" t="s">
        <v>10</v>
      </c>
    </row>
    <row r="7" spans="1:6">
      <c r="A7" s="1">
        <v>5</v>
      </c>
      <c r="B7" s="1" t="s">
        <v>23</v>
      </c>
      <c r="C7" s="1" t="s">
        <v>7</v>
      </c>
      <c r="D7" s="1" t="s">
        <v>8</v>
      </c>
      <c r="E7" s="1" t="s">
        <v>9</v>
      </c>
      <c r="F7" s="1" t="s">
        <v>24</v>
      </c>
    </row>
    <row r="8" spans="1:6">
      <c r="A8" s="1">
        <v>6</v>
      </c>
      <c r="B8" s="1" t="s">
        <v>25</v>
      </c>
      <c r="C8" s="1" t="s">
        <v>12</v>
      </c>
      <c r="D8" s="1" t="s">
        <v>13</v>
      </c>
      <c r="E8" s="1" t="s">
        <v>14</v>
      </c>
      <c r="F8" s="1" t="s">
        <v>15</v>
      </c>
    </row>
    <row r="9" spans="1:6">
      <c r="A9" s="1">
        <v>7</v>
      </c>
      <c r="B9" s="1" t="s">
        <v>26</v>
      </c>
      <c r="C9" s="1" t="s">
        <v>7</v>
      </c>
      <c r="D9" s="1" t="s">
        <v>8</v>
      </c>
      <c r="E9" s="1" t="s">
        <v>9</v>
      </c>
      <c r="F9" s="1" t="s">
        <v>10</v>
      </c>
    </row>
    <row r="10" spans="1:6">
      <c r="A10" s="1">
        <v>8</v>
      </c>
      <c r="B10" s="1" t="s">
        <v>27</v>
      </c>
      <c r="C10" s="1" t="s">
        <v>12</v>
      </c>
      <c r="D10" s="1" t="s">
        <v>17</v>
      </c>
      <c r="E10" s="1" t="s">
        <v>18</v>
      </c>
      <c r="F10" s="1" t="s">
        <v>19</v>
      </c>
    </row>
    <row r="11" spans="1:6">
      <c r="A11" s="1">
        <v>9</v>
      </c>
      <c r="B11" s="1" t="s">
        <v>28</v>
      </c>
      <c r="C11" s="1" t="s">
        <v>7</v>
      </c>
      <c r="D11" s="1" t="s">
        <v>21</v>
      </c>
      <c r="E11" s="1" t="s">
        <v>22</v>
      </c>
      <c r="F11" s="1" t="s">
        <v>10</v>
      </c>
    </row>
    <row r="12" spans="1:6">
      <c r="A12" s="1">
        <v>10</v>
      </c>
      <c r="B12" s="1" t="s">
        <v>29</v>
      </c>
      <c r="C12" s="1" t="s">
        <v>7</v>
      </c>
      <c r="D12" s="1" t="s">
        <v>13</v>
      </c>
      <c r="E12" s="1" t="s">
        <v>14</v>
      </c>
      <c r="F12" s="1" t="s">
        <v>15</v>
      </c>
    </row>
    <row r="13" spans="1:6">
      <c r="A13" s="1">
        <v>11</v>
      </c>
      <c r="B13" s="1" t="s">
        <v>30</v>
      </c>
      <c r="C13" s="1" t="s">
        <v>12</v>
      </c>
      <c r="D13" s="1" t="s">
        <v>8</v>
      </c>
      <c r="E13" s="1" t="s">
        <v>18</v>
      </c>
      <c r="F13" s="1" t="s">
        <v>24</v>
      </c>
    </row>
    <row r="14" spans="1:6">
      <c r="A14" s="1">
        <v>12</v>
      </c>
      <c r="B14" s="1" t="s">
        <v>31</v>
      </c>
      <c r="C14" s="1" t="s">
        <v>7</v>
      </c>
      <c r="D14" s="1" t="s">
        <v>17</v>
      </c>
      <c r="E14" s="1" t="s">
        <v>9</v>
      </c>
      <c r="F14" s="1" t="s">
        <v>10</v>
      </c>
    </row>
    <row r="15" spans="1:6">
      <c r="A15" s="1">
        <v>13</v>
      </c>
      <c r="B15" s="1" t="s">
        <v>32</v>
      </c>
      <c r="C15" s="1" t="s">
        <v>12</v>
      </c>
      <c r="D15" s="1" t="s">
        <v>21</v>
      </c>
      <c r="E15" s="1" t="s">
        <v>22</v>
      </c>
      <c r="F15" s="1" t="s">
        <v>19</v>
      </c>
    </row>
    <row r="16" spans="1:6">
      <c r="A16" s="1">
        <v>14</v>
      </c>
      <c r="B16" s="1" t="s">
        <v>33</v>
      </c>
      <c r="C16" s="1" t="s">
        <v>7</v>
      </c>
      <c r="D16" s="1" t="s">
        <v>13</v>
      </c>
      <c r="E16" s="1" t="s">
        <v>14</v>
      </c>
      <c r="F16" s="1" t="s">
        <v>15</v>
      </c>
    </row>
    <row r="17" spans="1:6">
      <c r="A17" s="7">
        <v>15</v>
      </c>
      <c r="B17" s="7" t="s">
        <v>34</v>
      </c>
      <c r="C17" s="7" t="s">
        <v>12</v>
      </c>
      <c r="D17" s="7" t="s">
        <v>8</v>
      </c>
      <c r="E17" s="7" t="s">
        <v>9</v>
      </c>
      <c r="F17" s="7" t="s">
        <v>10</v>
      </c>
    </row>
    <row r="20" spans="1:6">
      <c r="C20" s="8" t="s">
        <v>53</v>
      </c>
      <c r="D20" s="8" t="s">
        <v>52</v>
      </c>
    </row>
    <row r="21" spans="1:6">
      <c r="C21" s="8" t="s">
        <v>49</v>
      </c>
      <c r="D21" t="s">
        <v>12</v>
      </c>
      <c r="E21" t="s">
        <v>51</v>
      </c>
    </row>
    <row r="22" spans="1:6">
      <c r="C22" s="9" t="s">
        <v>10</v>
      </c>
      <c r="D22">
        <v>2</v>
      </c>
      <c r="E22">
        <v>2</v>
      </c>
    </row>
    <row r="23" spans="1:6">
      <c r="C23" s="9" t="s">
        <v>19</v>
      </c>
      <c r="D23">
        <v>2</v>
      </c>
      <c r="E23">
        <v>2</v>
      </c>
    </row>
    <row r="24" spans="1:6">
      <c r="C24" s="9" t="s">
        <v>15</v>
      </c>
      <c r="D24">
        <v>2</v>
      </c>
      <c r="E24">
        <v>2</v>
      </c>
    </row>
    <row r="25" spans="1:6">
      <c r="C25" s="9" t="s">
        <v>24</v>
      </c>
      <c r="D25">
        <v>1</v>
      </c>
      <c r="E25">
        <v>1</v>
      </c>
    </row>
    <row r="26" spans="1:6">
      <c r="C26" s="9" t="s">
        <v>51</v>
      </c>
      <c r="D26">
        <v>7</v>
      </c>
      <c r="E26">
        <v>7</v>
      </c>
    </row>
  </sheetData>
  <mergeCells count="1">
    <mergeCell ref="A1:F1"/>
  </mergeCells>
  <pageMargins left="0.7" right="0.7" top="0.75" bottom="0.75" header="0.3" footer="0.3"/>
  <pageSetup orientation="portrait" r:id="rId2"/>
  <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0507B-216E-4C2E-B354-3CD33110B54A}">
  <dimension ref="A1:Q22"/>
  <sheetViews>
    <sheetView topLeftCell="B1" workbookViewId="0">
      <selection activeCell="E23" sqref="E23"/>
    </sheetView>
  </sheetViews>
  <sheetFormatPr defaultRowHeight="14.4"/>
  <cols>
    <col min="1" max="1" width="8.109375" customWidth="1"/>
    <col min="2" max="2" width="19.21875" customWidth="1"/>
    <col min="3" max="3" width="21.5546875" customWidth="1"/>
    <col min="4" max="4" width="17.21875" customWidth="1"/>
    <col min="5" max="5" width="15.88671875" customWidth="1"/>
    <col min="7" max="7" width="15.5546875" bestFit="1" customWidth="1"/>
    <col min="8" max="8" width="13.88671875" bestFit="1" customWidth="1"/>
    <col min="9" max="9" width="5" bestFit="1" customWidth="1"/>
    <col min="10" max="10" width="5.5546875" bestFit="1" customWidth="1"/>
    <col min="11" max="11" width="4" bestFit="1" customWidth="1"/>
    <col min="12" max="12" width="8.44140625" bestFit="1" customWidth="1"/>
    <col min="13" max="13" width="10.77734375" bestFit="1" customWidth="1"/>
    <col min="16" max="16" width="16.5546875" customWidth="1"/>
    <col min="17" max="17" width="19.33203125" customWidth="1"/>
  </cols>
  <sheetData>
    <row r="1" spans="1:17">
      <c r="A1" s="74" t="s">
        <v>48</v>
      </c>
      <c r="B1" s="75"/>
      <c r="C1" s="75"/>
      <c r="D1" s="75"/>
      <c r="E1" s="76"/>
    </row>
    <row r="2" spans="1:17">
      <c r="A2" s="77"/>
      <c r="B2" s="78"/>
      <c r="C2" s="78"/>
      <c r="D2" s="78"/>
      <c r="E2" s="79"/>
      <c r="P2" s="8" t="s">
        <v>49</v>
      </c>
      <c r="Q2" t="s">
        <v>54</v>
      </c>
    </row>
    <row r="3" spans="1:17">
      <c r="A3" s="2" t="s">
        <v>0</v>
      </c>
      <c r="B3" s="2" t="s">
        <v>1</v>
      </c>
      <c r="C3" s="2" t="s">
        <v>36</v>
      </c>
      <c r="D3" s="2" t="s">
        <v>37</v>
      </c>
      <c r="E3" s="2" t="s">
        <v>38</v>
      </c>
      <c r="P3" s="9">
        <v>1</v>
      </c>
      <c r="Q3">
        <v>3</v>
      </c>
    </row>
    <row r="4" spans="1:17">
      <c r="A4" s="3">
        <v>1</v>
      </c>
      <c r="B4" s="3" t="s">
        <v>6</v>
      </c>
      <c r="C4" s="3" t="s">
        <v>39</v>
      </c>
      <c r="D4" s="3" t="s">
        <v>40</v>
      </c>
      <c r="E4" s="3">
        <v>3</v>
      </c>
      <c r="P4" s="11" t="s">
        <v>42</v>
      </c>
      <c r="Q4">
        <v>2</v>
      </c>
    </row>
    <row r="5" spans="1:17">
      <c r="A5" s="3">
        <v>2</v>
      </c>
      <c r="B5" s="3" t="s">
        <v>11</v>
      </c>
      <c r="C5" s="3" t="s">
        <v>41</v>
      </c>
      <c r="D5" s="3" t="s">
        <v>42</v>
      </c>
      <c r="E5" s="3">
        <v>1</v>
      </c>
      <c r="P5" s="12" t="s">
        <v>41</v>
      </c>
      <c r="Q5">
        <v>2</v>
      </c>
    </row>
    <row r="6" spans="1:17">
      <c r="A6" s="3">
        <v>3</v>
      </c>
      <c r="B6" s="3" t="s">
        <v>16</v>
      </c>
      <c r="C6" s="3" t="s">
        <v>43</v>
      </c>
      <c r="D6" s="3" t="s">
        <v>44</v>
      </c>
      <c r="E6" s="3">
        <v>4</v>
      </c>
      <c r="P6" s="11" t="s">
        <v>47</v>
      </c>
      <c r="Q6">
        <v>1</v>
      </c>
    </row>
    <row r="7" spans="1:17">
      <c r="A7" s="3">
        <v>4</v>
      </c>
      <c r="B7" s="3" t="s">
        <v>20</v>
      </c>
      <c r="C7" s="3" t="s">
        <v>45</v>
      </c>
      <c r="D7" s="3" t="s">
        <v>40</v>
      </c>
      <c r="E7" s="3">
        <v>2</v>
      </c>
      <c r="P7" s="12" t="s">
        <v>41</v>
      </c>
      <c r="Q7">
        <v>1</v>
      </c>
    </row>
    <row r="8" spans="1:17">
      <c r="A8" s="3">
        <v>5</v>
      </c>
      <c r="B8" s="3" t="s">
        <v>23</v>
      </c>
      <c r="C8" s="3" t="s">
        <v>46</v>
      </c>
      <c r="D8" s="3" t="s">
        <v>44</v>
      </c>
      <c r="E8" s="3">
        <v>5</v>
      </c>
      <c r="P8" s="9">
        <v>2</v>
      </c>
      <c r="Q8">
        <v>3</v>
      </c>
    </row>
    <row r="9" spans="1:17">
      <c r="A9" s="3">
        <v>6</v>
      </c>
      <c r="B9" s="3" t="s">
        <v>25</v>
      </c>
      <c r="C9" s="3" t="s">
        <v>41</v>
      </c>
      <c r="D9" s="3" t="s">
        <v>42</v>
      </c>
      <c r="E9" s="3">
        <v>1</v>
      </c>
      <c r="P9" s="11" t="s">
        <v>40</v>
      </c>
      <c r="Q9">
        <v>1</v>
      </c>
    </row>
    <row r="10" spans="1:17">
      <c r="A10" s="3">
        <v>7</v>
      </c>
      <c r="B10" s="3" t="s">
        <v>26</v>
      </c>
      <c r="C10" s="3" t="s">
        <v>39</v>
      </c>
      <c r="D10" s="3" t="s">
        <v>40</v>
      </c>
      <c r="E10" s="3">
        <v>3</v>
      </c>
      <c r="P10" s="12" t="s">
        <v>45</v>
      </c>
      <c r="Q10">
        <v>1</v>
      </c>
    </row>
    <row r="11" spans="1:17">
      <c r="A11" s="3">
        <v>8</v>
      </c>
      <c r="B11" s="3" t="s">
        <v>27</v>
      </c>
      <c r="C11" s="3" t="s">
        <v>45</v>
      </c>
      <c r="D11" s="3" t="s">
        <v>42</v>
      </c>
      <c r="E11" s="3">
        <v>2</v>
      </c>
      <c r="P11" s="11" t="s">
        <v>42</v>
      </c>
      <c r="Q11">
        <v>2</v>
      </c>
    </row>
    <row r="12" spans="1:17">
      <c r="A12" s="3">
        <v>9</v>
      </c>
      <c r="B12" s="3" t="s">
        <v>28</v>
      </c>
      <c r="C12" s="3" t="s">
        <v>43</v>
      </c>
      <c r="D12" s="3" t="s">
        <v>44</v>
      </c>
      <c r="E12" s="3">
        <v>4</v>
      </c>
      <c r="P12" s="12" t="s">
        <v>45</v>
      </c>
      <c r="Q12">
        <v>2</v>
      </c>
    </row>
    <row r="13" spans="1:17">
      <c r="A13" s="3">
        <v>10</v>
      </c>
      <c r="B13" s="3" t="s">
        <v>29</v>
      </c>
      <c r="C13" s="3" t="s">
        <v>39</v>
      </c>
      <c r="D13" s="3" t="s">
        <v>40</v>
      </c>
      <c r="E13" s="3">
        <v>3</v>
      </c>
      <c r="P13" s="9">
        <v>3</v>
      </c>
      <c r="Q13">
        <v>4</v>
      </c>
    </row>
    <row r="14" spans="1:17">
      <c r="A14" s="3">
        <v>11</v>
      </c>
      <c r="B14" s="3" t="s">
        <v>30</v>
      </c>
      <c r="C14" s="3" t="s">
        <v>41</v>
      </c>
      <c r="D14" s="3" t="s">
        <v>47</v>
      </c>
      <c r="E14" s="3">
        <v>1</v>
      </c>
      <c r="P14" s="11" t="s">
        <v>40</v>
      </c>
      <c r="Q14">
        <v>4</v>
      </c>
    </row>
    <row r="15" spans="1:17">
      <c r="A15" s="3">
        <v>12</v>
      </c>
      <c r="B15" s="3" t="s">
        <v>31</v>
      </c>
      <c r="C15" s="3" t="s">
        <v>46</v>
      </c>
      <c r="D15" s="3" t="s">
        <v>44</v>
      </c>
      <c r="E15" s="3">
        <v>5</v>
      </c>
      <c r="P15" s="12" t="s">
        <v>39</v>
      </c>
      <c r="Q15">
        <v>4</v>
      </c>
    </row>
    <row r="16" spans="1:17">
      <c r="A16" s="3">
        <v>13</v>
      </c>
      <c r="B16" s="3" t="s">
        <v>32</v>
      </c>
      <c r="C16" s="3" t="s">
        <v>45</v>
      </c>
      <c r="D16" s="3" t="s">
        <v>42</v>
      </c>
      <c r="E16" s="3">
        <v>2</v>
      </c>
      <c r="P16" s="9">
        <v>4</v>
      </c>
      <c r="Q16">
        <v>3</v>
      </c>
    </row>
    <row r="17" spans="1:17">
      <c r="A17" s="3">
        <v>14</v>
      </c>
      <c r="B17" s="3" t="s">
        <v>33</v>
      </c>
      <c r="C17" s="3" t="s">
        <v>39</v>
      </c>
      <c r="D17" s="3" t="s">
        <v>40</v>
      </c>
      <c r="E17" s="3">
        <v>3</v>
      </c>
      <c r="P17" s="11" t="s">
        <v>44</v>
      </c>
      <c r="Q17">
        <v>3</v>
      </c>
    </row>
    <row r="18" spans="1:17">
      <c r="A18" s="10">
        <v>15</v>
      </c>
      <c r="B18" s="10" t="s">
        <v>34</v>
      </c>
      <c r="C18" s="10" t="s">
        <v>43</v>
      </c>
      <c r="D18" s="10" t="s">
        <v>44</v>
      </c>
      <c r="E18" s="10">
        <v>4</v>
      </c>
      <c r="P18" s="12" t="s">
        <v>43</v>
      </c>
      <c r="Q18">
        <v>3</v>
      </c>
    </row>
    <row r="19" spans="1:17">
      <c r="P19" s="9">
        <v>5</v>
      </c>
      <c r="Q19">
        <v>2</v>
      </c>
    </row>
    <row r="20" spans="1:17">
      <c r="P20" s="11" t="s">
        <v>44</v>
      </c>
      <c r="Q20">
        <v>2</v>
      </c>
    </row>
    <row r="21" spans="1:17">
      <c r="P21" s="12" t="s">
        <v>46</v>
      </c>
      <c r="Q21">
        <v>2</v>
      </c>
    </row>
    <row r="22" spans="1:17">
      <c r="P22" s="9" t="s">
        <v>51</v>
      </c>
      <c r="Q22">
        <v>15</v>
      </c>
    </row>
  </sheetData>
  <mergeCells count="1">
    <mergeCell ref="A1:E2"/>
  </mergeCells>
  <pageMargins left="0.7" right="0.7" top="0.75" bottom="0.75" header="0.3" footer="0.3"/>
  <drawing r:id="rId2"/>
  <legacy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D2CBB-31DB-4090-81CE-F565D16FF3BD}">
  <dimension ref="A1:Q24"/>
  <sheetViews>
    <sheetView workbookViewId="0">
      <selection activeCell="M10" sqref="M10:N11"/>
    </sheetView>
  </sheetViews>
  <sheetFormatPr defaultRowHeight="14.4"/>
  <cols>
    <col min="2" max="2" width="11.21875" customWidth="1"/>
    <col min="4" max="5" width="12.6640625" customWidth="1"/>
    <col min="6" max="6" width="15.33203125" customWidth="1"/>
    <col min="8" max="8" width="4.77734375" customWidth="1"/>
    <col min="10" max="10" width="15.44140625" customWidth="1"/>
    <col min="11" max="11" width="11.6640625" customWidth="1"/>
    <col min="13" max="13" width="9.77734375" customWidth="1"/>
    <col min="14" max="14" width="10" customWidth="1"/>
  </cols>
  <sheetData>
    <row r="1" spans="1:14">
      <c r="A1" s="87" t="s">
        <v>58</v>
      </c>
      <c r="B1" s="88"/>
      <c r="C1" s="88"/>
      <c r="D1" s="88"/>
      <c r="E1" s="88"/>
      <c r="F1" s="88"/>
      <c r="G1" s="89"/>
    </row>
    <row r="2" spans="1:14" ht="15" thickBot="1">
      <c r="A2" s="90"/>
      <c r="B2" s="91"/>
      <c r="C2" s="91"/>
      <c r="D2" s="91"/>
      <c r="E2" s="91"/>
      <c r="F2" s="91"/>
      <c r="G2" s="92"/>
    </row>
    <row r="3" spans="1:14" ht="29.4" thickBot="1">
      <c r="A3" s="16" t="s">
        <v>0</v>
      </c>
      <c r="B3" s="17" t="s">
        <v>1</v>
      </c>
      <c r="C3" s="17" t="s">
        <v>55</v>
      </c>
      <c r="D3" s="17" t="s">
        <v>56</v>
      </c>
      <c r="E3" s="17" t="s">
        <v>2</v>
      </c>
      <c r="F3" s="17" t="s">
        <v>57</v>
      </c>
      <c r="G3" s="18" t="s">
        <v>61</v>
      </c>
    </row>
    <row r="4" spans="1:14" ht="15" thickBot="1">
      <c r="A4" s="14">
        <v>1</v>
      </c>
      <c r="B4" s="19" t="s">
        <v>6</v>
      </c>
      <c r="C4" s="14">
        <v>20</v>
      </c>
      <c r="D4" s="14">
        <v>172</v>
      </c>
      <c r="E4" s="19" t="s">
        <v>7</v>
      </c>
      <c r="F4" s="14">
        <v>68</v>
      </c>
      <c r="G4" s="14">
        <v>75</v>
      </c>
      <c r="I4" s="84" t="s">
        <v>59</v>
      </c>
      <c r="J4" s="85"/>
      <c r="K4" s="86"/>
      <c r="M4" s="93" t="s">
        <v>65</v>
      </c>
      <c r="N4" s="93"/>
    </row>
    <row r="5" spans="1:14">
      <c r="A5" s="13">
        <v>2</v>
      </c>
      <c r="B5" s="20" t="s">
        <v>11</v>
      </c>
      <c r="C5" s="13">
        <v>22</v>
      </c>
      <c r="D5" s="13">
        <v>165</v>
      </c>
      <c r="E5" s="20" t="s">
        <v>12</v>
      </c>
      <c r="F5" s="13">
        <v>55</v>
      </c>
      <c r="G5" s="13">
        <v>82</v>
      </c>
      <c r="I5" s="80" t="str">
        <f>INDEX(B4:B18, MATCH(MAX(G4:G18), G4:G18, 0))</f>
        <v>Pooja</v>
      </c>
      <c r="J5" s="81"/>
      <c r="K5" s="25" t="s">
        <v>60</v>
      </c>
      <c r="M5" s="22" t="s">
        <v>7</v>
      </c>
      <c r="N5" s="23" t="s">
        <v>12</v>
      </c>
    </row>
    <row r="6" spans="1:14" ht="15" thickBot="1">
      <c r="A6" s="13">
        <v>3</v>
      </c>
      <c r="B6" s="20" t="s">
        <v>16</v>
      </c>
      <c r="C6" s="13">
        <v>19</v>
      </c>
      <c r="D6" s="13">
        <v>178</v>
      </c>
      <c r="E6" s="20" t="s">
        <v>7</v>
      </c>
      <c r="F6" s="13">
        <v>72</v>
      </c>
      <c r="G6" s="13">
        <v>65</v>
      </c>
      <c r="I6" s="82"/>
      <c r="J6" s="83"/>
      <c r="K6" s="26">
        <f>MAX(G4:G18)</f>
        <v>95</v>
      </c>
      <c r="M6" s="24">
        <f>AVERAGEIF(Table4[Gender],"Male", Table4[Exam score (%)])</f>
        <v>71.625</v>
      </c>
      <c r="N6" s="24">
        <f>AVERAGEIF(Table4[Gender],"Female", Table4[Exam score (%)])</f>
        <v>88</v>
      </c>
    </row>
    <row r="7" spans="1:14">
      <c r="A7" s="13">
        <v>4</v>
      </c>
      <c r="B7" s="20" t="s">
        <v>20</v>
      </c>
      <c r="C7" s="13">
        <v>21</v>
      </c>
      <c r="D7" s="13">
        <v>160</v>
      </c>
      <c r="E7" s="20" t="s">
        <v>12</v>
      </c>
      <c r="F7" s="13">
        <v>50</v>
      </c>
      <c r="G7" s="13">
        <v>88</v>
      </c>
    </row>
    <row r="8" spans="1:14" ht="14.4" customHeight="1">
      <c r="A8" s="13">
        <v>5</v>
      </c>
      <c r="B8" s="20" t="s">
        <v>23</v>
      </c>
      <c r="C8" s="13">
        <v>23</v>
      </c>
      <c r="D8" s="13">
        <v>170</v>
      </c>
      <c r="E8" s="20" t="s">
        <v>7</v>
      </c>
      <c r="F8" s="13">
        <v>75</v>
      </c>
      <c r="G8" s="13">
        <v>70</v>
      </c>
    </row>
    <row r="9" spans="1:14" ht="15" customHeight="1">
      <c r="A9" s="13">
        <v>6</v>
      </c>
      <c r="B9" s="20" t="s">
        <v>25</v>
      </c>
      <c r="C9" s="13">
        <v>20</v>
      </c>
      <c r="D9" s="13">
        <v>158</v>
      </c>
      <c r="E9" s="20" t="s">
        <v>12</v>
      </c>
      <c r="F9" s="13">
        <v>48</v>
      </c>
      <c r="G9" s="13">
        <v>92</v>
      </c>
      <c r="M9" s="29" t="s">
        <v>63</v>
      </c>
      <c r="N9" s="30" t="s">
        <v>64</v>
      </c>
    </row>
    <row r="10" spans="1:14">
      <c r="A10" s="13">
        <v>7</v>
      </c>
      <c r="B10" s="20" t="s">
        <v>26</v>
      </c>
      <c r="C10" s="13">
        <v>19</v>
      </c>
      <c r="D10" s="13">
        <v>180</v>
      </c>
      <c r="E10" s="20" t="s">
        <v>7</v>
      </c>
      <c r="F10" s="13">
        <v>80</v>
      </c>
      <c r="G10" s="13">
        <v>68</v>
      </c>
      <c r="M10" s="27" t="s">
        <v>7</v>
      </c>
      <c r="N10" s="28">
        <f>SUMIF( Table4[Gender], "male", Table4[Exam score (%)])</f>
        <v>573</v>
      </c>
    </row>
    <row r="11" spans="1:14">
      <c r="A11" s="13">
        <v>8</v>
      </c>
      <c r="B11" s="20" t="s">
        <v>27</v>
      </c>
      <c r="C11" s="13">
        <v>22</v>
      </c>
      <c r="D11" s="13">
        <v>164</v>
      </c>
      <c r="E11" s="20" t="s">
        <v>12</v>
      </c>
      <c r="F11" s="13">
        <v>54</v>
      </c>
      <c r="G11" s="13">
        <v>85</v>
      </c>
      <c r="M11" s="31" t="s">
        <v>12</v>
      </c>
      <c r="N11" s="32">
        <f>SUMIF( Table4[Gender], "Female", Table4[Exam score (%)])</f>
        <v>616</v>
      </c>
    </row>
    <row r="12" spans="1:14">
      <c r="A12" s="13">
        <v>9</v>
      </c>
      <c r="B12" s="20" t="s">
        <v>28</v>
      </c>
      <c r="C12" s="13">
        <v>21</v>
      </c>
      <c r="D12" s="13">
        <v>175</v>
      </c>
      <c r="E12" s="20" t="s">
        <v>7</v>
      </c>
      <c r="F12" s="13">
        <v>70</v>
      </c>
      <c r="G12" s="13">
        <v>79</v>
      </c>
    </row>
    <row r="13" spans="1:14">
      <c r="A13" s="13">
        <v>10</v>
      </c>
      <c r="B13" s="20" t="s">
        <v>29</v>
      </c>
      <c r="C13" s="13">
        <v>23</v>
      </c>
      <c r="D13" s="13">
        <v>169</v>
      </c>
      <c r="E13" s="20" t="s">
        <v>7</v>
      </c>
      <c r="F13" s="13">
        <v>67</v>
      </c>
      <c r="G13" s="13">
        <v>73</v>
      </c>
    </row>
    <row r="14" spans="1:14">
      <c r="A14" s="13">
        <v>11</v>
      </c>
      <c r="B14" s="20" t="s">
        <v>30</v>
      </c>
      <c r="C14" s="13">
        <v>20</v>
      </c>
      <c r="D14" s="13">
        <v>162</v>
      </c>
      <c r="E14" s="20" t="s">
        <v>12</v>
      </c>
      <c r="F14" s="13">
        <v>52</v>
      </c>
      <c r="G14" s="13">
        <v>95</v>
      </c>
    </row>
    <row r="15" spans="1:14">
      <c r="A15" s="13">
        <v>12</v>
      </c>
      <c r="B15" s="20" t="s">
        <v>31</v>
      </c>
      <c r="C15" s="13">
        <v>21</v>
      </c>
      <c r="D15" s="13">
        <v>176</v>
      </c>
      <c r="E15" s="20" t="s">
        <v>7</v>
      </c>
      <c r="F15" s="13">
        <v>74</v>
      </c>
      <c r="G15" s="13">
        <v>66</v>
      </c>
    </row>
    <row r="16" spans="1:14">
      <c r="A16" s="13">
        <v>13</v>
      </c>
      <c r="B16" s="20" t="s">
        <v>32</v>
      </c>
      <c r="C16" s="13">
        <v>19</v>
      </c>
      <c r="D16" s="13">
        <v>159</v>
      </c>
      <c r="E16" s="20" t="s">
        <v>12</v>
      </c>
      <c r="F16" s="13">
        <v>49</v>
      </c>
      <c r="G16" s="13">
        <v>90</v>
      </c>
    </row>
    <row r="17" spans="1:17">
      <c r="A17" s="13">
        <v>14</v>
      </c>
      <c r="B17" s="20" t="s">
        <v>33</v>
      </c>
      <c r="C17" s="13">
        <v>22</v>
      </c>
      <c r="D17" s="13">
        <v>168</v>
      </c>
      <c r="E17" s="20" t="s">
        <v>7</v>
      </c>
      <c r="F17" s="13">
        <v>60</v>
      </c>
      <c r="G17" s="13">
        <v>77</v>
      </c>
    </row>
    <row r="18" spans="1:17">
      <c r="A18" s="15">
        <v>15</v>
      </c>
      <c r="B18" s="21" t="s">
        <v>34</v>
      </c>
      <c r="C18" s="15">
        <v>20</v>
      </c>
      <c r="D18" s="15">
        <v>163</v>
      </c>
      <c r="E18" s="21" t="s">
        <v>12</v>
      </c>
      <c r="F18" s="15">
        <v>55</v>
      </c>
      <c r="G18" s="15">
        <v>84</v>
      </c>
    </row>
    <row r="21" spans="1:17">
      <c r="B21" s="33" t="s">
        <v>62</v>
      </c>
      <c r="C21" s="33" t="s">
        <v>1</v>
      </c>
      <c r="D21" s="33"/>
      <c r="E21" s="33"/>
      <c r="F21" s="33"/>
      <c r="G21" s="33"/>
      <c r="H21" s="33"/>
      <c r="I21" s="33"/>
      <c r="J21" s="33"/>
      <c r="K21" s="33"/>
      <c r="L21" s="33"/>
      <c r="M21" s="33"/>
      <c r="N21" s="33"/>
      <c r="O21" s="33"/>
      <c r="P21" s="33"/>
      <c r="Q21" s="33"/>
    </row>
    <row r="22" spans="1:17">
      <c r="B22" s="33" t="s">
        <v>2</v>
      </c>
      <c r="C22" s="33" t="s">
        <v>29</v>
      </c>
      <c r="D22" s="33" t="s">
        <v>6</v>
      </c>
      <c r="E22" s="33" t="s">
        <v>28</v>
      </c>
      <c r="F22" s="33" t="s">
        <v>34</v>
      </c>
      <c r="G22" s="33" t="s">
        <v>33</v>
      </c>
      <c r="H22" s="33" t="s">
        <v>25</v>
      </c>
      <c r="I22" s="33" t="s">
        <v>27</v>
      </c>
      <c r="J22" s="33" t="s">
        <v>20</v>
      </c>
      <c r="K22" s="33" t="s">
        <v>30</v>
      </c>
      <c r="L22" s="33" t="s">
        <v>11</v>
      </c>
      <c r="M22" s="33" t="s">
        <v>16</v>
      </c>
      <c r="N22" s="33" t="s">
        <v>23</v>
      </c>
      <c r="O22" s="33" t="s">
        <v>31</v>
      </c>
      <c r="P22" s="33" t="s">
        <v>32</v>
      </c>
      <c r="Q22" s="33" t="s">
        <v>26</v>
      </c>
    </row>
    <row r="23" spans="1:17">
      <c r="B23" s="33" t="s">
        <v>12</v>
      </c>
      <c r="C23" s="33"/>
      <c r="D23" s="33"/>
      <c r="E23" s="33"/>
      <c r="F23" s="33">
        <v>84</v>
      </c>
      <c r="G23" s="33"/>
      <c r="H23" s="33">
        <v>92</v>
      </c>
      <c r="I23" s="33">
        <v>85</v>
      </c>
      <c r="J23" s="33">
        <v>88</v>
      </c>
      <c r="K23" s="33">
        <v>95</v>
      </c>
      <c r="L23" s="33">
        <v>82</v>
      </c>
      <c r="M23" s="33"/>
      <c r="N23" s="33"/>
      <c r="O23" s="33"/>
      <c r="P23" s="33">
        <v>90</v>
      </c>
      <c r="Q23" s="33"/>
    </row>
    <row r="24" spans="1:17">
      <c r="B24" s="33" t="s">
        <v>7</v>
      </c>
      <c r="C24" s="33">
        <v>73</v>
      </c>
      <c r="D24" s="33">
        <v>75</v>
      </c>
      <c r="E24" s="33">
        <v>79</v>
      </c>
      <c r="F24" s="33"/>
      <c r="G24" s="33">
        <v>77</v>
      </c>
      <c r="H24" s="33"/>
      <c r="I24" s="33"/>
      <c r="J24" s="33"/>
      <c r="K24" s="33"/>
      <c r="L24" s="33"/>
      <c r="M24" s="33">
        <v>65</v>
      </c>
      <c r="N24" s="33">
        <v>70</v>
      </c>
      <c r="O24" s="33">
        <v>66</v>
      </c>
      <c r="P24" s="33"/>
      <c r="Q24" s="33">
        <v>68</v>
      </c>
    </row>
  </sheetData>
  <mergeCells count="4">
    <mergeCell ref="I5:J6"/>
    <mergeCell ref="I4:K4"/>
    <mergeCell ref="A1:G2"/>
    <mergeCell ref="M4:N4"/>
  </mergeCells>
  <pageMargins left="0.7" right="0.7" top="0.75" bottom="0.75" header="0.3" footer="0.3"/>
  <drawing r:id="rId2"/>
  <tableParts count="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D1F86-815F-4D04-B9C2-DFD31679DE05}">
  <dimension ref="B1:P22"/>
  <sheetViews>
    <sheetView zoomScale="105" workbookViewId="0">
      <selection activeCell="B7" sqref="B7:F18"/>
    </sheetView>
  </sheetViews>
  <sheetFormatPr defaultRowHeight="14.4"/>
  <cols>
    <col min="2" max="2" width="10.77734375" customWidth="1"/>
    <col min="6" max="6" width="9.21875" customWidth="1"/>
    <col min="7" max="7" width="10" customWidth="1"/>
    <col min="9" max="9" width="15.77734375" customWidth="1"/>
    <col min="10" max="10" width="14.44140625" customWidth="1"/>
    <col min="12" max="12" width="16" customWidth="1"/>
    <col min="13" max="13" width="14.5546875" customWidth="1"/>
    <col min="15" max="15" width="15.44140625" customWidth="1"/>
    <col min="16" max="16" width="15.21875" customWidth="1"/>
  </cols>
  <sheetData>
    <row r="1" spans="2:16" ht="15" thickBot="1"/>
    <row r="2" spans="2:16">
      <c r="B2" s="103" t="s">
        <v>66</v>
      </c>
      <c r="C2" s="104"/>
      <c r="D2" s="104"/>
      <c r="E2" s="104"/>
      <c r="F2" s="104"/>
      <c r="G2" s="105"/>
    </row>
    <row r="3" spans="2:16" ht="15" thickBot="1">
      <c r="B3" s="106"/>
      <c r="C3" s="107"/>
      <c r="D3" s="107"/>
      <c r="E3" s="107"/>
      <c r="F3" s="107"/>
      <c r="G3" s="108"/>
    </row>
    <row r="4" spans="2:16" ht="18.600000000000001" thickBot="1">
      <c r="B4" s="109" t="s">
        <v>67</v>
      </c>
      <c r="C4" s="109"/>
      <c r="D4" s="109"/>
      <c r="E4" s="109"/>
      <c r="F4" s="109"/>
      <c r="G4" s="109"/>
    </row>
    <row r="5" spans="2:16" ht="15" thickBot="1">
      <c r="I5" s="110" t="s">
        <v>84</v>
      </c>
      <c r="J5" s="111"/>
      <c r="L5" s="110" t="s">
        <v>85</v>
      </c>
      <c r="M5" s="111"/>
      <c r="O5" s="110" t="s">
        <v>86</v>
      </c>
      <c r="P5" s="111"/>
    </row>
    <row r="6" spans="2:16" ht="36.6" customHeight="1">
      <c r="B6" s="38" t="s">
        <v>68</v>
      </c>
      <c r="C6" s="38" t="s">
        <v>1</v>
      </c>
      <c r="D6" s="38" t="s">
        <v>69</v>
      </c>
      <c r="E6" s="38" t="s">
        <v>70</v>
      </c>
      <c r="F6" s="39" t="s">
        <v>71</v>
      </c>
      <c r="G6" s="38" t="s">
        <v>81</v>
      </c>
      <c r="I6" s="2" t="s">
        <v>82</v>
      </c>
      <c r="J6" s="2" t="s">
        <v>83</v>
      </c>
      <c r="L6" s="2" t="s">
        <v>82</v>
      </c>
      <c r="M6" s="2" t="s">
        <v>83</v>
      </c>
      <c r="O6" s="2" t="s">
        <v>82</v>
      </c>
      <c r="P6" s="2" t="s">
        <v>83</v>
      </c>
    </row>
    <row r="7" spans="2:16">
      <c r="B7" s="35">
        <v>10</v>
      </c>
      <c r="C7" s="34" t="s">
        <v>11</v>
      </c>
      <c r="D7" s="34">
        <v>83</v>
      </c>
      <c r="E7" s="34">
        <v>89</v>
      </c>
      <c r="F7" s="34">
        <v>90</v>
      </c>
      <c r="G7">
        <f t="shared" ref="G7:G18" ca="1" si="0">RAND()</f>
        <v>0.76043896437083169</v>
      </c>
      <c r="I7" s="40">
        <f>AVERAGE(D7:D11)</f>
        <v>79.400000000000006</v>
      </c>
      <c r="J7" s="40">
        <f>AVERAGE(D7:D18)</f>
        <v>82.833333333333329</v>
      </c>
      <c r="L7" s="40">
        <f>AVERAGE(E7:E11)</f>
        <v>87.2</v>
      </c>
      <c r="M7" s="40">
        <f>AVERAGE(Table3[Math])</f>
        <v>87.083333333333329</v>
      </c>
      <c r="O7" s="40">
        <f>AVERAGE(F7:F11)</f>
        <v>87.2</v>
      </c>
      <c r="P7" s="40">
        <f>AVERAGE(Table3[Science])</f>
        <v>85.916666666666671</v>
      </c>
    </row>
    <row r="8" spans="2:16">
      <c r="B8" s="35">
        <v>8</v>
      </c>
      <c r="C8" s="34" t="s">
        <v>78</v>
      </c>
      <c r="D8" s="34">
        <v>79</v>
      </c>
      <c r="E8" s="34">
        <v>80</v>
      </c>
      <c r="F8" s="34">
        <v>88</v>
      </c>
      <c r="G8">
        <f t="shared" ca="1" si="0"/>
        <v>0.25014570514877243</v>
      </c>
    </row>
    <row r="9" spans="2:16">
      <c r="B9" s="35">
        <v>12</v>
      </c>
      <c r="C9" s="34" t="s">
        <v>32</v>
      </c>
      <c r="D9" s="34">
        <v>81</v>
      </c>
      <c r="E9" s="34">
        <v>90</v>
      </c>
      <c r="F9" s="34">
        <v>85</v>
      </c>
      <c r="G9">
        <f t="shared" ca="1" si="0"/>
        <v>0.40012985251013367</v>
      </c>
    </row>
    <row r="10" spans="2:16">
      <c r="B10" s="35">
        <v>3</v>
      </c>
      <c r="C10" s="34" t="s">
        <v>74</v>
      </c>
      <c r="D10" s="34">
        <v>76</v>
      </c>
      <c r="E10" s="34">
        <v>85</v>
      </c>
      <c r="F10" s="34">
        <v>88</v>
      </c>
      <c r="G10">
        <f t="shared" ca="1" si="0"/>
        <v>0.51256942424118712</v>
      </c>
    </row>
    <row r="11" spans="2:16">
      <c r="B11" s="35">
        <v>1</v>
      </c>
      <c r="C11" s="34" t="s">
        <v>72</v>
      </c>
      <c r="D11" s="34">
        <v>78</v>
      </c>
      <c r="E11" s="34">
        <v>92</v>
      </c>
      <c r="F11" s="34">
        <v>85</v>
      </c>
      <c r="G11">
        <f t="shared" ca="1" si="0"/>
        <v>0.93014051711800605</v>
      </c>
    </row>
    <row r="12" spans="2:16">
      <c r="B12" s="35">
        <v>9</v>
      </c>
      <c r="C12" s="34" t="s">
        <v>79</v>
      </c>
      <c r="D12" s="34">
        <v>85</v>
      </c>
      <c r="E12" s="34">
        <v>86</v>
      </c>
      <c r="F12" s="34">
        <v>84</v>
      </c>
      <c r="G12">
        <f t="shared" ca="1" si="0"/>
        <v>0.8872329342998444</v>
      </c>
    </row>
    <row r="13" spans="2:16">
      <c r="B13" s="35">
        <v>6</v>
      </c>
      <c r="C13" s="34" t="s">
        <v>76</v>
      </c>
      <c r="D13" s="34">
        <v>82</v>
      </c>
      <c r="E13" s="34">
        <v>88</v>
      </c>
      <c r="F13" s="34">
        <v>86</v>
      </c>
      <c r="G13">
        <f t="shared" ca="1" si="0"/>
        <v>0.24950454541975187</v>
      </c>
    </row>
    <row r="14" spans="2:16">
      <c r="B14" s="35">
        <v>2</v>
      </c>
      <c r="C14" s="34" t="s">
        <v>73</v>
      </c>
      <c r="D14" s="34">
        <v>84</v>
      </c>
      <c r="E14" s="34">
        <v>90</v>
      </c>
      <c r="F14" s="34">
        <v>80</v>
      </c>
      <c r="G14">
        <f t="shared" ca="1" si="0"/>
        <v>0.73842874240952894</v>
      </c>
    </row>
    <row r="15" spans="2:16">
      <c r="B15" s="35">
        <v>7</v>
      </c>
      <c r="C15" s="34" t="s">
        <v>77</v>
      </c>
      <c r="D15" s="34">
        <v>90</v>
      </c>
      <c r="E15" s="34">
        <v>87</v>
      </c>
      <c r="F15" s="34">
        <v>92</v>
      </c>
      <c r="G15">
        <f t="shared" ca="1" si="0"/>
        <v>0.19267689668585652</v>
      </c>
    </row>
    <row r="16" spans="2:16">
      <c r="B16" s="35">
        <v>5</v>
      </c>
      <c r="C16" s="34" t="s">
        <v>28</v>
      </c>
      <c r="D16" s="34">
        <v>80</v>
      </c>
      <c r="E16" s="34">
        <v>83</v>
      </c>
      <c r="F16" s="34">
        <v>79</v>
      </c>
      <c r="G16">
        <f t="shared" ca="1" si="0"/>
        <v>0.53946142304358347</v>
      </c>
    </row>
    <row r="17" spans="2:16">
      <c r="B17" s="35">
        <v>11</v>
      </c>
      <c r="C17" s="34" t="s">
        <v>80</v>
      </c>
      <c r="D17" s="34">
        <v>87</v>
      </c>
      <c r="E17" s="34">
        <v>84</v>
      </c>
      <c r="F17" s="34">
        <v>92</v>
      </c>
      <c r="G17">
        <f t="shared" ca="1" si="0"/>
        <v>0.27365099988916863</v>
      </c>
    </row>
    <row r="18" spans="2:16">
      <c r="B18" s="36">
        <v>4</v>
      </c>
      <c r="C18" s="37" t="s">
        <v>75</v>
      </c>
      <c r="D18" s="37">
        <v>89</v>
      </c>
      <c r="E18" s="37">
        <v>91</v>
      </c>
      <c r="F18" s="37">
        <v>82</v>
      </c>
      <c r="G18">
        <f t="shared" ca="1" si="0"/>
        <v>2.5338295115461262E-3</v>
      </c>
    </row>
    <row r="19" spans="2:16" ht="15" thickBot="1"/>
    <row r="20" spans="2:16">
      <c r="I20" s="94" t="s">
        <v>87</v>
      </c>
      <c r="J20" s="95"/>
      <c r="K20" s="95"/>
      <c r="L20" s="95"/>
      <c r="M20" s="95"/>
      <c r="N20" s="95"/>
      <c r="O20" s="95"/>
      <c r="P20" s="96"/>
    </row>
    <row r="21" spans="2:16">
      <c r="I21" s="97"/>
      <c r="J21" s="98"/>
      <c r="K21" s="98"/>
      <c r="L21" s="98"/>
      <c r="M21" s="98"/>
      <c r="N21" s="98"/>
      <c r="O21" s="98"/>
      <c r="P21" s="99"/>
    </row>
    <row r="22" spans="2:16" ht="15" thickBot="1">
      <c r="I22" s="100"/>
      <c r="J22" s="101"/>
      <c r="K22" s="101"/>
      <c r="L22" s="101"/>
      <c r="M22" s="101"/>
      <c r="N22" s="101"/>
      <c r="O22" s="101"/>
      <c r="P22" s="102"/>
    </row>
  </sheetData>
  <mergeCells count="6">
    <mergeCell ref="I20:P22"/>
    <mergeCell ref="B2:G3"/>
    <mergeCell ref="B4:G4"/>
    <mergeCell ref="I5:J5"/>
    <mergeCell ref="L5:M5"/>
    <mergeCell ref="O5:P5"/>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2433B-7615-478C-A3D2-ED9185D7B2C5}">
  <dimension ref="B1:P26"/>
  <sheetViews>
    <sheetView tabSelected="1" topLeftCell="A5" zoomScale="105" workbookViewId="0">
      <selection activeCell="I27" sqref="I27"/>
    </sheetView>
  </sheetViews>
  <sheetFormatPr defaultRowHeight="14.4"/>
  <cols>
    <col min="2" max="2" width="9.21875" customWidth="1"/>
    <col min="6" max="6" width="9.5546875" customWidth="1"/>
    <col min="7" max="7" width="10.6640625" customWidth="1"/>
    <col min="9" max="9" width="18.21875" customWidth="1"/>
    <col min="10" max="10" width="12.88671875" customWidth="1"/>
    <col min="12" max="12" width="17.5546875" customWidth="1"/>
    <col min="13" max="13" width="14.5546875" customWidth="1"/>
    <col min="15" max="15" width="17.21875" customWidth="1"/>
    <col min="16" max="16" width="14.77734375" customWidth="1"/>
  </cols>
  <sheetData>
    <row r="1" spans="2:16" ht="15" thickBot="1"/>
    <row r="2" spans="2:16">
      <c r="B2" s="103" t="s">
        <v>66</v>
      </c>
      <c r="C2" s="104"/>
      <c r="D2" s="104"/>
      <c r="E2" s="104"/>
      <c r="F2" s="104"/>
      <c r="G2" s="105"/>
    </row>
    <row r="3" spans="2:16" ht="15" thickBot="1">
      <c r="B3" s="106"/>
      <c r="C3" s="107"/>
      <c r="D3" s="107"/>
      <c r="E3" s="107"/>
      <c r="F3" s="107"/>
      <c r="G3" s="108"/>
    </row>
    <row r="4" spans="2:16" ht="18.600000000000001" thickBot="1">
      <c r="B4" s="109" t="s">
        <v>88</v>
      </c>
      <c r="C4" s="109"/>
      <c r="D4" s="109"/>
      <c r="E4" s="109"/>
      <c r="F4" s="109"/>
      <c r="G4" s="109"/>
    </row>
    <row r="5" spans="2:16" ht="15" thickBot="1">
      <c r="I5" s="110" t="s">
        <v>84</v>
      </c>
      <c r="J5" s="111"/>
      <c r="L5" s="110" t="s">
        <v>85</v>
      </c>
      <c r="M5" s="111"/>
      <c r="O5" s="110" t="s">
        <v>86</v>
      </c>
      <c r="P5" s="111"/>
    </row>
    <row r="6" spans="2:16" ht="40.799999999999997" customHeight="1">
      <c r="B6" s="44" t="s">
        <v>68</v>
      </c>
      <c r="C6" s="44" t="s">
        <v>1</v>
      </c>
      <c r="D6" s="44" t="s">
        <v>69</v>
      </c>
      <c r="E6" s="44" t="s">
        <v>70</v>
      </c>
      <c r="F6" s="45" t="s">
        <v>71</v>
      </c>
      <c r="G6" s="44" t="s">
        <v>93</v>
      </c>
      <c r="I6" s="48" t="s">
        <v>82</v>
      </c>
      <c r="J6" s="2" t="s">
        <v>83</v>
      </c>
      <c r="L6" s="2" t="s">
        <v>82</v>
      </c>
      <c r="M6" s="2" t="s">
        <v>83</v>
      </c>
      <c r="O6" s="2" t="s">
        <v>82</v>
      </c>
      <c r="P6" s="2" t="s">
        <v>83</v>
      </c>
    </row>
    <row r="7" spans="2:16">
      <c r="B7" s="42">
        <v>1</v>
      </c>
      <c r="C7" s="41" t="s">
        <v>72</v>
      </c>
      <c r="D7" s="41">
        <v>77</v>
      </c>
      <c r="E7" s="41">
        <v>85</v>
      </c>
      <c r="F7" s="41">
        <v>80</v>
      </c>
      <c r="G7" s="43">
        <v>0</v>
      </c>
      <c r="I7" s="40" cm="1">
        <f t="array" ref="I7">AVERAGE(_xlfn._xlws.FILTER(D7:D18,MOD(B7:B18,3)=0))</f>
        <v>82.5</v>
      </c>
      <c r="J7" s="40">
        <f>AVERAGE(Table6[[#All],[English]])</f>
        <v>82.75</v>
      </c>
      <c r="L7" s="40" cm="1">
        <f t="array" ref="L7">AVERAGE(_xlfn._xlws.FILTER(Table6[Math],MOD(Table6[Roll No],3)=0))</f>
        <v>86</v>
      </c>
      <c r="M7" s="40">
        <f>AVERAGE(Table6[Math])</f>
        <v>86</v>
      </c>
      <c r="O7" s="40" cm="1">
        <f t="array" ref="O7">AVERAGE(_xlfn._xlws.FILTER(Table6[Science],MOD(Table6[Roll No],3)=0))</f>
        <v>84</v>
      </c>
      <c r="P7" s="40">
        <f>AVERAGE(Table6[Science])</f>
        <v>84.5</v>
      </c>
    </row>
    <row r="8" spans="2:16">
      <c r="B8" s="35">
        <v>2</v>
      </c>
      <c r="C8" s="34" t="s">
        <v>89</v>
      </c>
      <c r="D8" s="34">
        <v>82</v>
      </c>
      <c r="E8" s="34">
        <v>88</v>
      </c>
      <c r="F8" s="34">
        <v>84</v>
      </c>
      <c r="G8" s="43">
        <v>0</v>
      </c>
    </row>
    <row r="9" spans="2:16">
      <c r="B9" s="42">
        <v>3</v>
      </c>
      <c r="C9" s="41" t="s">
        <v>90</v>
      </c>
      <c r="D9" s="41">
        <v>79</v>
      </c>
      <c r="E9" s="41">
        <v>81</v>
      </c>
      <c r="F9" s="41">
        <v>83</v>
      </c>
      <c r="G9" s="43">
        <v>1</v>
      </c>
    </row>
    <row r="10" spans="2:16">
      <c r="B10" s="35">
        <v>4</v>
      </c>
      <c r="C10" s="34" t="s">
        <v>76</v>
      </c>
      <c r="D10" s="34">
        <v>88</v>
      </c>
      <c r="E10" s="34">
        <v>90</v>
      </c>
      <c r="F10" s="34">
        <v>86</v>
      </c>
      <c r="G10" s="43">
        <v>0</v>
      </c>
    </row>
    <row r="11" spans="2:16">
      <c r="B11" s="42">
        <v>5</v>
      </c>
      <c r="C11" s="41" t="s">
        <v>28</v>
      </c>
      <c r="D11" s="41">
        <v>91</v>
      </c>
      <c r="E11" s="41">
        <v>84</v>
      </c>
      <c r="F11" s="41">
        <v>89</v>
      </c>
      <c r="G11" s="43">
        <v>0</v>
      </c>
    </row>
    <row r="12" spans="2:16">
      <c r="B12" s="35">
        <v>6</v>
      </c>
      <c r="C12" s="34" t="s">
        <v>32</v>
      </c>
      <c r="D12" s="34">
        <v>75</v>
      </c>
      <c r="E12" s="34">
        <v>82</v>
      </c>
      <c r="F12" s="34">
        <v>77</v>
      </c>
      <c r="G12" s="43">
        <v>1</v>
      </c>
    </row>
    <row r="13" spans="2:16">
      <c r="B13" s="42">
        <v>7</v>
      </c>
      <c r="C13" s="41" t="s">
        <v>74</v>
      </c>
      <c r="D13" s="41">
        <v>84</v>
      </c>
      <c r="E13" s="41">
        <v>87</v>
      </c>
      <c r="F13" s="41">
        <v>90</v>
      </c>
      <c r="G13" s="43">
        <v>0</v>
      </c>
    </row>
    <row r="14" spans="2:16">
      <c r="B14" s="35">
        <v>8</v>
      </c>
      <c r="C14" s="34" t="s">
        <v>91</v>
      </c>
      <c r="D14" s="34">
        <v>80</v>
      </c>
      <c r="E14" s="34">
        <v>85</v>
      </c>
      <c r="F14" s="34">
        <v>82</v>
      </c>
      <c r="G14" s="43">
        <v>0</v>
      </c>
    </row>
    <row r="15" spans="2:16">
      <c r="B15" s="42">
        <v>9</v>
      </c>
      <c r="C15" s="41" t="s">
        <v>11</v>
      </c>
      <c r="D15" s="41">
        <v>86</v>
      </c>
      <c r="E15" s="41">
        <v>89</v>
      </c>
      <c r="F15" s="41">
        <v>91</v>
      </c>
      <c r="G15" s="43">
        <v>1</v>
      </c>
    </row>
    <row r="16" spans="2:16">
      <c r="B16" s="35">
        <v>10</v>
      </c>
      <c r="C16" s="34" t="s">
        <v>80</v>
      </c>
      <c r="D16" s="34">
        <v>78</v>
      </c>
      <c r="E16" s="34">
        <v>83</v>
      </c>
      <c r="F16" s="34">
        <v>79</v>
      </c>
      <c r="G16" s="43">
        <v>0</v>
      </c>
    </row>
    <row r="17" spans="2:16">
      <c r="B17" s="42">
        <v>11</v>
      </c>
      <c r="C17" s="41" t="s">
        <v>75</v>
      </c>
      <c r="D17" s="41">
        <v>83</v>
      </c>
      <c r="E17" s="41">
        <v>86</v>
      </c>
      <c r="F17" s="41">
        <v>88</v>
      </c>
      <c r="G17" s="43">
        <v>0</v>
      </c>
    </row>
    <row r="18" spans="2:16">
      <c r="B18" s="36">
        <v>12</v>
      </c>
      <c r="C18" s="37" t="s">
        <v>92</v>
      </c>
      <c r="D18" s="37">
        <v>90</v>
      </c>
      <c r="E18" s="37">
        <v>92</v>
      </c>
      <c r="F18" s="37">
        <v>85</v>
      </c>
      <c r="G18" s="43">
        <v>1</v>
      </c>
    </row>
    <row r="19" spans="2:16" ht="15" thickBot="1"/>
    <row r="20" spans="2:16">
      <c r="I20" s="94" t="s">
        <v>94</v>
      </c>
      <c r="J20" s="95"/>
      <c r="K20" s="95"/>
      <c r="L20" s="95"/>
      <c r="M20" s="95"/>
      <c r="N20" s="95"/>
      <c r="O20" s="95"/>
      <c r="P20" s="96"/>
    </row>
    <row r="21" spans="2:16">
      <c r="I21" s="97"/>
      <c r="J21" s="98"/>
      <c r="K21" s="98"/>
      <c r="L21" s="98"/>
      <c r="M21" s="98"/>
      <c r="N21" s="98"/>
      <c r="O21" s="98"/>
      <c r="P21" s="99"/>
    </row>
    <row r="22" spans="2:16" ht="15" thickBot="1">
      <c r="B22" s="124">
        <v>1</v>
      </c>
      <c r="C22" s="125" t="s">
        <v>72</v>
      </c>
      <c r="D22" s="125">
        <v>77</v>
      </c>
      <c r="E22" s="125">
        <v>85</v>
      </c>
      <c r="F22" s="125">
        <v>80</v>
      </c>
      <c r="G22" s="126">
        <v>0</v>
      </c>
      <c r="I22" s="100"/>
      <c r="J22" s="101"/>
      <c r="K22" s="101"/>
      <c r="L22" s="101"/>
      <c r="M22" s="101"/>
      <c r="N22" s="101"/>
      <c r="O22" s="101"/>
      <c r="P22" s="102"/>
    </row>
    <row r="23" spans="2:16">
      <c r="B23" s="124">
        <v>1</v>
      </c>
      <c r="C23" s="125" t="s">
        <v>72</v>
      </c>
      <c r="D23" s="125">
        <v>77</v>
      </c>
      <c r="E23" s="125">
        <v>85</v>
      </c>
      <c r="F23" s="125">
        <v>80</v>
      </c>
      <c r="G23" s="126">
        <v>0</v>
      </c>
    </row>
    <row r="24" spans="2:16">
      <c r="B24" s="124">
        <v>2</v>
      </c>
      <c r="C24" s="125" t="s">
        <v>72</v>
      </c>
      <c r="D24" s="125">
        <v>77</v>
      </c>
      <c r="E24" s="125">
        <v>85</v>
      </c>
      <c r="F24" s="125">
        <v>80</v>
      </c>
      <c r="G24" s="126">
        <v>0</v>
      </c>
    </row>
    <row r="25" spans="2:16">
      <c r="B25" s="124">
        <v>3</v>
      </c>
      <c r="C25" s="125" t="s">
        <v>72</v>
      </c>
      <c r="D25" s="125">
        <v>77</v>
      </c>
      <c r="E25" s="125">
        <v>85</v>
      </c>
      <c r="F25" s="125">
        <v>80</v>
      </c>
      <c r="G25" s="126">
        <v>0</v>
      </c>
    </row>
    <row r="26" spans="2:16">
      <c r="B26" s="124">
        <v>4</v>
      </c>
      <c r="C26" s="125" t="s">
        <v>72</v>
      </c>
      <c r="D26" s="125">
        <v>77</v>
      </c>
      <c r="E26" s="125">
        <v>85</v>
      </c>
      <c r="F26" s="125">
        <v>80</v>
      </c>
      <c r="G26" s="126">
        <v>0</v>
      </c>
    </row>
  </sheetData>
  <mergeCells count="6">
    <mergeCell ref="O5:P5"/>
    <mergeCell ref="I20:P22"/>
    <mergeCell ref="B2:G3"/>
    <mergeCell ref="B4:G4"/>
    <mergeCell ref="I5:J5"/>
    <mergeCell ref="L5:M5"/>
  </mergeCells>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3DBFE-6FC0-464A-B27D-36A9F3AAB9AC}">
  <dimension ref="B1:Z30"/>
  <sheetViews>
    <sheetView zoomScale="76" workbookViewId="0">
      <selection activeCell="H26" sqref="H26"/>
    </sheetView>
  </sheetViews>
  <sheetFormatPr defaultRowHeight="14.4"/>
  <cols>
    <col min="2" max="2" width="9.6640625" customWidth="1"/>
    <col min="4" max="4" width="9.44140625" customWidth="1"/>
    <col min="6" max="6" width="11.44140625" customWidth="1"/>
    <col min="7" max="7" width="13.5546875" customWidth="1"/>
    <col min="9" max="9" width="4.88671875" customWidth="1"/>
    <col min="10" max="10" width="14.5546875" customWidth="1"/>
    <col min="11" max="11" width="12.109375" customWidth="1"/>
    <col min="12" max="12" width="11.5546875" customWidth="1"/>
    <col min="14" max="14" width="13.109375" customWidth="1"/>
    <col min="15" max="15" width="13" customWidth="1"/>
    <col min="16" max="16" width="12.109375" customWidth="1"/>
    <col min="18" max="18" width="11.88671875" customWidth="1"/>
    <col min="19" max="19" width="10.88671875" customWidth="1"/>
    <col min="20" max="20" width="12.77734375" customWidth="1"/>
    <col min="24" max="24" width="12.33203125" bestFit="1" customWidth="1"/>
  </cols>
  <sheetData>
    <row r="1" spans="2:20" ht="15" thickBot="1"/>
    <row r="2" spans="2:20">
      <c r="B2" s="103" t="s">
        <v>66</v>
      </c>
      <c r="C2" s="104"/>
      <c r="D2" s="104"/>
      <c r="E2" s="104"/>
      <c r="F2" s="104"/>
      <c r="G2" s="105"/>
    </row>
    <row r="3" spans="2:20" ht="15" thickBot="1">
      <c r="B3" s="106"/>
      <c r="C3" s="107"/>
      <c r="D3" s="107"/>
      <c r="E3" s="107"/>
      <c r="F3" s="107"/>
      <c r="G3" s="108"/>
    </row>
    <row r="4" spans="2:20" ht="18.600000000000001" thickBot="1">
      <c r="B4" s="109" t="s">
        <v>95</v>
      </c>
      <c r="C4" s="109"/>
      <c r="D4" s="109"/>
      <c r="E4" s="109"/>
      <c r="F4" s="109"/>
      <c r="G4" s="109"/>
    </row>
    <row r="5" spans="2:20" ht="12.6" customHeight="1" thickBot="1">
      <c r="J5" s="113" t="s">
        <v>100</v>
      </c>
      <c r="K5" s="114"/>
      <c r="L5" s="115"/>
      <c r="N5" s="113" t="s">
        <v>85</v>
      </c>
      <c r="O5" s="114"/>
      <c r="P5" s="115"/>
      <c r="R5" s="113" t="s">
        <v>86</v>
      </c>
      <c r="S5" s="114"/>
      <c r="T5" s="115"/>
    </row>
    <row r="6" spans="2:20" ht="43.2" customHeight="1">
      <c r="B6" s="46" t="s">
        <v>68</v>
      </c>
      <c r="C6" s="46" t="s">
        <v>1</v>
      </c>
      <c r="D6" s="46" t="s">
        <v>69</v>
      </c>
      <c r="E6" s="46" t="s">
        <v>70</v>
      </c>
      <c r="F6" s="46" t="s">
        <v>71</v>
      </c>
      <c r="G6" s="46" t="s">
        <v>96</v>
      </c>
      <c r="J6" s="51" t="s">
        <v>96</v>
      </c>
      <c r="K6" s="51" t="s">
        <v>101</v>
      </c>
      <c r="L6" s="51" t="s">
        <v>83</v>
      </c>
      <c r="N6" s="51" t="s">
        <v>96</v>
      </c>
      <c r="O6" s="51" t="s">
        <v>101</v>
      </c>
      <c r="P6" s="51" t="s">
        <v>83</v>
      </c>
      <c r="R6" s="51" t="s">
        <v>96</v>
      </c>
      <c r="S6" s="51" t="s">
        <v>101</v>
      </c>
      <c r="T6" s="51" t="s">
        <v>83</v>
      </c>
    </row>
    <row r="7" spans="2:20" ht="20.399999999999999" customHeight="1">
      <c r="B7" s="47">
        <v>1</v>
      </c>
      <c r="C7" s="47" t="s">
        <v>72</v>
      </c>
      <c r="D7" s="47">
        <v>77</v>
      </c>
      <c r="E7" s="47">
        <v>85</v>
      </c>
      <c r="F7" s="47">
        <v>80</v>
      </c>
      <c r="G7" s="47" t="s">
        <v>97</v>
      </c>
      <c r="J7" s="49" t="s">
        <v>97</v>
      </c>
      <c r="K7" s="55" cm="1">
        <f t="array" ref="K7">AVERAGE(_xlfn._xlws.FILTER(Table7[English],(Table7[City]="Prayagraj")*(MOD(ROW(Table7[English])-ROW(D7)+1,2)=0)))</f>
        <v>85.4</v>
      </c>
      <c r="L7" s="52"/>
      <c r="N7" s="49" t="s">
        <v>97</v>
      </c>
      <c r="O7" s="55" cm="1">
        <f t="array" ref="O7">AVERAGE(_xlfn._xlws.FILTER(Table7[Math],(Table7[City]="Prayagraj")*(MOD(ROW(Table7[Math])-ROW(H7)+1,2)=0)))</f>
        <v>87.8</v>
      </c>
      <c r="P7" s="52"/>
      <c r="R7" s="49" t="s">
        <v>97</v>
      </c>
      <c r="S7" s="55" cm="1">
        <f t="array" ref="S7">AVERAGE(_xlfn._xlws.FILTER(Table7[Science],(Table7[City]="Prayagraj")*(MOD(ROW(Table7[Science])-ROW(L7)+1,2)=0)))</f>
        <v>85.6</v>
      </c>
      <c r="T7" s="52"/>
    </row>
    <row r="8" spans="2:20">
      <c r="B8" s="47">
        <v>2</v>
      </c>
      <c r="C8" s="47" t="s">
        <v>89</v>
      </c>
      <c r="D8" s="47">
        <v>82</v>
      </c>
      <c r="E8" s="47">
        <v>88</v>
      </c>
      <c r="F8" s="47">
        <v>84</v>
      </c>
      <c r="G8" s="47" t="s">
        <v>98</v>
      </c>
      <c r="J8" s="50" t="s">
        <v>98</v>
      </c>
      <c r="K8" s="56" cm="1">
        <f t="array" ref="K8">AVERAGE(_xlfn._xlws.FILTER(Table7[English],(Table7[City]="Banaras")*(MOD(ROW(Table7[English])-ROW(D7)+1,2)=0)))</f>
        <v>78.666666666666671</v>
      </c>
      <c r="L8" s="54"/>
      <c r="N8" s="50" t="s">
        <v>98</v>
      </c>
      <c r="O8" s="56" cm="1">
        <f t="array" ref="O8">AVERAGE(_xlfn._xlws.FILTER(Table7[Math],(Table7[City]="Banaras")*(MOD(ROW(Table7[Math])-ROW(H7)+1,2)=0)))</f>
        <v>85.333333333333329</v>
      </c>
      <c r="P8" s="54"/>
      <c r="R8" s="50" t="s">
        <v>98</v>
      </c>
      <c r="S8" s="56" cm="1">
        <f t="array" ref="S8">AVERAGE(_xlfn._xlws.FILTER(Table7[Science],(Table7[City]="Banaras")*(MOD(ROW(Table7[Science])-ROW(L7)+1,2)=0)))</f>
        <v>83.666666666666671</v>
      </c>
      <c r="T8" s="54"/>
    </row>
    <row r="9" spans="2:20">
      <c r="B9" s="47">
        <v>3</v>
      </c>
      <c r="C9" s="47" t="s">
        <v>90</v>
      </c>
      <c r="D9" s="47">
        <v>79</v>
      </c>
      <c r="E9" s="47">
        <v>81</v>
      </c>
      <c r="F9" s="47">
        <v>83</v>
      </c>
      <c r="G9" s="47" t="s">
        <v>99</v>
      </c>
      <c r="J9" s="49" t="s">
        <v>99</v>
      </c>
      <c r="K9" s="55" cm="1">
        <f t="array" ref="K9">AVERAGE(_xlfn._xlws.FILTER(Table7[English],(Table7[City]="Lucknow")*(MOD(ROW(Table7[English])-ROW(D7)+1,2)=0)))</f>
        <v>83.5</v>
      </c>
      <c r="L9" s="52"/>
      <c r="N9" s="49" t="s">
        <v>99</v>
      </c>
      <c r="O9" s="55" cm="1">
        <f t="array" ref="O9">AVERAGE(_xlfn._xlws.FILTER(Table7[Math],(Table7[City]="Lucknow")*(MOD(ROW(Table7[Math])-ROW(H7)+1,2)=0)))</f>
        <v>87.25</v>
      </c>
      <c r="P9" s="52"/>
      <c r="R9" s="49" t="s">
        <v>99</v>
      </c>
      <c r="S9" s="55" cm="1">
        <f t="array" ref="S9">AVERAGE(_xlfn._xlws.FILTER(Table7[Science],(Table7[City]="Lucknow")*(MOD(ROW(Table7[Science])-ROW(L7)+1,2)=0)))</f>
        <v>85</v>
      </c>
      <c r="T9" s="52"/>
    </row>
    <row r="10" spans="2:20" ht="28.8">
      <c r="B10" s="47">
        <v>4</v>
      </c>
      <c r="C10" s="47" t="s">
        <v>76</v>
      </c>
      <c r="D10" s="47">
        <v>88</v>
      </c>
      <c r="E10" s="47">
        <v>90</v>
      </c>
      <c r="F10" s="47">
        <v>84</v>
      </c>
      <c r="G10" s="47" t="s">
        <v>97</v>
      </c>
      <c r="J10" s="51" t="s">
        <v>102</v>
      </c>
      <c r="K10" s="53">
        <f>AVERAGE(K7:K9)</f>
        <v>82.522222222222226</v>
      </c>
      <c r="L10" s="54">
        <f>AVERAGE(Table7[English])</f>
        <v>83.333333333333329</v>
      </c>
      <c r="N10" s="51" t="s">
        <v>102</v>
      </c>
      <c r="O10" s="53">
        <f>AVERAGE(O7:O9)</f>
        <v>86.794444444444437</v>
      </c>
      <c r="P10" s="54">
        <f>AVERAGE(Table7[Math])</f>
        <v>86.083333333333329</v>
      </c>
      <c r="R10" s="51" t="s">
        <v>102</v>
      </c>
      <c r="S10" s="53">
        <f>AVERAGE(S7:S9)</f>
        <v>84.755555555555546</v>
      </c>
      <c r="T10" s="54">
        <f>AVERAGE(Table7[Science])</f>
        <v>84.958333333333329</v>
      </c>
    </row>
    <row r="11" spans="2:20">
      <c r="B11" s="47">
        <v>5</v>
      </c>
      <c r="C11" s="47" t="s">
        <v>28</v>
      </c>
      <c r="D11" s="47">
        <v>91</v>
      </c>
      <c r="E11" s="47">
        <v>84</v>
      </c>
      <c r="F11" s="47">
        <v>89</v>
      </c>
      <c r="G11" s="47" t="s">
        <v>98</v>
      </c>
    </row>
    <row r="12" spans="2:20">
      <c r="B12" s="47">
        <v>6</v>
      </c>
      <c r="C12" s="47" t="s">
        <v>32</v>
      </c>
      <c r="D12" s="47">
        <v>75</v>
      </c>
      <c r="E12" s="47">
        <v>82</v>
      </c>
      <c r="F12" s="47">
        <v>77</v>
      </c>
      <c r="G12" s="47" t="s">
        <v>99</v>
      </c>
    </row>
    <row r="13" spans="2:20">
      <c r="B13" s="47">
        <v>7</v>
      </c>
      <c r="C13" s="47" t="s">
        <v>74</v>
      </c>
      <c r="D13" s="47">
        <v>84</v>
      </c>
      <c r="E13" s="47">
        <v>87</v>
      </c>
      <c r="F13" s="47">
        <v>90</v>
      </c>
      <c r="G13" s="47" t="s">
        <v>98</v>
      </c>
    </row>
    <row r="14" spans="2:20">
      <c r="B14" s="47">
        <v>8</v>
      </c>
      <c r="C14" s="47" t="s">
        <v>91</v>
      </c>
      <c r="D14" s="47">
        <v>80</v>
      </c>
      <c r="E14" s="47">
        <v>85</v>
      </c>
      <c r="F14" s="47">
        <v>82</v>
      </c>
      <c r="G14" s="47" t="s">
        <v>97</v>
      </c>
    </row>
    <row r="15" spans="2:20">
      <c r="B15" s="47">
        <v>9</v>
      </c>
      <c r="C15" s="47" t="s">
        <v>11</v>
      </c>
      <c r="D15" s="47">
        <v>86</v>
      </c>
      <c r="E15" s="47">
        <v>89</v>
      </c>
      <c r="F15" s="47">
        <v>88</v>
      </c>
      <c r="G15" s="47" t="s">
        <v>99</v>
      </c>
    </row>
    <row r="16" spans="2:20">
      <c r="B16" s="47">
        <v>10</v>
      </c>
      <c r="C16" s="47" t="s">
        <v>80</v>
      </c>
      <c r="D16" s="47">
        <v>78</v>
      </c>
      <c r="E16" s="47">
        <v>83</v>
      </c>
      <c r="F16" s="47">
        <v>79</v>
      </c>
      <c r="G16" s="47" t="s">
        <v>98</v>
      </c>
    </row>
    <row r="17" spans="2:26">
      <c r="B17" s="47">
        <v>11</v>
      </c>
      <c r="C17" s="47" t="s">
        <v>75</v>
      </c>
      <c r="D17" s="47">
        <v>83</v>
      </c>
      <c r="E17" s="47">
        <v>86</v>
      </c>
      <c r="F17" s="47">
        <v>88</v>
      </c>
      <c r="G17" s="47" t="s">
        <v>99</v>
      </c>
    </row>
    <row r="18" spans="2:26">
      <c r="B18" s="47">
        <v>12</v>
      </c>
      <c r="C18" s="47" t="s">
        <v>92</v>
      </c>
      <c r="D18" s="47">
        <v>90</v>
      </c>
      <c r="E18" s="47">
        <v>92</v>
      </c>
      <c r="F18" s="47">
        <v>85</v>
      </c>
      <c r="G18" s="47" t="s">
        <v>97</v>
      </c>
    </row>
    <row r="19" spans="2:26">
      <c r="B19" s="47">
        <v>13</v>
      </c>
      <c r="C19" s="47" t="s">
        <v>73</v>
      </c>
      <c r="D19" s="47">
        <v>84</v>
      </c>
      <c r="E19" s="47">
        <v>80</v>
      </c>
      <c r="F19" s="47">
        <v>82</v>
      </c>
      <c r="G19" s="47" t="s">
        <v>98</v>
      </c>
    </row>
    <row r="20" spans="2:26">
      <c r="B20" s="47">
        <v>14</v>
      </c>
      <c r="C20" s="47" t="s">
        <v>78</v>
      </c>
      <c r="D20" s="47">
        <v>79</v>
      </c>
      <c r="E20" s="47">
        <v>88</v>
      </c>
      <c r="F20" s="47">
        <v>86</v>
      </c>
      <c r="G20" s="47" t="s">
        <v>99</v>
      </c>
    </row>
    <row r="21" spans="2:26">
      <c r="B21" s="47">
        <v>15</v>
      </c>
      <c r="C21" s="47" t="s">
        <v>32</v>
      </c>
      <c r="D21" s="47">
        <v>81</v>
      </c>
      <c r="E21" s="47">
        <v>90</v>
      </c>
      <c r="F21" s="47">
        <v>88</v>
      </c>
      <c r="G21" s="47" t="s">
        <v>97</v>
      </c>
    </row>
    <row r="22" spans="2:26">
      <c r="B22" s="47">
        <v>16</v>
      </c>
      <c r="C22" s="47" t="s">
        <v>74</v>
      </c>
      <c r="D22" s="47">
        <v>76</v>
      </c>
      <c r="E22" s="47">
        <v>85</v>
      </c>
      <c r="F22" s="47">
        <v>88</v>
      </c>
      <c r="G22" s="47" t="s">
        <v>98</v>
      </c>
    </row>
    <row r="23" spans="2:26">
      <c r="B23" s="47">
        <v>17</v>
      </c>
      <c r="C23" s="47" t="s">
        <v>79</v>
      </c>
      <c r="D23" s="47">
        <v>85</v>
      </c>
      <c r="E23" s="47">
        <v>86</v>
      </c>
      <c r="F23" s="47">
        <v>84</v>
      </c>
      <c r="G23" s="47" t="s">
        <v>99</v>
      </c>
    </row>
    <row r="24" spans="2:26">
      <c r="B24" s="47">
        <v>18</v>
      </c>
      <c r="C24" s="47" t="s">
        <v>76</v>
      </c>
      <c r="D24" s="47">
        <v>82</v>
      </c>
      <c r="E24" s="47">
        <v>88</v>
      </c>
      <c r="F24" s="47">
        <v>85</v>
      </c>
      <c r="G24" s="47" t="s">
        <v>97</v>
      </c>
    </row>
    <row r="25" spans="2:26">
      <c r="B25" s="47">
        <v>19</v>
      </c>
      <c r="C25" s="47" t="s">
        <v>73</v>
      </c>
      <c r="D25" s="47">
        <v>84</v>
      </c>
      <c r="E25" s="47">
        <v>80</v>
      </c>
      <c r="F25" s="47">
        <v>82</v>
      </c>
      <c r="G25" s="47" t="s">
        <v>98</v>
      </c>
    </row>
    <row r="26" spans="2:26">
      <c r="B26" s="47">
        <v>20</v>
      </c>
      <c r="C26" s="47" t="s">
        <v>77</v>
      </c>
      <c r="D26" s="47">
        <v>90</v>
      </c>
      <c r="E26" s="47">
        <v>87</v>
      </c>
      <c r="F26" s="47">
        <v>92</v>
      </c>
      <c r="G26" s="47" t="s">
        <v>99</v>
      </c>
      <c r="J26" s="112" t="s">
        <v>103</v>
      </c>
      <c r="K26" s="112"/>
      <c r="L26" s="112"/>
      <c r="M26" s="112"/>
      <c r="N26" s="112"/>
      <c r="O26" s="112"/>
      <c r="P26" s="112"/>
      <c r="Q26" s="112"/>
      <c r="R26" s="112"/>
      <c r="S26" s="112"/>
      <c r="T26" s="112"/>
      <c r="U26" s="112"/>
      <c r="V26" s="112"/>
      <c r="W26" s="112"/>
      <c r="X26" s="112"/>
      <c r="Y26" s="112"/>
      <c r="Z26" s="112"/>
    </row>
    <row r="27" spans="2:26">
      <c r="B27" s="47">
        <v>21</v>
      </c>
      <c r="C27" s="47" t="s">
        <v>28</v>
      </c>
      <c r="D27" s="47">
        <v>80</v>
      </c>
      <c r="E27" s="47">
        <v>83</v>
      </c>
      <c r="F27" s="47">
        <v>84</v>
      </c>
      <c r="G27" s="47" t="s">
        <v>98</v>
      </c>
      <c r="J27" s="112"/>
      <c r="K27" s="112"/>
      <c r="L27" s="112"/>
      <c r="M27" s="112"/>
      <c r="N27" s="112"/>
      <c r="O27" s="112"/>
      <c r="P27" s="112"/>
      <c r="Q27" s="112"/>
      <c r="R27" s="112"/>
      <c r="S27" s="112"/>
      <c r="T27" s="112"/>
      <c r="U27" s="112"/>
      <c r="V27" s="112"/>
      <c r="W27" s="112"/>
      <c r="X27" s="112"/>
      <c r="Y27" s="112"/>
      <c r="Z27" s="112"/>
    </row>
    <row r="28" spans="2:26">
      <c r="B28" s="47">
        <v>22</v>
      </c>
      <c r="C28" s="47" t="s">
        <v>80</v>
      </c>
      <c r="D28" s="47">
        <v>87</v>
      </c>
      <c r="E28" s="47">
        <v>84</v>
      </c>
      <c r="F28" s="47">
        <v>92</v>
      </c>
      <c r="G28" s="47" t="s">
        <v>97</v>
      </c>
      <c r="J28" s="112"/>
      <c r="K28" s="112"/>
      <c r="L28" s="112"/>
      <c r="M28" s="112"/>
      <c r="N28" s="112"/>
      <c r="O28" s="112"/>
      <c r="P28" s="112"/>
      <c r="Q28" s="112"/>
      <c r="R28" s="112"/>
      <c r="S28" s="112"/>
      <c r="T28" s="112"/>
      <c r="U28" s="112"/>
      <c r="V28" s="112"/>
      <c r="W28" s="112"/>
      <c r="X28" s="112"/>
      <c r="Y28" s="112"/>
      <c r="Z28" s="112"/>
    </row>
    <row r="29" spans="2:26">
      <c r="B29" s="47">
        <v>23</v>
      </c>
      <c r="C29" s="47" t="s">
        <v>75</v>
      </c>
      <c r="D29" s="47">
        <v>89</v>
      </c>
      <c r="E29" s="47">
        <v>91</v>
      </c>
      <c r="F29" s="47">
        <v>82</v>
      </c>
      <c r="G29" s="47" t="s">
        <v>98</v>
      </c>
      <c r="J29" s="112"/>
      <c r="K29" s="112"/>
      <c r="L29" s="112"/>
      <c r="M29" s="112"/>
      <c r="N29" s="112"/>
      <c r="O29" s="112"/>
      <c r="P29" s="112"/>
      <c r="Q29" s="112"/>
      <c r="R29" s="112"/>
      <c r="S29" s="112"/>
      <c r="T29" s="112"/>
      <c r="U29" s="112"/>
      <c r="V29" s="112"/>
      <c r="W29" s="112"/>
      <c r="X29" s="112"/>
      <c r="Y29" s="112"/>
      <c r="Z29" s="112"/>
    </row>
    <row r="30" spans="2:26">
      <c r="B30" s="47">
        <v>24</v>
      </c>
      <c r="C30" s="47" t="s">
        <v>92</v>
      </c>
      <c r="D30" s="47">
        <v>90</v>
      </c>
      <c r="E30" s="47">
        <v>92</v>
      </c>
      <c r="F30" s="47">
        <v>85</v>
      </c>
      <c r="G30" s="47" t="s">
        <v>99</v>
      </c>
      <c r="J30" s="112"/>
      <c r="K30" s="112"/>
      <c r="L30" s="112"/>
      <c r="M30" s="112"/>
      <c r="N30" s="112"/>
      <c r="O30" s="112"/>
      <c r="P30" s="112"/>
      <c r="Q30" s="112"/>
      <c r="R30" s="112"/>
      <c r="S30" s="112"/>
      <c r="T30" s="112"/>
      <c r="U30" s="112"/>
      <c r="V30" s="112"/>
      <c r="W30" s="112"/>
      <c r="X30" s="112"/>
      <c r="Y30" s="112"/>
      <c r="Z30" s="112"/>
    </row>
  </sheetData>
  <mergeCells count="6">
    <mergeCell ref="J26:Z30"/>
    <mergeCell ref="B2:G3"/>
    <mergeCell ref="B4:G4"/>
    <mergeCell ref="J5:L5"/>
    <mergeCell ref="N5:P5"/>
    <mergeCell ref="R5:T5"/>
  </mergeCells>
  <conditionalFormatting sqref="G7:G30">
    <cfRule type="colorScale" priority="59">
      <colorScale>
        <cfvo type="min"/>
        <cfvo type="percentile" val="50"/>
        <cfvo type="max"/>
        <color rgb="FFF8696B"/>
        <color rgb="FFFFEB84"/>
        <color rgb="FF63BE7B"/>
      </colorScale>
    </cfRule>
  </conditionalFormatting>
  <conditionalFormatting sqref="J7">
    <cfRule type="colorScale" priority="51">
      <colorScale>
        <cfvo type="min"/>
        <cfvo type="percentile" val="50"/>
        <cfvo type="max"/>
        <color rgb="FFF8696B"/>
        <color rgb="FFFFEB84"/>
        <color rgb="FF63BE7B"/>
      </colorScale>
    </cfRule>
  </conditionalFormatting>
  <conditionalFormatting sqref="J8">
    <cfRule type="colorScale" priority="47">
      <colorScale>
        <cfvo type="min"/>
        <cfvo type="percentile" val="50"/>
        <cfvo type="max"/>
        <color rgb="FFF8696B"/>
        <color rgb="FFFFEB84"/>
        <color rgb="FF63BE7B"/>
      </colorScale>
    </cfRule>
  </conditionalFormatting>
  <conditionalFormatting sqref="J9">
    <cfRule type="colorScale" priority="42">
      <colorScale>
        <cfvo type="min"/>
        <cfvo type="percentile" val="50"/>
        <cfvo type="max"/>
        <color rgb="FFF8696B"/>
        <color rgb="FFFFEB84"/>
        <color rgb="FF63BE7B"/>
      </colorScale>
    </cfRule>
  </conditionalFormatting>
  <conditionalFormatting sqref="N7">
    <cfRule type="colorScale" priority="37">
      <colorScale>
        <cfvo type="min"/>
        <cfvo type="percentile" val="50"/>
        <cfvo type="max"/>
        <color rgb="FFF8696B"/>
        <color rgb="FFFFEB84"/>
        <color rgb="FF63BE7B"/>
      </colorScale>
    </cfRule>
  </conditionalFormatting>
  <conditionalFormatting sqref="N8">
    <cfRule type="colorScale" priority="33">
      <colorScale>
        <cfvo type="min"/>
        <cfvo type="percentile" val="50"/>
        <cfvo type="max"/>
        <color rgb="FFF8696B"/>
        <color rgb="FFFFEB84"/>
        <color rgb="FF63BE7B"/>
      </colorScale>
    </cfRule>
  </conditionalFormatting>
  <conditionalFormatting sqref="N9">
    <cfRule type="colorScale" priority="28">
      <colorScale>
        <cfvo type="min"/>
        <cfvo type="percentile" val="50"/>
        <cfvo type="max"/>
        <color rgb="FFF8696B"/>
        <color rgb="FFFFEB84"/>
        <color rgb="FF63BE7B"/>
      </colorScale>
    </cfRule>
  </conditionalFormatting>
  <conditionalFormatting sqref="R7">
    <cfRule type="colorScale" priority="23">
      <colorScale>
        <cfvo type="min"/>
        <cfvo type="percentile" val="50"/>
        <cfvo type="max"/>
        <color rgb="FFF8696B"/>
        <color rgb="FFFFEB84"/>
        <color rgb="FF63BE7B"/>
      </colorScale>
    </cfRule>
  </conditionalFormatting>
  <conditionalFormatting sqref="R8">
    <cfRule type="colorScale" priority="19">
      <colorScale>
        <cfvo type="min"/>
        <cfvo type="percentile" val="50"/>
        <cfvo type="max"/>
        <color rgb="FFF8696B"/>
        <color rgb="FFFFEB84"/>
        <color rgb="FF63BE7B"/>
      </colorScale>
    </cfRule>
  </conditionalFormatting>
  <conditionalFormatting sqref="R9">
    <cfRule type="colorScale" priority="14">
      <colorScale>
        <cfvo type="min"/>
        <cfvo type="percentile" val="50"/>
        <cfvo type="max"/>
        <color rgb="FFF8696B"/>
        <color rgb="FFFFEB84"/>
        <color rgb="FF63BE7B"/>
      </colorScale>
    </cfRule>
  </conditionalFormatting>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containsText" priority="54" operator="containsText" id="{B05B7002-2B81-455F-9AE8-011F58E06322}">
            <xm:f>NOT(ISERROR(SEARCH($G$7,G7)))</xm:f>
            <xm:f>$G$7</xm:f>
            <x14:dxf>
              <font>
                <b/>
                <i val="0"/>
                <color rgb="FFFFFFFF"/>
              </font>
              <fill>
                <patternFill>
                  <bgColor rgb="FF00B050"/>
                </patternFill>
              </fill>
            </x14:dxf>
          </x14:cfRule>
          <x14:cfRule type="containsText" priority="58" operator="containsText" id="{D201C8F1-B23A-49A8-9DAA-D07E32997394}">
            <xm:f>NOT(ISERROR(SEARCH($G$7,G7)))</xm:f>
            <xm:f>$G$7</xm:f>
            <x14:dxf>
              <font>
                <b val="0"/>
                <i val="0"/>
                <color rgb="FF00FF00"/>
              </font>
            </x14:dxf>
          </x14:cfRule>
          <xm:sqref>G7:G30</xm:sqref>
        </x14:conditionalFormatting>
        <x14:conditionalFormatting xmlns:xm="http://schemas.microsoft.com/office/excel/2006/main">
          <x14:cfRule type="containsText" priority="55" operator="containsText" id="{FF48E704-D0C4-4A3E-9BDF-500AE3E5CBFE}">
            <xm:f>NOT(ISERROR(SEARCH($G$8,G8)))</xm:f>
            <xm:f>$G$8</xm:f>
            <x14:dxf>
              <font>
                <b/>
                <i val="0"/>
                <color rgb="FFFFFFFF"/>
              </font>
              <fill>
                <patternFill>
                  <bgColor rgb="FFFF0000"/>
                </patternFill>
              </fill>
            </x14:dxf>
          </x14:cfRule>
          <xm:sqref>G8</xm:sqref>
        </x14:conditionalFormatting>
        <x14:conditionalFormatting xmlns:xm="http://schemas.microsoft.com/office/excel/2006/main">
          <x14:cfRule type="containsText" priority="53" operator="containsText" id="{E341A47F-52B6-4EA2-8260-3611DD139D4D}">
            <xm:f>NOT(ISERROR(SEARCH($G$8,G8)))</xm:f>
            <xm:f>$G$8</xm:f>
            <x14:dxf>
              <font>
                <b/>
                <i val="0"/>
                <color rgb="FFFFFFFF"/>
              </font>
              <fill>
                <patternFill>
                  <bgColor rgb="FFFF0000"/>
                </patternFill>
              </fill>
            </x14:dxf>
          </x14:cfRule>
          <xm:sqref>G8:G30</xm:sqref>
        </x14:conditionalFormatting>
        <x14:conditionalFormatting xmlns:xm="http://schemas.microsoft.com/office/excel/2006/main">
          <x14:cfRule type="containsText" priority="52" operator="containsText" id="{CDBE394F-8113-49CA-921A-3CD46B4622A2}">
            <xm:f>NOT(ISERROR(SEARCH($G$9,G9)))</xm:f>
            <xm:f>$G$9</xm:f>
            <x14:dxf>
              <font>
                <b/>
                <i val="0"/>
                <color theme="0"/>
              </font>
              <fill>
                <patternFill>
                  <bgColor rgb="FF00B0F0"/>
                </patternFill>
              </fill>
            </x14:dxf>
          </x14:cfRule>
          <xm:sqref>G9:G30</xm:sqref>
        </x14:conditionalFormatting>
        <x14:conditionalFormatting xmlns:xm="http://schemas.microsoft.com/office/excel/2006/main">
          <x14:cfRule type="containsText" priority="46" operator="containsText" id="{15258AA6-31FC-41D3-AFCA-04DB9D6662B7}">
            <xm:f>NOT(ISERROR(SEARCH($G$7,J7)))</xm:f>
            <xm:f>$G$7</xm:f>
            <x14:dxf>
              <font>
                <b val="0"/>
                <i val="0"/>
                <color rgb="FF00FF00"/>
              </font>
            </x14:dxf>
          </x14:cfRule>
          <xm:sqref>J7:J8</xm:sqref>
        </x14:conditionalFormatting>
        <x14:conditionalFormatting xmlns:xm="http://schemas.microsoft.com/office/excel/2006/main">
          <x14:cfRule type="containsText" priority="40" operator="containsText" id="{53BF20E5-D365-4E50-8476-1B1F16FC472D}">
            <xm:f>NOT(ISERROR(SEARCH($G$7,J7)))</xm:f>
            <xm:f>$G$7</xm:f>
            <x14:dxf>
              <font>
                <b/>
                <i val="0"/>
                <color rgb="FFFFFFFF"/>
              </font>
              <fill>
                <patternFill>
                  <bgColor rgb="FF00B050"/>
                </patternFill>
              </fill>
            </x14:dxf>
          </x14:cfRule>
          <xm:sqref>J7:J9</xm:sqref>
        </x14:conditionalFormatting>
        <x14:conditionalFormatting xmlns:xm="http://schemas.microsoft.com/office/excel/2006/main">
          <x14:cfRule type="containsText" priority="45" operator="containsText" id="{470575BE-5EF2-403A-A550-81ED9EBC4A57}">
            <xm:f>NOT(ISERROR(SEARCH($G$8,J8)))</xm:f>
            <xm:f>$G$8</xm:f>
            <x14:dxf>
              <font>
                <b/>
                <i val="0"/>
                <color rgb="FFFFFFFF"/>
              </font>
              <fill>
                <patternFill>
                  <bgColor rgb="FFFF0000"/>
                </patternFill>
              </fill>
            </x14:dxf>
          </x14:cfRule>
          <xm:sqref>J8</xm:sqref>
        </x14:conditionalFormatting>
        <x14:conditionalFormatting xmlns:xm="http://schemas.microsoft.com/office/excel/2006/main">
          <x14:cfRule type="containsText" priority="39" operator="containsText" id="{4EB43A01-ACB9-4F74-9257-F1D5D9315A98}">
            <xm:f>NOT(ISERROR(SEARCH($G$8,J8)))</xm:f>
            <xm:f>$G$8</xm:f>
            <x14:dxf>
              <font>
                <b/>
                <i val="0"/>
                <color rgb="FFFFFFFF"/>
              </font>
              <fill>
                <patternFill>
                  <bgColor rgb="FFFF0000"/>
                </patternFill>
              </fill>
            </x14:dxf>
          </x14:cfRule>
          <xm:sqref>J8:J9</xm:sqref>
        </x14:conditionalFormatting>
        <x14:conditionalFormatting xmlns:xm="http://schemas.microsoft.com/office/excel/2006/main">
          <x14:cfRule type="containsText" priority="41" operator="containsText" id="{BA22D2EB-F9F8-4C72-B923-7CD49A492986}">
            <xm:f>NOT(ISERROR(SEARCH($G$7,J9)))</xm:f>
            <xm:f>$G$7</xm:f>
            <x14:dxf>
              <font>
                <b val="0"/>
                <i val="0"/>
                <color rgb="FF00FF00"/>
              </font>
            </x14:dxf>
          </x14:cfRule>
          <x14:cfRule type="containsText" priority="38" operator="containsText" id="{A7D02932-CB7F-4ACC-B7BB-5300AAB121E9}">
            <xm:f>NOT(ISERROR(SEARCH($G$9,J9)))</xm:f>
            <xm:f>$G$9</xm:f>
            <x14:dxf>
              <font>
                <b/>
                <i val="0"/>
                <color theme="0"/>
              </font>
              <fill>
                <patternFill>
                  <bgColor rgb="FF00B0F0"/>
                </patternFill>
              </fill>
            </x14:dxf>
          </x14:cfRule>
          <xm:sqref>J9</xm:sqref>
        </x14:conditionalFormatting>
        <x14:conditionalFormatting xmlns:xm="http://schemas.microsoft.com/office/excel/2006/main">
          <x14:cfRule type="containsText" priority="32" operator="containsText" id="{D9FAA995-8FC3-44DD-9703-41AA70AB62ED}">
            <xm:f>NOT(ISERROR(SEARCH($G$7,N7)))</xm:f>
            <xm:f>$G$7</xm:f>
            <x14:dxf>
              <font>
                <b val="0"/>
                <i val="0"/>
                <color rgb="FF00FF00"/>
              </font>
            </x14:dxf>
          </x14:cfRule>
          <xm:sqref>N7:N8</xm:sqref>
        </x14:conditionalFormatting>
        <x14:conditionalFormatting xmlns:xm="http://schemas.microsoft.com/office/excel/2006/main">
          <x14:cfRule type="containsText" priority="26" operator="containsText" id="{27475048-A778-4706-BC80-A960B6E32660}">
            <xm:f>NOT(ISERROR(SEARCH($G$7,N7)))</xm:f>
            <xm:f>$G$7</xm:f>
            <x14:dxf>
              <font>
                <b/>
                <i val="0"/>
                <color rgb="FFFFFFFF"/>
              </font>
              <fill>
                <patternFill>
                  <bgColor rgb="FF00B050"/>
                </patternFill>
              </fill>
            </x14:dxf>
          </x14:cfRule>
          <xm:sqref>N7:N9</xm:sqref>
        </x14:conditionalFormatting>
        <x14:conditionalFormatting xmlns:xm="http://schemas.microsoft.com/office/excel/2006/main">
          <x14:cfRule type="containsText" priority="31" operator="containsText" id="{8A0C15F0-91DC-44F4-99CD-9043B89FEAC4}">
            <xm:f>NOT(ISERROR(SEARCH($G$8,N8)))</xm:f>
            <xm:f>$G$8</xm:f>
            <x14:dxf>
              <font>
                <b/>
                <i val="0"/>
                <color rgb="FFFFFFFF"/>
              </font>
              <fill>
                <patternFill>
                  <bgColor rgb="FFFF0000"/>
                </patternFill>
              </fill>
            </x14:dxf>
          </x14:cfRule>
          <xm:sqref>N8</xm:sqref>
        </x14:conditionalFormatting>
        <x14:conditionalFormatting xmlns:xm="http://schemas.microsoft.com/office/excel/2006/main">
          <x14:cfRule type="containsText" priority="25" operator="containsText" id="{01B57E74-0CED-48E4-AE69-384E26A9B5AC}">
            <xm:f>NOT(ISERROR(SEARCH($G$8,N8)))</xm:f>
            <xm:f>$G$8</xm:f>
            <x14:dxf>
              <font>
                <b/>
                <i val="0"/>
                <color rgb="FFFFFFFF"/>
              </font>
              <fill>
                <patternFill>
                  <bgColor rgb="FFFF0000"/>
                </patternFill>
              </fill>
            </x14:dxf>
          </x14:cfRule>
          <xm:sqref>N8:N9</xm:sqref>
        </x14:conditionalFormatting>
        <x14:conditionalFormatting xmlns:xm="http://schemas.microsoft.com/office/excel/2006/main">
          <x14:cfRule type="containsText" priority="24" operator="containsText" id="{0342BB80-22E6-46DA-AFB3-DBB092433D97}">
            <xm:f>NOT(ISERROR(SEARCH($G$9,N9)))</xm:f>
            <xm:f>$G$9</xm:f>
            <x14:dxf>
              <font>
                <b/>
                <i val="0"/>
                <color theme="0"/>
              </font>
              <fill>
                <patternFill>
                  <bgColor rgb="FF00B0F0"/>
                </patternFill>
              </fill>
            </x14:dxf>
          </x14:cfRule>
          <x14:cfRule type="containsText" priority="27" operator="containsText" id="{FE22D4DC-4AB3-4325-973C-E7C3120BBF0E}">
            <xm:f>NOT(ISERROR(SEARCH($G$7,N9)))</xm:f>
            <xm:f>$G$7</xm:f>
            <x14:dxf>
              <font>
                <b val="0"/>
                <i val="0"/>
                <color rgb="FF00FF00"/>
              </font>
            </x14:dxf>
          </x14:cfRule>
          <xm:sqref>N9</xm:sqref>
        </x14:conditionalFormatting>
        <x14:conditionalFormatting xmlns:xm="http://schemas.microsoft.com/office/excel/2006/main">
          <x14:cfRule type="containsText" priority="18" operator="containsText" id="{6DC6035F-A9BD-4BA6-BF47-5F6770DD479D}">
            <xm:f>NOT(ISERROR(SEARCH($G$7,R7)))</xm:f>
            <xm:f>$G$7</xm:f>
            <x14:dxf>
              <font>
                <b val="0"/>
                <i val="0"/>
                <color rgb="FF00FF00"/>
              </font>
            </x14:dxf>
          </x14:cfRule>
          <xm:sqref>R7:R8</xm:sqref>
        </x14:conditionalFormatting>
        <x14:conditionalFormatting xmlns:xm="http://schemas.microsoft.com/office/excel/2006/main">
          <x14:cfRule type="containsText" priority="12" operator="containsText" id="{C466035E-143D-465A-A96E-481803DFD945}">
            <xm:f>NOT(ISERROR(SEARCH($G$7,R7)))</xm:f>
            <xm:f>$G$7</xm:f>
            <x14:dxf>
              <font>
                <b/>
                <i val="0"/>
                <color rgb="FFFFFFFF"/>
              </font>
              <fill>
                <patternFill>
                  <bgColor rgb="FF00B050"/>
                </patternFill>
              </fill>
            </x14:dxf>
          </x14:cfRule>
          <xm:sqref>R7:R9</xm:sqref>
        </x14:conditionalFormatting>
        <x14:conditionalFormatting xmlns:xm="http://schemas.microsoft.com/office/excel/2006/main">
          <x14:cfRule type="containsText" priority="17" operator="containsText" id="{82E9256D-2273-4B3E-9158-8092D2377931}">
            <xm:f>NOT(ISERROR(SEARCH($G$8,R8)))</xm:f>
            <xm:f>$G$8</xm:f>
            <x14:dxf>
              <font>
                <b/>
                <i val="0"/>
                <color rgb="FFFFFFFF"/>
              </font>
              <fill>
                <patternFill>
                  <bgColor rgb="FFFF0000"/>
                </patternFill>
              </fill>
            </x14:dxf>
          </x14:cfRule>
          <xm:sqref>R8</xm:sqref>
        </x14:conditionalFormatting>
        <x14:conditionalFormatting xmlns:xm="http://schemas.microsoft.com/office/excel/2006/main">
          <x14:cfRule type="containsText" priority="11" operator="containsText" id="{01838910-CAA4-4457-AA95-DDA4B0C9E4BA}">
            <xm:f>NOT(ISERROR(SEARCH($G$8,R8)))</xm:f>
            <xm:f>$G$8</xm:f>
            <x14:dxf>
              <font>
                <b/>
                <i val="0"/>
                <color rgb="FFFFFFFF"/>
              </font>
              <fill>
                <patternFill>
                  <bgColor rgb="FFFF0000"/>
                </patternFill>
              </fill>
            </x14:dxf>
          </x14:cfRule>
          <xm:sqref>R8:R9</xm:sqref>
        </x14:conditionalFormatting>
        <x14:conditionalFormatting xmlns:xm="http://schemas.microsoft.com/office/excel/2006/main">
          <x14:cfRule type="containsText" priority="13" operator="containsText" id="{C1556DA9-19B4-4D7D-8671-784CE1ADDB3C}">
            <xm:f>NOT(ISERROR(SEARCH($G$7,R9)))</xm:f>
            <xm:f>$G$7</xm:f>
            <x14:dxf>
              <font>
                <b val="0"/>
                <i val="0"/>
                <color rgb="FF00FF00"/>
              </font>
            </x14:dxf>
          </x14:cfRule>
          <x14:cfRule type="containsText" priority="10" operator="containsText" id="{25B128A0-AA39-47BD-89C5-D094ADA981E1}">
            <xm:f>NOT(ISERROR(SEARCH($G$9,R9)))</xm:f>
            <xm:f>$G$9</xm:f>
            <x14:dxf>
              <font>
                <b/>
                <i val="0"/>
                <color theme="0"/>
              </font>
              <fill>
                <patternFill>
                  <bgColor rgb="FF00B0F0"/>
                </patternFill>
              </fill>
            </x14:dxf>
          </x14:cfRule>
          <xm:sqref>R9</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713F2-C482-48F0-92B1-D1927F05FBEC}">
  <dimension ref="B1:Y33"/>
  <sheetViews>
    <sheetView topLeftCell="A7" zoomScale="72" workbookViewId="0">
      <selection activeCell="J36" sqref="I36:J39"/>
    </sheetView>
  </sheetViews>
  <sheetFormatPr defaultRowHeight="14.4"/>
  <cols>
    <col min="8" max="8" width="9.44140625" customWidth="1"/>
    <col min="9" max="9" width="18.44140625" customWidth="1"/>
    <col min="10" max="10" width="16.21875" customWidth="1"/>
    <col min="12" max="12" width="15.21875" customWidth="1"/>
    <col min="13" max="13" width="17.21875" customWidth="1"/>
    <col min="15" max="15" width="16.77734375" customWidth="1"/>
    <col min="16" max="16" width="16.6640625" customWidth="1"/>
    <col min="21" max="21" width="10.77734375" customWidth="1"/>
    <col min="22" max="22" width="14" customWidth="1"/>
  </cols>
  <sheetData>
    <row r="1" spans="2:25" ht="15" thickBot="1"/>
    <row r="2" spans="2:25" ht="15" thickBot="1">
      <c r="B2" s="103" t="s">
        <v>66</v>
      </c>
      <c r="C2" s="104"/>
      <c r="D2" s="104"/>
      <c r="E2" s="104"/>
      <c r="F2" s="104"/>
      <c r="G2" s="105"/>
    </row>
    <row r="3" spans="2:25" ht="21.6" customHeight="1" thickBot="1">
      <c r="B3" s="106"/>
      <c r="C3" s="107"/>
      <c r="D3" s="107"/>
      <c r="E3" s="107"/>
      <c r="F3" s="107"/>
      <c r="G3" s="108"/>
      <c r="I3" s="64" t="s">
        <v>106</v>
      </c>
      <c r="J3" s="65">
        <f ca="1">RANDBETWEEN(1,3)</f>
        <v>3</v>
      </c>
      <c r="R3" s="120" t="s">
        <v>111</v>
      </c>
      <c r="S3" s="120"/>
      <c r="T3" s="120"/>
      <c r="U3" s="120"/>
      <c r="V3" s="120"/>
      <c r="W3" s="120"/>
      <c r="X3" s="120"/>
      <c r="Y3" s="120"/>
    </row>
    <row r="4" spans="2:25" ht="18.600000000000001" thickBot="1">
      <c r="B4" s="109" t="s">
        <v>104</v>
      </c>
      <c r="C4" s="109"/>
      <c r="D4" s="109"/>
      <c r="E4" s="109"/>
      <c r="F4" s="109"/>
      <c r="G4" s="109"/>
      <c r="R4" s="120"/>
      <c r="S4" s="120"/>
      <c r="T4" s="120"/>
      <c r="U4" s="120"/>
      <c r="V4" s="120"/>
      <c r="W4" s="120"/>
      <c r="X4" s="120"/>
      <c r="Y4" s="120"/>
    </row>
    <row r="5" spans="2:25" ht="15" thickBot="1">
      <c r="I5" s="110" t="s">
        <v>84</v>
      </c>
      <c r="J5" s="111"/>
      <c r="L5" s="110" t="s">
        <v>85</v>
      </c>
      <c r="M5" s="111"/>
      <c r="O5" s="110" t="s">
        <v>86</v>
      </c>
      <c r="P5" s="111"/>
      <c r="R5" s="120"/>
      <c r="S5" s="120"/>
      <c r="T5" s="120"/>
      <c r="U5" s="120"/>
      <c r="V5" s="120"/>
      <c r="W5" s="120"/>
      <c r="X5" s="120"/>
      <c r="Y5" s="120"/>
    </row>
    <row r="6" spans="2:25" ht="44.4" customHeight="1">
      <c r="B6" s="46" t="s">
        <v>68</v>
      </c>
      <c r="C6" s="46" t="s">
        <v>1</v>
      </c>
      <c r="D6" s="46" t="s">
        <v>69</v>
      </c>
      <c r="E6" s="46" t="s">
        <v>70</v>
      </c>
      <c r="F6" s="46" t="s">
        <v>71</v>
      </c>
      <c r="G6" s="57" t="s">
        <v>105</v>
      </c>
      <c r="I6" s="48" t="s">
        <v>107</v>
      </c>
      <c r="J6" s="2" t="s">
        <v>83</v>
      </c>
      <c r="L6" s="48" t="s">
        <v>107</v>
      </c>
      <c r="M6" s="2" t="s">
        <v>83</v>
      </c>
      <c r="O6" s="48" t="s">
        <v>107</v>
      </c>
      <c r="P6" s="2" t="s">
        <v>83</v>
      </c>
    </row>
    <row r="7" spans="2:25" ht="17.399999999999999" customHeight="1">
      <c r="B7" s="58">
        <v>1</v>
      </c>
      <c r="C7" s="58" t="s">
        <v>72</v>
      </c>
      <c r="D7" s="58">
        <v>77</v>
      </c>
      <c r="E7" s="58">
        <v>85</v>
      </c>
      <c r="F7" s="58">
        <v>80</v>
      </c>
      <c r="G7" s="59">
        <v>1</v>
      </c>
      <c r="I7" s="40">
        <f ca="1">AVERAGEIF(Table79[Cluster no.], J3,Table79[English])</f>
        <v>85.875</v>
      </c>
      <c r="J7" s="40">
        <f>AVERAGE(Table79[English])</f>
        <v>83.333333333333329</v>
      </c>
      <c r="L7" s="40">
        <f ca="1">AVERAGEIF(Table79[Cluster no.], J3,Table79[Math])</f>
        <v>86.375</v>
      </c>
      <c r="M7" s="40">
        <f>AVERAGE(Table79[Math])</f>
        <v>86.083333333333329</v>
      </c>
      <c r="O7" s="40">
        <f ca="1">AVERAGEIF(Table79[Cluster no.], J3,Table79[Science])</f>
        <v>85.75</v>
      </c>
      <c r="P7" s="40">
        <f>AVERAGE(Table79[Science])</f>
        <v>84.958333333333329</v>
      </c>
      <c r="R7" t="s">
        <v>107</v>
      </c>
      <c r="S7" t="s">
        <v>109</v>
      </c>
      <c r="T7" t="s">
        <v>110</v>
      </c>
      <c r="V7" s="121" t="s">
        <v>112</v>
      </c>
      <c r="W7" s="121"/>
      <c r="X7" s="121"/>
      <c r="Y7" s="121"/>
    </row>
    <row r="8" spans="2:25">
      <c r="B8" s="58">
        <v>2</v>
      </c>
      <c r="C8" s="58" t="s">
        <v>89</v>
      </c>
      <c r="D8" s="58">
        <v>82</v>
      </c>
      <c r="E8" s="58">
        <v>88</v>
      </c>
      <c r="F8" s="58">
        <v>84</v>
      </c>
      <c r="G8" s="59">
        <v>1</v>
      </c>
      <c r="R8">
        <v>1</v>
      </c>
      <c r="S8" t="s">
        <v>69</v>
      </c>
      <c r="T8">
        <f>AVERAGE(D7:D14)</f>
        <v>82</v>
      </c>
      <c r="V8" s="121"/>
      <c r="W8" s="121"/>
      <c r="X8" s="121"/>
      <c r="Y8" s="121"/>
    </row>
    <row r="9" spans="2:25">
      <c r="B9" s="58">
        <v>3</v>
      </c>
      <c r="C9" s="58" t="s">
        <v>90</v>
      </c>
      <c r="D9" s="58">
        <v>79</v>
      </c>
      <c r="E9" s="58">
        <v>81</v>
      </c>
      <c r="F9" s="58">
        <v>83</v>
      </c>
      <c r="G9" s="59">
        <v>1</v>
      </c>
      <c r="R9">
        <v>1</v>
      </c>
      <c r="S9" t="s">
        <v>70</v>
      </c>
      <c r="T9">
        <f>AVERAGE(E7:E14)</f>
        <v>85.25</v>
      </c>
      <c r="V9" s="121"/>
      <c r="W9" s="121"/>
      <c r="X9" s="121"/>
      <c r="Y9" s="121"/>
    </row>
    <row r="10" spans="2:25" ht="17.399999999999999" customHeight="1">
      <c r="B10" s="58">
        <v>4</v>
      </c>
      <c r="C10" s="58" t="s">
        <v>76</v>
      </c>
      <c r="D10" s="58">
        <v>88</v>
      </c>
      <c r="E10" s="58">
        <v>90</v>
      </c>
      <c r="F10" s="58">
        <v>84</v>
      </c>
      <c r="G10" s="59">
        <v>1</v>
      </c>
      <c r="R10">
        <v>1</v>
      </c>
      <c r="S10" t="s">
        <v>71</v>
      </c>
      <c r="T10">
        <f>AVERAGE(F7:F14)</f>
        <v>83.625</v>
      </c>
      <c r="V10" s="121"/>
      <c r="W10" s="121"/>
      <c r="X10" s="121"/>
      <c r="Y10" s="121"/>
    </row>
    <row r="11" spans="2:25">
      <c r="B11" s="58">
        <v>5</v>
      </c>
      <c r="C11" s="58" t="s">
        <v>28</v>
      </c>
      <c r="D11" s="58">
        <v>91</v>
      </c>
      <c r="E11" s="58">
        <v>84</v>
      </c>
      <c r="F11" s="58">
        <v>89</v>
      </c>
      <c r="G11" s="59">
        <v>1</v>
      </c>
      <c r="R11">
        <v>2</v>
      </c>
      <c r="S11" t="s">
        <v>69</v>
      </c>
      <c r="T11">
        <f>AVERAGE(D15:D22)</f>
        <v>82.125</v>
      </c>
      <c r="V11" s="121"/>
      <c r="W11" s="121"/>
      <c r="X11" s="121"/>
      <c r="Y11" s="121"/>
    </row>
    <row r="12" spans="2:25">
      <c r="B12" s="58">
        <v>6</v>
      </c>
      <c r="C12" s="58" t="s">
        <v>32</v>
      </c>
      <c r="D12" s="58">
        <v>75</v>
      </c>
      <c r="E12" s="58">
        <v>82</v>
      </c>
      <c r="F12" s="58">
        <v>77</v>
      </c>
      <c r="G12" s="59">
        <v>1</v>
      </c>
      <c r="R12">
        <v>2</v>
      </c>
      <c r="S12" t="s">
        <v>70</v>
      </c>
      <c r="T12">
        <f>AVERAGE(E15:E22)</f>
        <v>86.625</v>
      </c>
      <c r="V12" s="121"/>
      <c r="W12" s="121"/>
      <c r="X12" s="121"/>
      <c r="Y12" s="121"/>
    </row>
    <row r="13" spans="2:25">
      <c r="B13" s="58">
        <v>7</v>
      </c>
      <c r="C13" s="58" t="s">
        <v>74</v>
      </c>
      <c r="D13" s="58">
        <v>84</v>
      </c>
      <c r="E13" s="58">
        <v>87</v>
      </c>
      <c r="F13" s="58">
        <v>90</v>
      </c>
      <c r="G13" s="59">
        <v>1</v>
      </c>
      <c r="R13">
        <v>2</v>
      </c>
      <c r="S13" t="s">
        <v>71</v>
      </c>
      <c r="T13">
        <f>AVERAGE(F15:F22)</f>
        <v>85.5</v>
      </c>
      <c r="V13" s="121"/>
      <c r="W13" s="121"/>
      <c r="X13" s="121"/>
      <c r="Y13" s="121"/>
    </row>
    <row r="14" spans="2:25" ht="16.2" customHeight="1">
      <c r="B14" s="58">
        <v>8</v>
      </c>
      <c r="C14" s="58" t="s">
        <v>91</v>
      </c>
      <c r="D14" s="58">
        <v>80</v>
      </c>
      <c r="E14" s="58">
        <v>85</v>
      </c>
      <c r="F14" s="58">
        <v>82</v>
      </c>
      <c r="G14" s="59">
        <v>1</v>
      </c>
      <c r="R14">
        <v>3</v>
      </c>
      <c r="S14" t="s">
        <v>69</v>
      </c>
      <c r="T14">
        <f>AVERAGE(D23:D30)</f>
        <v>85.875</v>
      </c>
      <c r="V14" s="121"/>
      <c r="W14" s="121"/>
      <c r="X14" s="121"/>
      <c r="Y14" s="121"/>
    </row>
    <row r="15" spans="2:25">
      <c r="B15" s="62">
        <v>9</v>
      </c>
      <c r="C15" s="62" t="s">
        <v>11</v>
      </c>
      <c r="D15" s="62">
        <v>86</v>
      </c>
      <c r="E15" s="62">
        <v>89</v>
      </c>
      <c r="F15" s="62">
        <v>88</v>
      </c>
      <c r="G15" s="63">
        <v>2</v>
      </c>
      <c r="R15">
        <v>3</v>
      </c>
      <c r="S15" t="s">
        <v>70</v>
      </c>
      <c r="T15">
        <f>AVERAGE(E23:E30)</f>
        <v>86.375</v>
      </c>
      <c r="V15" s="121"/>
      <c r="W15" s="121"/>
      <c r="X15" s="121"/>
      <c r="Y15" s="121"/>
    </row>
    <row r="16" spans="2:25">
      <c r="B16" s="62">
        <v>10</v>
      </c>
      <c r="C16" s="62" t="s">
        <v>80</v>
      </c>
      <c r="D16" s="62">
        <v>78</v>
      </c>
      <c r="E16" s="62">
        <v>83</v>
      </c>
      <c r="F16" s="62">
        <v>79</v>
      </c>
      <c r="G16" s="63">
        <v>2</v>
      </c>
      <c r="R16">
        <v>3</v>
      </c>
      <c r="S16" t="s">
        <v>71</v>
      </c>
      <c r="T16">
        <f>AVERAGE(D23:F30)</f>
        <v>86</v>
      </c>
      <c r="V16" s="121"/>
      <c r="W16" s="121"/>
      <c r="X16" s="121"/>
      <c r="Y16" s="121"/>
    </row>
    <row r="17" spans="2:25" ht="15" thickBot="1">
      <c r="B17" s="62">
        <v>11</v>
      </c>
      <c r="C17" s="62" t="s">
        <v>75</v>
      </c>
      <c r="D17" s="62">
        <v>83</v>
      </c>
      <c r="E17" s="62">
        <v>86</v>
      </c>
      <c r="F17" s="62">
        <v>88</v>
      </c>
      <c r="G17" s="63">
        <v>2</v>
      </c>
    </row>
    <row r="18" spans="2:25" ht="18" customHeight="1" thickTop="1">
      <c r="B18" s="62">
        <v>12</v>
      </c>
      <c r="C18" s="62" t="s">
        <v>92</v>
      </c>
      <c r="D18" s="62">
        <v>90</v>
      </c>
      <c r="E18" s="62">
        <v>92</v>
      </c>
      <c r="F18" s="62">
        <v>85</v>
      </c>
      <c r="G18" s="63">
        <v>2</v>
      </c>
      <c r="R18" s="66">
        <v>1</v>
      </c>
      <c r="S18" s="67">
        <v>2</v>
      </c>
      <c r="T18" s="67">
        <v>3</v>
      </c>
      <c r="U18" s="68" t="s">
        <v>108</v>
      </c>
      <c r="V18" s="116" t="s">
        <v>84</v>
      </c>
    </row>
    <row r="19" spans="2:25" ht="15" thickBot="1">
      <c r="B19" s="62">
        <v>13</v>
      </c>
      <c r="C19" s="62" t="s">
        <v>73</v>
      </c>
      <c r="D19" s="62">
        <v>84</v>
      </c>
      <c r="E19" s="62">
        <v>80</v>
      </c>
      <c r="F19" s="62">
        <v>82</v>
      </c>
      <c r="G19" s="63">
        <v>2</v>
      </c>
      <c r="R19" s="69">
        <f>MAX(0, (1 - ABS(T8 -J7) / J7)) * 100</f>
        <v>98.4</v>
      </c>
      <c r="S19" s="70">
        <f>MAX(0, (1 - ABS(T11 -J7) / J7)) * 100</f>
        <v>98.550000000000011</v>
      </c>
      <c r="T19" s="70">
        <f>MAX(0, (1 - ABS(T14 -J7) / J7)) * 100</f>
        <v>96.949999999999989</v>
      </c>
      <c r="U19" s="70">
        <f>MAX(0, (1 - ABS(J7 -J7) / J7)) * 100</f>
        <v>100</v>
      </c>
      <c r="V19" s="117"/>
    </row>
    <row r="20" spans="2:25" ht="15.6" thickTop="1" thickBot="1">
      <c r="B20" s="62">
        <v>14</v>
      </c>
      <c r="C20" s="62" t="s">
        <v>78</v>
      </c>
      <c r="D20" s="62">
        <v>79</v>
      </c>
      <c r="E20" s="62">
        <v>88</v>
      </c>
      <c r="F20" s="62">
        <v>86</v>
      </c>
      <c r="G20" s="63">
        <v>2</v>
      </c>
    </row>
    <row r="21" spans="2:25" ht="15" thickTop="1">
      <c r="B21" s="62">
        <v>15</v>
      </c>
      <c r="C21" s="62" t="s">
        <v>32</v>
      </c>
      <c r="D21" s="62">
        <v>81</v>
      </c>
      <c r="E21" s="62">
        <v>90</v>
      </c>
      <c r="F21" s="62">
        <v>88</v>
      </c>
      <c r="G21" s="63">
        <v>2</v>
      </c>
      <c r="R21" s="66">
        <v>1</v>
      </c>
      <c r="S21" s="67">
        <v>2</v>
      </c>
      <c r="T21" s="67">
        <v>3</v>
      </c>
      <c r="U21" s="68" t="s">
        <v>108</v>
      </c>
      <c r="V21" s="116" t="s">
        <v>85</v>
      </c>
    </row>
    <row r="22" spans="2:25" ht="15" thickBot="1">
      <c r="B22" s="62">
        <v>16</v>
      </c>
      <c r="C22" s="62" t="s">
        <v>74</v>
      </c>
      <c r="D22" s="62">
        <v>76</v>
      </c>
      <c r="E22" s="62">
        <v>85</v>
      </c>
      <c r="F22" s="62">
        <v>88</v>
      </c>
      <c r="G22" s="63">
        <v>2</v>
      </c>
      <c r="R22" s="71">
        <f>MAX(0, (1 - ABS(T9 -M7) / M7)) * 100</f>
        <v>99.031945788964194</v>
      </c>
      <c r="S22" s="72">
        <f>MAX(0, (1 - ABS(T12 -M7) / M7)) * 100</f>
        <v>99.37076476282671</v>
      </c>
      <c r="T22" s="72">
        <f>MAX(0, (1 - ABS(T15 -M7) / M7)) * 100</f>
        <v>99.661181026137456</v>
      </c>
      <c r="U22" s="72">
        <f>MAX(0, (1 - ABS(M7 -M7) / M7)) * 100</f>
        <v>100</v>
      </c>
      <c r="V22" s="117"/>
    </row>
    <row r="23" spans="2:25" ht="15.6" thickTop="1" thickBot="1">
      <c r="B23" s="60">
        <v>17</v>
      </c>
      <c r="C23" s="60" t="s">
        <v>79</v>
      </c>
      <c r="D23" s="60">
        <v>85</v>
      </c>
      <c r="E23" s="60">
        <v>86</v>
      </c>
      <c r="F23" s="60">
        <v>84</v>
      </c>
      <c r="G23" s="61">
        <v>3</v>
      </c>
    </row>
    <row r="24" spans="2:25" ht="17.399999999999999" customHeight="1" thickTop="1">
      <c r="B24" s="60">
        <v>18</v>
      </c>
      <c r="C24" s="60" t="s">
        <v>76</v>
      </c>
      <c r="D24" s="60">
        <v>82</v>
      </c>
      <c r="E24" s="60">
        <v>88</v>
      </c>
      <c r="F24" s="60">
        <v>85</v>
      </c>
      <c r="G24" s="61">
        <v>3</v>
      </c>
      <c r="R24" s="66">
        <v>1</v>
      </c>
      <c r="S24" s="67">
        <v>2</v>
      </c>
      <c r="T24" s="67">
        <v>3</v>
      </c>
      <c r="U24" s="68" t="s">
        <v>108</v>
      </c>
      <c r="V24" s="116" t="s">
        <v>86</v>
      </c>
    </row>
    <row r="25" spans="2:25" ht="15" thickBot="1">
      <c r="B25" s="60">
        <v>19</v>
      </c>
      <c r="C25" s="60" t="s">
        <v>73</v>
      </c>
      <c r="D25" s="60">
        <v>84</v>
      </c>
      <c r="E25" s="60">
        <v>80</v>
      </c>
      <c r="F25" s="60">
        <v>82</v>
      </c>
      <c r="G25" s="61">
        <v>3</v>
      </c>
      <c r="R25" s="71">
        <f>MAX(0, (1 - ABS(T10 -P7) / P7)) * 100</f>
        <v>98.430603236880827</v>
      </c>
      <c r="S25" s="72">
        <f>MAX(0, (1 - ABS(T13 -P7) / P7)) * 100</f>
        <v>99.362432564982825</v>
      </c>
      <c r="T25" s="72">
        <f>MAX(0, (1 - ABS(T16 -P7) / P7)) * 100</f>
        <v>98.773908778813137</v>
      </c>
      <c r="U25" s="72">
        <f>MAX(0, (1 - ABS(P7 -P7) / P7)) * 100</f>
        <v>100</v>
      </c>
      <c r="V25" s="117"/>
    </row>
    <row r="26" spans="2:25" ht="15" thickTop="1">
      <c r="B26" s="60">
        <v>20</v>
      </c>
      <c r="C26" s="60" t="s">
        <v>77</v>
      </c>
      <c r="D26" s="60">
        <v>90</v>
      </c>
      <c r="E26" s="60">
        <v>87</v>
      </c>
      <c r="F26" s="60">
        <v>92</v>
      </c>
      <c r="G26" s="61">
        <v>3</v>
      </c>
    </row>
    <row r="27" spans="2:25">
      <c r="B27" s="60">
        <v>21</v>
      </c>
      <c r="C27" s="60" t="s">
        <v>28</v>
      </c>
      <c r="D27" s="60">
        <v>80</v>
      </c>
      <c r="E27" s="60">
        <v>83</v>
      </c>
      <c r="F27" s="60">
        <v>84</v>
      </c>
      <c r="G27" s="61">
        <v>3</v>
      </c>
      <c r="R27" s="122" t="s">
        <v>113</v>
      </c>
      <c r="S27" s="123"/>
      <c r="T27" s="123"/>
      <c r="U27" s="123"/>
      <c r="V27" s="123"/>
      <c r="W27" s="123"/>
      <c r="X27" s="123"/>
      <c r="Y27" s="123"/>
    </row>
    <row r="28" spans="2:25" ht="15.6" customHeight="1">
      <c r="B28" s="60">
        <v>22</v>
      </c>
      <c r="C28" s="60" t="s">
        <v>80</v>
      </c>
      <c r="D28" s="60">
        <v>87</v>
      </c>
      <c r="E28" s="60">
        <v>84</v>
      </c>
      <c r="F28" s="60">
        <v>92</v>
      </c>
      <c r="G28" s="61">
        <v>3</v>
      </c>
      <c r="R28" s="123"/>
      <c r="S28" s="123"/>
      <c r="T28" s="123"/>
      <c r="U28" s="123"/>
      <c r="V28" s="123"/>
      <c r="W28" s="123"/>
      <c r="X28" s="123"/>
      <c r="Y28" s="123"/>
    </row>
    <row r="29" spans="2:25">
      <c r="B29" s="60">
        <v>23</v>
      </c>
      <c r="C29" s="60" t="s">
        <v>75</v>
      </c>
      <c r="D29" s="60">
        <v>89</v>
      </c>
      <c r="E29" s="60">
        <v>91</v>
      </c>
      <c r="F29" s="60">
        <v>82</v>
      </c>
      <c r="G29" s="61">
        <v>3</v>
      </c>
      <c r="R29" s="123"/>
      <c r="S29" s="123"/>
      <c r="T29" s="123"/>
      <c r="U29" s="123"/>
      <c r="V29" s="123"/>
      <c r="W29" s="123"/>
      <c r="X29" s="123"/>
      <c r="Y29" s="123"/>
    </row>
    <row r="30" spans="2:25">
      <c r="B30" s="60">
        <v>24</v>
      </c>
      <c r="C30" s="60" t="s">
        <v>92</v>
      </c>
      <c r="D30" s="60">
        <v>90</v>
      </c>
      <c r="E30" s="60">
        <v>92</v>
      </c>
      <c r="F30" s="60">
        <v>85</v>
      </c>
      <c r="G30" s="61">
        <v>3</v>
      </c>
      <c r="R30" s="123"/>
      <c r="S30" s="123"/>
      <c r="T30" s="123"/>
      <c r="U30" s="123"/>
      <c r="V30" s="123"/>
      <c r="W30" s="123"/>
      <c r="X30" s="123"/>
      <c r="Y30" s="123"/>
    </row>
    <row r="31" spans="2:25" ht="15" thickBot="1">
      <c r="R31" s="123"/>
      <c r="S31" s="123"/>
      <c r="T31" s="123"/>
      <c r="U31" s="123"/>
      <c r="V31" s="123"/>
      <c r="W31" s="123"/>
      <c r="X31" s="123"/>
      <c r="Y31" s="123"/>
    </row>
    <row r="32" spans="2:25" ht="22.8" customHeight="1" thickBot="1">
      <c r="I32" s="118" t="s">
        <v>108</v>
      </c>
      <c r="J32" s="119"/>
      <c r="L32" s="118" t="s">
        <v>108</v>
      </c>
      <c r="M32" s="119"/>
      <c r="O32" s="118" t="s">
        <v>108</v>
      </c>
      <c r="P32" s="119"/>
      <c r="R32" s="123"/>
      <c r="S32" s="123"/>
      <c r="T32" s="123"/>
      <c r="U32" s="123"/>
      <c r="V32" s="123"/>
      <c r="W32" s="123"/>
      <c r="X32" s="123"/>
      <c r="Y32" s="123"/>
    </row>
    <row r="33" spans="18:25">
      <c r="R33" s="123"/>
      <c r="S33" s="123"/>
      <c r="T33" s="123"/>
      <c r="U33" s="123"/>
      <c r="V33" s="123"/>
      <c r="W33" s="123"/>
      <c r="X33" s="123"/>
      <c r="Y33" s="123"/>
    </row>
  </sheetData>
  <mergeCells count="14">
    <mergeCell ref="B2:G3"/>
    <mergeCell ref="B4:G4"/>
    <mergeCell ref="I5:J5"/>
    <mergeCell ref="L5:M5"/>
    <mergeCell ref="O5:P5"/>
    <mergeCell ref="V18:V19"/>
    <mergeCell ref="V21:V22"/>
    <mergeCell ref="V24:V25"/>
    <mergeCell ref="I32:J32"/>
    <mergeCell ref="R3:Y5"/>
    <mergeCell ref="V7:Y16"/>
    <mergeCell ref="R27:Y33"/>
    <mergeCell ref="L32:M32"/>
    <mergeCell ref="O32:P32"/>
  </mergeCells>
  <pageMargins left="0.7" right="0.7" top="0.75" bottom="0.75" header="0.3" footer="0.3"/>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Sheet5</vt:lpstr>
      <vt:lpstr>Sheet1</vt:lpstr>
      <vt:lpstr>Sheet2</vt:lpstr>
      <vt:lpstr>Sheet3</vt:lpstr>
      <vt:lpstr>Sheet4</vt:lpstr>
      <vt:lpstr>Sheet6</vt:lpstr>
      <vt:lpstr>Sheet7</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neon o</dc:creator>
  <cp:lastModifiedBy>neon o</cp:lastModifiedBy>
  <dcterms:created xsi:type="dcterms:W3CDTF">2025-07-30T12:00:40Z</dcterms:created>
  <dcterms:modified xsi:type="dcterms:W3CDTF">2025-08-19T12:06:06Z</dcterms:modified>
</cp:coreProperties>
</file>