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 windowWidth="9540" windowHeight="5856" activeTab="4"/>
  </bookViews>
  <sheets>
    <sheet name="Sheet1" sheetId="1" r:id="rId1"/>
    <sheet name="Sheet2" sheetId="2" r:id="rId2"/>
    <sheet name="Sheet3" sheetId="3" r:id="rId3"/>
    <sheet name="Sheet4" sheetId="4" r:id="rId4"/>
    <sheet name="Sheet6" sheetId="6" r:id="rId5"/>
  </sheets>
  <definedNames>
    <definedName name="_xlnm._FilterDatabase" localSheetId="2" hidden="1">Sheet3!$A$1:$G$7</definedName>
    <definedName name="Slicer_Accuracy">#N/A</definedName>
    <definedName name="Slicer_Accuracy1">#N/A</definedName>
    <definedName name="Slicer_Algorithm">#N/A</definedName>
    <definedName name="Slicer_Algorithm1">#N/A</definedName>
    <definedName name="Slicer_F1Score">#N/A</definedName>
    <definedName name="Slicer_Precision">#N/A</definedName>
    <definedName name="Slicer_Recall">#N/A</definedName>
    <definedName name="Slicer_Specificity">#N/A</definedName>
  </definedNames>
  <calcPr calcId="144525"/>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4" i="6" l="1"/>
  <c r="E14" i="6"/>
  <c r="D14" i="6"/>
  <c r="C14" i="6"/>
  <c r="B14" i="6"/>
  <c r="G12" i="6"/>
  <c r="F12" i="6"/>
  <c r="E12" i="6"/>
  <c r="D12" i="6"/>
  <c r="C12" i="6"/>
  <c r="B12" i="6"/>
  <c r="F10" i="6"/>
  <c r="E10" i="6"/>
  <c r="D10" i="6"/>
  <c r="C10" i="6"/>
  <c r="B10" i="6"/>
  <c r="K24" i="1" l="1"/>
</calcChain>
</file>

<file path=xl/sharedStrings.xml><?xml version="1.0" encoding="utf-8"?>
<sst xmlns="http://schemas.openxmlformats.org/spreadsheetml/2006/main" count="196" uniqueCount="64">
  <si>
    <t xml:space="preserve">Model </t>
  </si>
  <si>
    <t>Algorithm</t>
  </si>
  <si>
    <t>Accuracy</t>
  </si>
  <si>
    <t>Precision</t>
  </si>
  <si>
    <t>Recall</t>
  </si>
  <si>
    <t>Loss</t>
  </si>
  <si>
    <t>F1Score</t>
  </si>
  <si>
    <t>AUC</t>
  </si>
  <si>
    <t>Proposed</t>
  </si>
  <si>
    <t>U-Net</t>
  </si>
  <si>
    <t>[38]</t>
  </si>
  <si>
    <t>DenseNet</t>
  </si>
  <si>
    <t>-</t>
  </si>
  <si>
    <t>[39]</t>
  </si>
  <si>
    <t>EfficientNet  B4</t>
  </si>
  <si>
    <t>Specificity</t>
  </si>
  <si>
    <t>CNN</t>
  </si>
  <si>
    <t>CNN+Random Forest</t>
  </si>
  <si>
    <t>VGG16</t>
  </si>
  <si>
    <t>VGG16+XGBoost</t>
  </si>
  <si>
    <t>VGG16+Random Forest</t>
  </si>
  <si>
    <t>UNet+KNN</t>
  </si>
  <si>
    <t>InceptionV3+SVM</t>
  </si>
  <si>
    <t>GLCM+LGBM</t>
  </si>
  <si>
    <t>SVM</t>
  </si>
  <si>
    <t>[40]</t>
  </si>
  <si>
    <t>[41]</t>
  </si>
  <si>
    <t xml:space="preserve">Contrast Limited Adaptive Histogram Equalization (CLAHE), ResNet (CNN).                                          </t>
  </si>
  <si>
    <t>Resnet50</t>
  </si>
  <si>
    <t>MobileNetV2</t>
  </si>
  <si>
    <t>Ensemble</t>
  </si>
  <si>
    <t>Weighted Ensemble</t>
  </si>
  <si>
    <t>Ideal Ensemble</t>
  </si>
  <si>
    <t>Row Labels</t>
  </si>
  <si>
    <t>Grand Total</t>
  </si>
  <si>
    <t>ACCURACY</t>
  </si>
  <si>
    <t>Max of Accuracy</t>
  </si>
  <si>
    <t>Max of Precision</t>
  </si>
  <si>
    <t>Max of Recall</t>
  </si>
  <si>
    <t>(blank)</t>
  </si>
  <si>
    <t>Column1</t>
  </si>
  <si>
    <t>Column2</t>
  </si>
  <si>
    <t>Column3</t>
  </si>
  <si>
    <t>Column4</t>
  </si>
  <si>
    <t>Column5</t>
  </si>
  <si>
    <t>Mean</t>
  </si>
  <si>
    <t>Standard Error</t>
  </si>
  <si>
    <t>Median</t>
  </si>
  <si>
    <t>Mode</t>
  </si>
  <si>
    <t>Standard Deviation</t>
  </si>
  <si>
    <t>Sample Variance</t>
  </si>
  <si>
    <t>Kurtosis</t>
  </si>
  <si>
    <t>Skewness</t>
  </si>
  <si>
    <t>Range</t>
  </si>
  <si>
    <t>Minimum</t>
  </si>
  <si>
    <t>Maximum</t>
  </si>
  <si>
    <t>Sum</t>
  </si>
  <si>
    <t>Count</t>
  </si>
  <si>
    <t>91%</t>
  </si>
  <si>
    <t>84%</t>
  </si>
  <si>
    <t>97.67%</t>
  </si>
  <si>
    <t>85.96%</t>
  </si>
  <si>
    <t>89.50%</t>
  </si>
  <si>
    <t>COMPARATIVE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</si>
</sst>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i/>
      <sz val="11"/>
      <color theme="1"/>
      <name val="Calibri"/>
      <family val="2"/>
      <scheme val="minor"/>
    </font>
    <font>
      <sz val="3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4"/>
        <bgColor theme="4"/>
      </patternFill>
    </fill>
    <fill>
      <patternFill patternType="solid">
        <fgColor theme="0"/>
        <bgColor theme="4" tint="0.79998168889431442"/>
      </patternFill>
    </fill>
    <fill>
      <patternFill patternType="solid">
        <fgColor theme="0"/>
        <bgColor theme="4"/>
      </patternFill>
    </fill>
    <fill>
      <patternFill patternType="solid">
        <fgColor theme="0"/>
        <bgColor indexed="64"/>
      </patternFill>
    </fill>
    <fill>
      <patternFill patternType="solid">
        <fgColor theme="4" tint="0.79998168889431442"/>
        <bgColor indexed="64"/>
      </patternFill>
    </fill>
  </fills>
  <borders count="8">
    <border>
      <left/>
      <right/>
      <top/>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10" fontId="0" fillId="0" borderId="0" xfId="0" applyNumberFormat="1"/>
    <xf numFmtId="9" fontId="0" fillId="0" borderId="0" xfId="0" applyNumberForma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9" fontId="0" fillId="2" borderId="0" xfId="0" applyNumberFormat="1" applyFill="1"/>
    <xf numFmtId="10" fontId="0" fillId="2" borderId="0" xfId="0" applyNumberFormat="1" applyFill="1"/>
    <xf numFmtId="0" fontId="0" fillId="0" borderId="0" xfId="0" applyAlignment="1">
      <alignment horizontal="center"/>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1" fillId="4" borderId="4" xfId="0" applyFont="1" applyFill="1" applyBorder="1"/>
    <xf numFmtId="0" fontId="1" fillId="4" borderId="5" xfId="0" applyFont="1" applyFill="1" applyBorder="1"/>
    <xf numFmtId="0" fontId="0" fillId="2" borderId="6" xfId="0" applyFont="1" applyFill="1" applyBorder="1"/>
    <xf numFmtId="0" fontId="0" fillId="2" borderId="1" xfId="0" applyFont="1" applyFill="1" applyBorder="1"/>
    <xf numFmtId="9" fontId="0" fillId="2" borderId="1" xfId="0" applyNumberFormat="1" applyFont="1" applyFill="1" applyBorder="1"/>
    <xf numFmtId="10" fontId="0" fillId="2" borderId="1" xfId="0" applyNumberFormat="1" applyFont="1" applyFill="1" applyBorder="1"/>
    <xf numFmtId="10" fontId="0" fillId="2" borderId="7" xfId="0" applyNumberFormat="1" applyFont="1" applyFill="1" applyBorder="1"/>
    <xf numFmtId="0" fontId="0" fillId="5" borderId="6" xfId="0" applyFont="1" applyFill="1" applyBorder="1"/>
    <xf numFmtId="0" fontId="0" fillId="5" borderId="1" xfId="0" applyFont="1" applyFill="1" applyBorder="1"/>
    <xf numFmtId="9" fontId="0" fillId="5" borderId="1" xfId="0" applyNumberFormat="1" applyFont="1" applyFill="1" applyBorder="1"/>
    <xf numFmtId="10" fontId="0" fillId="5" borderId="1" xfId="0" applyNumberFormat="1" applyFont="1" applyFill="1" applyBorder="1"/>
    <xf numFmtId="10" fontId="0" fillId="5" borderId="7" xfId="0" applyNumberFormat="1" applyFont="1" applyFill="1" applyBorder="1"/>
    <xf numFmtId="0" fontId="0" fillId="7" borderId="0" xfId="0" applyFill="1"/>
    <xf numFmtId="0" fontId="0" fillId="7" borderId="6" xfId="0" applyFont="1" applyFill="1" applyBorder="1"/>
    <xf numFmtId="0" fontId="0" fillId="7" borderId="1" xfId="0" applyFont="1" applyFill="1" applyBorder="1"/>
    <xf numFmtId="9" fontId="0" fillId="7" borderId="1" xfId="0" applyNumberFormat="1" applyFont="1" applyFill="1" applyBorder="1"/>
    <xf numFmtId="10" fontId="0" fillId="7" borderId="1" xfId="0" applyNumberFormat="1" applyFont="1" applyFill="1" applyBorder="1"/>
    <xf numFmtId="10" fontId="0" fillId="7" borderId="7" xfId="0" applyNumberFormat="1" applyFont="1" applyFill="1" applyBorder="1"/>
    <xf numFmtId="0" fontId="0" fillId="6" borderId="6" xfId="0" applyFont="1" applyFill="1" applyBorder="1"/>
    <xf numFmtId="0" fontId="0" fillId="6" borderId="1" xfId="0" applyFont="1" applyFill="1" applyBorder="1"/>
    <xf numFmtId="9" fontId="0" fillId="6" borderId="1" xfId="0" applyNumberFormat="1" applyFont="1" applyFill="1" applyBorder="1" applyAlignment="1">
      <alignment horizontal="right"/>
    </xf>
    <xf numFmtId="10" fontId="0" fillId="6" borderId="1" xfId="0" applyNumberFormat="1" applyFont="1" applyFill="1" applyBorder="1" applyAlignment="1">
      <alignment horizontal="right"/>
    </xf>
    <xf numFmtId="10" fontId="0" fillId="6" borderId="7" xfId="0" applyNumberFormat="1" applyFont="1" applyFill="1" applyBorder="1" applyAlignment="1">
      <alignment horizontal="right"/>
    </xf>
    <xf numFmtId="0" fontId="3" fillId="8" borderId="0" xfId="0" applyFont="1" applyFill="1" applyAlignment="1">
      <alignment horizontal="center"/>
    </xf>
  </cellXfs>
  <cellStyles count="1">
    <cellStyle name="Normal" xfId="0" builtinId="0"/>
  </cellStyles>
  <dxfs count="13">
    <dxf>
      <font>
        <b val="0"/>
        <i val="0"/>
        <strike val="0"/>
        <condense val="0"/>
        <extend val="0"/>
        <outline val="0"/>
        <shadow val="0"/>
        <u val="none"/>
        <vertAlign val="baseline"/>
        <sz val="11"/>
        <color theme="1"/>
        <name val="Calibri"/>
        <scheme val="minor"/>
      </font>
      <fill>
        <patternFill patternType="solid">
          <fgColor theme="4" tint="0.79998168889431442"/>
          <bgColor theme="0"/>
        </patternFill>
      </fill>
    </dxf>
    <dxf>
      <font>
        <b val="0"/>
        <i val="0"/>
        <strike val="0"/>
        <condense val="0"/>
        <extend val="0"/>
        <outline val="0"/>
        <shadow val="0"/>
        <u val="none"/>
        <vertAlign val="baseline"/>
        <sz val="11"/>
        <color theme="1"/>
        <name val="Calibri"/>
        <scheme val="minor"/>
      </font>
      <numFmt numFmtId="14" formatCode="0.00%"/>
      <fill>
        <patternFill patternType="solid">
          <fgColor theme="4" tint="0.79998168889431442"/>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4" formatCode="0.00%"/>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3" formatCode="0%"/>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4" formatCode="0.00%"/>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3" formatCode="0%"/>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0"/>
        </patternFill>
      </fill>
      <border diagonalUp="0" diagonalDown="0">
        <left style="thin">
          <color theme="4" tint="0.39997558519241921"/>
        </left>
        <right/>
        <top style="thin">
          <color theme="4" tint="0.39997558519241921"/>
        </top>
        <bottom/>
        <vertical/>
        <horizontal/>
      </border>
    </dxf>
    <dxf>
      <border outline="0">
        <bottom style="thin">
          <color theme="4" tint="0.39997558519241921"/>
        </bottom>
      </border>
    </dxf>
    <dxf>
      <numFmt numFmtId="14" formatCode="0.0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Report.xlsx]Sheet1!PivotTable1</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lineChart>
        <c:grouping val="standard"/>
        <c:varyColors val="0"/>
        <c:ser>
          <c:idx val="0"/>
          <c:order val="0"/>
          <c:tx>
            <c:strRef>
              <c:f>Sheet1!$P$1</c:f>
              <c:strCache>
                <c:ptCount val="1"/>
                <c:pt idx="0">
                  <c:v>Max of Accuracy</c:v>
                </c:pt>
              </c:strCache>
            </c:strRef>
          </c:tx>
          <c:marker>
            <c:symbol val="none"/>
          </c:marker>
          <c:cat>
            <c:strRef>
              <c:f>Sheet1!$O$2:$O$5</c:f>
              <c:strCache>
                <c:ptCount val="3"/>
                <c:pt idx="0">
                  <c:v>DenseNet</c:v>
                </c:pt>
                <c:pt idx="1">
                  <c:v>EfficientNet  B4</c:v>
                </c:pt>
                <c:pt idx="2">
                  <c:v>U-Net</c:v>
                </c:pt>
              </c:strCache>
            </c:strRef>
          </c:cat>
          <c:val>
            <c:numRef>
              <c:f>Sheet1!$P$2:$P$5</c:f>
              <c:numCache>
                <c:formatCode>General</c:formatCode>
                <c:ptCount val="3"/>
                <c:pt idx="0">
                  <c:v>0.84699999999999998</c:v>
                </c:pt>
                <c:pt idx="1">
                  <c:v>0.9</c:v>
                </c:pt>
                <c:pt idx="2">
                  <c:v>0.99860000000000004</c:v>
                </c:pt>
              </c:numCache>
            </c:numRef>
          </c:val>
          <c:smooth val="0"/>
        </c:ser>
        <c:ser>
          <c:idx val="1"/>
          <c:order val="1"/>
          <c:tx>
            <c:strRef>
              <c:f>Sheet1!$Q$1</c:f>
              <c:strCache>
                <c:ptCount val="1"/>
                <c:pt idx="0">
                  <c:v>Max of Precision</c:v>
                </c:pt>
              </c:strCache>
            </c:strRef>
          </c:tx>
          <c:marker>
            <c:symbol val="none"/>
          </c:marker>
          <c:cat>
            <c:strRef>
              <c:f>Sheet1!$O$2:$O$5</c:f>
              <c:strCache>
                <c:ptCount val="3"/>
                <c:pt idx="0">
                  <c:v>DenseNet</c:v>
                </c:pt>
                <c:pt idx="1">
                  <c:v>EfficientNet  B4</c:v>
                </c:pt>
                <c:pt idx="2">
                  <c:v>U-Net</c:v>
                </c:pt>
              </c:strCache>
            </c:strRef>
          </c:cat>
          <c:val>
            <c:numRef>
              <c:f>Sheet1!$Q$2:$Q$5</c:f>
              <c:numCache>
                <c:formatCode>General</c:formatCode>
                <c:ptCount val="3"/>
                <c:pt idx="0">
                  <c:v>0.97</c:v>
                </c:pt>
                <c:pt idx="1">
                  <c:v>0.9</c:v>
                </c:pt>
                <c:pt idx="2">
                  <c:v>0.90900000000000003</c:v>
                </c:pt>
              </c:numCache>
            </c:numRef>
          </c:val>
          <c:smooth val="0"/>
        </c:ser>
        <c:dLbls>
          <c:showLegendKey val="0"/>
          <c:showVal val="0"/>
          <c:showCatName val="0"/>
          <c:showSerName val="0"/>
          <c:showPercent val="0"/>
          <c:showBubbleSize val="0"/>
        </c:dLbls>
        <c:marker val="1"/>
        <c:smooth val="0"/>
        <c:axId val="318609280"/>
        <c:axId val="318610816"/>
      </c:lineChart>
      <c:catAx>
        <c:axId val="318609280"/>
        <c:scaling>
          <c:orientation val="minMax"/>
        </c:scaling>
        <c:delete val="0"/>
        <c:axPos val="b"/>
        <c:majorTickMark val="out"/>
        <c:minorTickMark val="none"/>
        <c:tickLblPos val="nextTo"/>
        <c:crossAx val="318610816"/>
        <c:crosses val="autoZero"/>
        <c:auto val="1"/>
        <c:lblAlgn val="ctr"/>
        <c:lblOffset val="100"/>
        <c:noMultiLvlLbl val="0"/>
      </c:catAx>
      <c:valAx>
        <c:axId val="318610816"/>
        <c:scaling>
          <c:orientation val="minMax"/>
        </c:scaling>
        <c:delete val="0"/>
        <c:axPos val="l"/>
        <c:majorGridlines/>
        <c:numFmt formatCode="General" sourceLinked="1"/>
        <c:majorTickMark val="out"/>
        <c:minorTickMark val="none"/>
        <c:tickLblPos val="nextTo"/>
        <c:crossAx val="318609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Report.xlsx]Sheet1!PivotTable1</c:name>
    <c:fmtId val="3"/>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Sheet1!$P$1</c:f>
              <c:strCache>
                <c:ptCount val="1"/>
                <c:pt idx="0">
                  <c:v>Max of Accuracy</c:v>
                </c:pt>
              </c:strCache>
            </c:strRef>
          </c:tx>
          <c:invertIfNegative val="0"/>
          <c:cat>
            <c:strRef>
              <c:f>Sheet1!$O$2:$O$5</c:f>
              <c:strCache>
                <c:ptCount val="3"/>
                <c:pt idx="0">
                  <c:v>DenseNet</c:v>
                </c:pt>
                <c:pt idx="1">
                  <c:v>EfficientNet  B4</c:v>
                </c:pt>
                <c:pt idx="2">
                  <c:v>U-Net</c:v>
                </c:pt>
              </c:strCache>
            </c:strRef>
          </c:cat>
          <c:val>
            <c:numRef>
              <c:f>Sheet1!$P$2:$P$5</c:f>
              <c:numCache>
                <c:formatCode>General</c:formatCode>
                <c:ptCount val="3"/>
                <c:pt idx="0">
                  <c:v>0.84699999999999998</c:v>
                </c:pt>
                <c:pt idx="1">
                  <c:v>0.9</c:v>
                </c:pt>
                <c:pt idx="2">
                  <c:v>0.99860000000000004</c:v>
                </c:pt>
              </c:numCache>
            </c:numRef>
          </c:val>
        </c:ser>
        <c:ser>
          <c:idx val="1"/>
          <c:order val="1"/>
          <c:tx>
            <c:strRef>
              <c:f>Sheet1!$Q$1</c:f>
              <c:strCache>
                <c:ptCount val="1"/>
                <c:pt idx="0">
                  <c:v>Max of Precision</c:v>
                </c:pt>
              </c:strCache>
            </c:strRef>
          </c:tx>
          <c:invertIfNegative val="0"/>
          <c:cat>
            <c:strRef>
              <c:f>Sheet1!$O$2:$O$5</c:f>
              <c:strCache>
                <c:ptCount val="3"/>
                <c:pt idx="0">
                  <c:v>DenseNet</c:v>
                </c:pt>
                <c:pt idx="1">
                  <c:v>EfficientNet  B4</c:v>
                </c:pt>
                <c:pt idx="2">
                  <c:v>U-Net</c:v>
                </c:pt>
              </c:strCache>
            </c:strRef>
          </c:cat>
          <c:val>
            <c:numRef>
              <c:f>Sheet1!$Q$2:$Q$5</c:f>
              <c:numCache>
                <c:formatCode>General</c:formatCode>
                <c:ptCount val="3"/>
                <c:pt idx="0">
                  <c:v>0.97</c:v>
                </c:pt>
                <c:pt idx="1">
                  <c:v>0.9</c:v>
                </c:pt>
                <c:pt idx="2">
                  <c:v>0.90900000000000003</c:v>
                </c:pt>
              </c:numCache>
            </c:numRef>
          </c:val>
        </c:ser>
        <c:dLbls>
          <c:showLegendKey val="0"/>
          <c:showVal val="0"/>
          <c:showCatName val="0"/>
          <c:showSerName val="0"/>
          <c:showPercent val="0"/>
          <c:showBubbleSize val="0"/>
        </c:dLbls>
        <c:gapWidth val="150"/>
        <c:axId val="318701568"/>
        <c:axId val="318703104"/>
      </c:barChart>
      <c:catAx>
        <c:axId val="318701568"/>
        <c:scaling>
          <c:orientation val="minMax"/>
        </c:scaling>
        <c:delete val="0"/>
        <c:axPos val="b"/>
        <c:majorTickMark val="out"/>
        <c:minorTickMark val="none"/>
        <c:tickLblPos val="nextTo"/>
        <c:crossAx val="318703104"/>
        <c:crosses val="autoZero"/>
        <c:auto val="1"/>
        <c:lblAlgn val="ctr"/>
        <c:lblOffset val="100"/>
        <c:noMultiLvlLbl val="0"/>
      </c:catAx>
      <c:valAx>
        <c:axId val="318703104"/>
        <c:scaling>
          <c:orientation val="minMax"/>
        </c:scaling>
        <c:delete val="0"/>
        <c:axPos val="l"/>
        <c:majorGridlines/>
        <c:numFmt formatCode="General" sourceLinked="1"/>
        <c:majorTickMark val="out"/>
        <c:minorTickMark val="none"/>
        <c:tickLblPos val="nextTo"/>
        <c:crossAx val="318701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Report.xlsx]Sheet2!PivotTable2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pivotFmt>
      <c:pivotFmt>
        <c:idx val="18"/>
      </c:pivotFmt>
    </c:pivotFmts>
    <c:plotArea>
      <c:layout/>
      <c:lineChart>
        <c:grouping val="standard"/>
        <c:varyColors val="0"/>
        <c:ser>
          <c:idx val="0"/>
          <c:order val="0"/>
          <c:tx>
            <c:strRef>
              <c:f>Sheet2!$Q$1</c:f>
              <c:strCache>
                <c:ptCount val="1"/>
                <c:pt idx="0">
                  <c:v>Max of Accuracy</c:v>
                </c:pt>
              </c:strCache>
            </c:strRef>
          </c:tx>
          <c:cat>
            <c:strRef>
              <c:f>Sheet2!$P$2:$P$13</c:f>
              <c:strCache>
                <c:ptCount val="11"/>
                <c:pt idx="0">
                  <c:v>CNN</c:v>
                </c:pt>
                <c:pt idx="1">
                  <c:v>CNN+Random Forest</c:v>
                </c:pt>
                <c:pt idx="2">
                  <c:v>Contrast Limited Adaptive Histogram Equalization (CLAHE), ResNet (CNN).                                          </c:v>
                </c:pt>
                <c:pt idx="3">
                  <c:v>GLCM+LGBM</c:v>
                </c:pt>
                <c:pt idx="4">
                  <c:v>InceptionV3+SVM</c:v>
                </c:pt>
                <c:pt idx="5">
                  <c:v>SVM</c:v>
                </c:pt>
                <c:pt idx="6">
                  <c:v>UNet+KNN</c:v>
                </c:pt>
                <c:pt idx="7">
                  <c:v>VGG16</c:v>
                </c:pt>
                <c:pt idx="8">
                  <c:v>VGG16+Random Forest</c:v>
                </c:pt>
                <c:pt idx="9">
                  <c:v>VGG16+XGBoost</c:v>
                </c:pt>
                <c:pt idx="10">
                  <c:v>(blank)</c:v>
                </c:pt>
              </c:strCache>
            </c:strRef>
          </c:cat>
          <c:val>
            <c:numRef>
              <c:f>Sheet2!$Q$2:$Q$13</c:f>
              <c:numCache>
                <c:formatCode>General</c:formatCode>
                <c:ptCount val="11"/>
                <c:pt idx="0">
                  <c:v>0.96</c:v>
                </c:pt>
                <c:pt idx="1">
                  <c:v>0.73</c:v>
                </c:pt>
                <c:pt idx="2">
                  <c:v>0.87</c:v>
                </c:pt>
                <c:pt idx="3">
                  <c:v>0.92</c:v>
                </c:pt>
                <c:pt idx="4">
                  <c:v>0.92</c:v>
                </c:pt>
                <c:pt idx="5">
                  <c:v>0.62</c:v>
                </c:pt>
                <c:pt idx="6">
                  <c:v>0.94</c:v>
                </c:pt>
                <c:pt idx="7">
                  <c:v>0.91</c:v>
                </c:pt>
                <c:pt idx="8">
                  <c:v>0.96</c:v>
                </c:pt>
                <c:pt idx="9">
                  <c:v>0.93</c:v>
                </c:pt>
              </c:numCache>
            </c:numRef>
          </c:val>
          <c:smooth val="0"/>
        </c:ser>
        <c:ser>
          <c:idx val="1"/>
          <c:order val="1"/>
          <c:tx>
            <c:strRef>
              <c:f>Sheet2!$R$1</c:f>
              <c:strCache>
                <c:ptCount val="1"/>
                <c:pt idx="0">
                  <c:v>Max of Recall</c:v>
                </c:pt>
              </c:strCache>
            </c:strRef>
          </c:tx>
          <c:cat>
            <c:strRef>
              <c:f>Sheet2!$P$2:$P$13</c:f>
              <c:strCache>
                <c:ptCount val="11"/>
                <c:pt idx="0">
                  <c:v>CNN</c:v>
                </c:pt>
                <c:pt idx="1">
                  <c:v>CNN+Random Forest</c:v>
                </c:pt>
                <c:pt idx="2">
                  <c:v>Contrast Limited Adaptive Histogram Equalization (CLAHE), ResNet (CNN).                                          </c:v>
                </c:pt>
                <c:pt idx="3">
                  <c:v>GLCM+LGBM</c:v>
                </c:pt>
                <c:pt idx="4">
                  <c:v>InceptionV3+SVM</c:v>
                </c:pt>
                <c:pt idx="5">
                  <c:v>SVM</c:v>
                </c:pt>
                <c:pt idx="6">
                  <c:v>UNet+KNN</c:v>
                </c:pt>
                <c:pt idx="7">
                  <c:v>VGG16</c:v>
                </c:pt>
                <c:pt idx="8">
                  <c:v>VGG16+Random Forest</c:v>
                </c:pt>
                <c:pt idx="9">
                  <c:v>VGG16+XGBoost</c:v>
                </c:pt>
                <c:pt idx="10">
                  <c:v>(blank)</c:v>
                </c:pt>
              </c:strCache>
            </c:strRef>
          </c:cat>
          <c:val>
            <c:numRef>
              <c:f>Sheet2!$R$2:$R$13</c:f>
              <c:numCache>
                <c:formatCode>General</c:formatCode>
                <c:ptCount val="11"/>
                <c:pt idx="0">
                  <c:v>0.95830000000000004</c:v>
                </c:pt>
                <c:pt idx="1">
                  <c:v>0.89649999999999996</c:v>
                </c:pt>
                <c:pt idx="2">
                  <c:v>0.91</c:v>
                </c:pt>
                <c:pt idx="3">
                  <c:v>1</c:v>
                </c:pt>
                <c:pt idx="4">
                  <c:v>0.95650000000000002</c:v>
                </c:pt>
                <c:pt idx="5">
                  <c:v>0.7</c:v>
                </c:pt>
                <c:pt idx="6">
                  <c:v>0.92300000000000004</c:v>
                </c:pt>
                <c:pt idx="7">
                  <c:v>0.97670000000000001</c:v>
                </c:pt>
                <c:pt idx="8">
                  <c:v>0.92589999999999995</c:v>
                </c:pt>
                <c:pt idx="9">
                  <c:v>0.90559999999999996</c:v>
                </c:pt>
              </c:numCache>
            </c:numRef>
          </c:val>
          <c:smooth val="0"/>
        </c:ser>
        <c:dLbls>
          <c:showLegendKey val="0"/>
          <c:showVal val="0"/>
          <c:showCatName val="0"/>
          <c:showSerName val="0"/>
          <c:showPercent val="0"/>
          <c:showBubbleSize val="0"/>
        </c:dLbls>
        <c:marker val="1"/>
        <c:smooth val="0"/>
        <c:axId val="319191296"/>
        <c:axId val="319197184"/>
      </c:lineChart>
      <c:catAx>
        <c:axId val="319191296"/>
        <c:scaling>
          <c:orientation val="minMax"/>
        </c:scaling>
        <c:delete val="0"/>
        <c:axPos val="b"/>
        <c:majorTickMark val="out"/>
        <c:minorTickMark val="none"/>
        <c:tickLblPos val="nextTo"/>
        <c:crossAx val="319197184"/>
        <c:crosses val="autoZero"/>
        <c:auto val="1"/>
        <c:lblAlgn val="ctr"/>
        <c:lblOffset val="100"/>
        <c:noMultiLvlLbl val="0"/>
      </c:catAx>
      <c:valAx>
        <c:axId val="319197184"/>
        <c:scaling>
          <c:orientation val="minMax"/>
        </c:scaling>
        <c:delete val="0"/>
        <c:axPos val="l"/>
        <c:majorGridlines/>
        <c:numFmt formatCode="General" sourceLinked="1"/>
        <c:majorTickMark val="out"/>
        <c:minorTickMark val="none"/>
        <c:tickLblPos val="nextTo"/>
        <c:crossAx val="319191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Report.xlsx]Sheet3!PivotTable3</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lineChart>
        <c:grouping val="standard"/>
        <c:varyColors val="0"/>
        <c:ser>
          <c:idx val="0"/>
          <c:order val="0"/>
          <c:tx>
            <c:strRef>
              <c:f>Sheet3!$R$2</c:f>
              <c:strCache>
                <c:ptCount val="1"/>
                <c:pt idx="0">
                  <c:v>Max of Precision</c:v>
                </c:pt>
              </c:strCache>
            </c:strRef>
          </c:tx>
          <c:marker>
            <c:symbol val="none"/>
          </c:marker>
          <c:cat>
            <c:strRef>
              <c:f>Sheet3!$Q$3:$Q$9</c:f>
              <c:strCache>
                <c:ptCount val="6"/>
                <c:pt idx="0">
                  <c:v>Ensemble</c:v>
                </c:pt>
                <c:pt idx="1">
                  <c:v>Ideal Ensemble</c:v>
                </c:pt>
                <c:pt idx="2">
                  <c:v>MobileNetV2</c:v>
                </c:pt>
                <c:pt idx="3">
                  <c:v>Resnet50</c:v>
                </c:pt>
                <c:pt idx="4">
                  <c:v>VGG16</c:v>
                </c:pt>
                <c:pt idx="5">
                  <c:v>Weighted Ensemble</c:v>
                </c:pt>
              </c:strCache>
            </c:strRef>
          </c:cat>
          <c:val>
            <c:numRef>
              <c:f>Sheet3!$R$3:$R$9</c:f>
              <c:numCache>
                <c:formatCode>General</c:formatCode>
                <c:ptCount val="6"/>
                <c:pt idx="0">
                  <c:v>0.97819999999999996</c:v>
                </c:pt>
                <c:pt idx="1">
                  <c:v>0.97719999999999996</c:v>
                </c:pt>
                <c:pt idx="2">
                  <c:v>0.97719999999999996</c:v>
                </c:pt>
                <c:pt idx="3">
                  <c:v>0.93469999999999998</c:v>
                </c:pt>
                <c:pt idx="4">
                  <c:v>0.84</c:v>
                </c:pt>
                <c:pt idx="5">
                  <c:v>0.97819999999999996</c:v>
                </c:pt>
              </c:numCache>
            </c:numRef>
          </c:val>
          <c:smooth val="0"/>
        </c:ser>
        <c:ser>
          <c:idx val="1"/>
          <c:order val="1"/>
          <c:tx>
            <c:strRef>
              <c:f>Sheet3!$S$2</c:f>
              <c:strCache>
                <c:ptCount val="1"/>
                <c:pt idx="0">
                  <c:v>Max of Accuracy</c:v>
                </c:pt>
              </c:strCache>
            </c:strRef>
          </c:tx>
          <c:marker>
            <c:symbol val="none"/>
          </c:marker>
          <c:cat>
            <c:strRef>
              <c:f>Sheet3!$Q$3:$Q$9</c:f>
              <c:strCache>
                <c:ptCount val="6"/>
                <c:pt idx="0">
                  <c:v>Ensemble</c:v>
                </c:pt>
                <c:pt idx="1">
                  <c:v>Ideal Ensemble</c:v>
                </c:pt>
                <c:pt idx="2">
                  <c:v>MobileNetV2</c:v>
                </c:pt>
                <c:pt idx="3">
                  <c:v>Resnet50</c:v>
                </c:pt>
                <c:pt idx="4">
                  <c:v>VGG16</c:v>
                </c:pt>
                <c:pt idx="5">
                  <c:v>Weighted Ensemble</c:v>
                </c:pt>
              </c:strCache>
            </c:strRef>
          </c:cat>
          <c:val>
            <c:numRef>
              <c:f>Sheet3!$S$3:$S$9</c:f>
              <c:numCache>
                <c:formatCode>General</c:formatCode>
                <c:ptCount val="6"/>
                <c:pt idx="0">
                  <c:v>0.94</c:v>
                </c:pt>
                <c:pt idx="1">
                  <c:v>0.92</c:v>
                </c:pt>
                <c:pt idx="2">
                  <c:v>0.92</c:v>
                </c:pt>
                <c:pt idx="3">
                  <c:v>0.9</c:v>
                </c:pt>
                <c:pt idx="4">
                  <c:v>0.91</c:v>
                </c:pt>
                <c:pt idx="5">
                  <c:v>0.94</c:v>
                </c:pt>
              </c:numCache>
            </c:numRef>
          </c:val>
          <c:smooth val="0"/>
        </c:ser>
        <c:dLbls>
          <c:showLegendKey val="0"/>
          <c:showVal val="0"/>
          <c:showCatName val="0"/>
          <c:showSerName val="0"/>
          <c:showPercent val="0"/>
          <c:showBubbleSize val="0"/>
        </c:dLbls>
        <c:marker val="1"/>
        <c:smooth val="0"/>
        <c:axId val="318923520"/>
        <c:axId val="318925056"/>
      </c:lineChart>
      <c:catAx>
        <c:axId val="318923520"/>
        <c:scaling>
          <c:orientation val="minMax"/>
        </c:scaling>
        <c:delete val="0"/>
        <c:axPos val="b"/>
        <c:majorTickMark val="out"/>
        <c:minorTickMark val="none"/>
        <c:tickLblPos val="nextTo"/>
        <c:crossAx val="318925056"/>
        <c:crosses val="autoZero"/>
        <c:auto val="1"/>
        <c:lblAlgn val="ctr"/>
        <c:lblOffset val="100"/>
        <c:noMultiLvlLbl val="0"/>
      </c:catAx>
      <c:valAx>
        <c:axId val="318925056"/>
        <c:scaling>
          <c:orientation val="minMax"/>
        </c:scaling>
        <c:delete val="0"/>
        <c:axPos val="l"/>
        <c:majorGridlines/>
        <c:numFmt formatCode="General" sourceLinked="1"/>
        <c:majorTickMark val="out"/>
        <c:minorTickMark val="none"/>
        <c:tickLblPos val="nextTo"/>
        <c:crossAx val="318923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160020</xdr:colOff>
      <xdr:row>5</xdr:row>
      <xdr:rowOff>64770</xdr:rowOff>
    </xdr:from>
    <xdr:to>
      <xdr:col>16</xdr:col>
      <xdr:colOff>762000</xdr:colOff>
      <xdr:row>20</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5</xdr:row>
      <xdr:rowOff>80010</xdr:rowOff>
    </xdr:from>
    <xdr:to>
      <xdr:col>11</xdr:col>
      <xdr:colOff>91440</xdr:colOff>
      <xdr:row>20</xdr:row>
      <xdr:rowOff>80010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68580</xdr:colOff>
      <xdr:row>0</xdr:row>
      <xdr:rowOff>0</xdr:rowOff>
    </xdr:from>
    <xdr:to>
      <xdr:col>14</xdr:col>
      <xdr:colOff>480060</xdr:colOff>
      <xdr:row>20</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274320</xdr:colOff>
      <xdr:row>14</xdr:row>
      <xdr:rowOff>144780</xdr:rowOff>
    </xdr:from>
    <xdr:to>
      <xdr:col>2</xdr:col>
      <xdr:colOff>243840</xdr:colOff>
      <xdr:row>28</xdr:row>
      <xdr:rowOff>51435</xdr:rowOff>
    </xdr:to>
    <mc:AlternateContent xmlns:mc="http://schemas.openxmlformats.org/markup-compatibility/2006">
      <mc:Choice xmlns:a14="http://schemas.microsoft.com/office/drawing/2010/main" Requires="a14">
        <xdr:graphicFrame macro="">
          <xdr:nvGraphicFramePr>
            <xdr:cNvPr id="2" name="Algorithm 1"/>
            <xdr:cNvGraphicFramePr/>
          </xdr:nvGraphicFramePr>
          <xdr:xfrm>
            <a:off x="0" y="0"/>
            <a:ext cx="0" cy="0"/>
          </xdr:xfrm>
          <a:graphic>
            <a:graphicData uri="http://schemas.microsoft.com/office/drawing/2010/slicer">
              <sle:slicer xmlns:sle="http://schemas.microsoft.com/office/drawing/2010/slicer" name="Algorithm 1"/>
            </a:graphicData>
          </a:graphic>
        </xdr:graphicFrame>
      </mc:Choice>
      <mc:Fallback>
        <xdr:sp macro="" textlink="">
          <xdr:nvSpPr>
            <xdr:cNvPr id="0" name=""/>
            <xdr:cNvSpPr>
              <a:spLocks noTextEdit="1"/>
            </xdr:cNvSpPr>
          </xdr:nvSpPr>
          <xdr:spPr>
            <a:xfrm>
              <a:off x="883920" y="3070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228600</xdr:colOff>
      <xdr:row>14</xdr:row>
      <xdr:rowOff>144780</xdr:rowOff>
    </xdr:from>
    <xdr:to>
      <xdr:col>5</xdr:col>
      <xdr:colOff>7620</xdr:colOff>
      <xdr:row>28</xdr:row>
      <xdr:rowOff>51435</xdr:rowOff>
    </xdr:to>
    <mc:AlternateContent xmlns:mc="http://schemas.openxmlformats.org/markup-compatibility/2006">
      <mc:Choice xmlns:a14="http://schemas.microsoft.com/office/drawing/2010/main" Requires="a14">
        <xdr:graphicFrame macro="">
          <xdr:nvGraphicFramePr>
            <xdr:cNvPr id="4" name="Accuracy 1"/>
            <xdr:cNvGraphicFramePr/>
          </xdr:nvGraphicFramePr>
          <xdr:xfrm>
            <a:off x="0" y="0"/>
            <a:ext cx="0" cy="0"/>
          </xdr:xfrm>
          <a:graphic>
            <a:graphicData uri="http://schemas.microsoft.com/office/drawing/2010/slicer">
              <sle:slicer xmlns:sle="http://schemas.microsoft.com/office/drawing/2010/slicer" name="Accuracy 1"/>
            </a:graphicData>
          </a:graphic>
        </xdr:graphicFrame>
      </mc:Choice>
      <mc:Fallback>
        <xdr:sp macro="" textlink="">
          <xdr:nvSpPr>
            <xdr:cNvPr id="0" name=""/>
            <xdr:cNvSpPr>
              <a:spLocks noTextEdit="1"/>
            </xdr:cNvSpPr>
          </xdr:nvSpPr>
          <xdr:spPr>
            <a:xfrm>
              <a:off x="2697480" y="3070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xdr:colOff>
      <xdr:row>0</xdr:row>
      <xdr:rowOff>163830</xdr:rowOff>
    </xdr:from>
    <xdr:to>
      <xdr:col>15</xdr:col>
      <xdr:colOff>320040</xdr:colOff>
      <xdr:row>15</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17</xdr:row>
      <xdr:rowOff>114300</xdr:rowOff>
    </xdr:from>
    <xdr:to>
      <xdr:col>1</xdr:col>
      <xdr:colOff>1104900</xdr:colOff>
      <xdr:row>31</xdr:row>
      <xdr:rowOff>20955</xdr:rowOff>
    </xdr:to>
    <mc:AlternateContent xmlns:mc="http://schemas.openxmlformats.org/markup-compatibility/2006" xmlns:a14="http://schemas.microsoft.com/office/drawing/2010/main">
      <mc:Choice Requires="a14">
        <xdr:graphicFrame macro="">
          <xdr:nvGraphicFramePr>
            <xdr:cNvPr id="3" name="Algorithm"/>
            <xdr:cNvGraphicFramePr/>
          </xdr:nvGraphicFramePr>
          <xdr:xfrm>
            <a:off x="0" y="0"/>
            <a:ext cx="0" cy="0"/>
          </xdr:xfrm>
          <a:graphic>
            <a:graphicData uri="http://schemas.microsoft.com/office/drawing/2010/slicer">
              <sle:slicer xmlns:sle="http://schemas.microsoft.com/office/drawing/2010/slicer" name="Algorithm"/>
            </a:graphicData>
          </a:graphic>
        </xdr:graphicFrame>
      </mc:Choice>
      <mc:Fallback xmlns="">
        <xdr:sp macro="" textlink="">
          <xdr:nvSpPr>
            <xdr:cNvPr id="0" name=""/>
            <xdr:cNvSpPr>
              <a:spLocks noTextEdit="1"/>
            </xdr:cNvSpPr>
          </xdr:nvSpPr>
          <xdr:spPr>
            <a:xfrm>
              <a:off x="22860" y="3223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17</xdr:row>
      <xdr:rowOff>99060</xdr:rowOff>
    </xdr:from>
    <xdr:to>
      <xdr:col>4</xdr:col>
      <xdr:colOff>541020</xdr:colOff>
      <xdr:row>31</xdr:row>
      <xdr:rowOff>5715</xdr:rowOff>
    </xdr:to>
    <mc:AlternateContent xmlns:mc="http://schemas.openxmlformats.org/markup-compatibility/2006" xmlns:a14="http://schemas.microsoft.com/office/drawing/2010/main">
      <mc:Choice Requires="a14">
        <xdr:graphicFrame macro="">
          <xdr:nvGraphicFramePr>
            <xdr:cNvPr id="4" name="Accuracy"/>
            <xdr:cNvGraphicFramePr/>
          </xdr:nvGraphicFramePr>
          <xdr:xfrm>
            <a:off x="0" y="0"/>
            <a:ext cx="0" cy="0"/>
          </xdr:xfrm>
          <a:graphic>
            <a:graphicData uri="http://schemas.microsoft.com/office/drawing/2010/slicer">
              <sle:slicer xmlns:sle="http://schemas.microsoft.com/office/drawing/2010/slicer" name="Accuracy"/>
            </a:graphicData>
          </a:graphic>
        </xdr:graphicFrame>
      </mc:Choice>
      <mc:Fallback xmlns="">
        <xdr:sp macro="" textlink="">
          <xdr:nvSpPr>
            <xdr:cNvPr id="0" name=""/>
            <xdr:cNvSpPr>
              <a:spLocks noTextEdit="1"/>
            </xdr:cNvSpPr>
          </xdr:nvSpPr>
          <xdr:spPr>
            <a:xfrm>
              <a:off x="1943100" y="3208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411480</xdr:colOff>
      <xdr:row>17</xdr:row>
      <xdr:rowOff>167640</xdr:rowOff>
    </xdr:from>
    <xdr:to>
      <xdr:col>8</xdr:col>
      <xdr:colOff>198120</xdr:colOff>
      <xdr:row>31</xdr:row>
      <xdr:rowOff>74295</xdr:rowOff>
    </xdr:to>
    <mc:AlternateContent xmlns:mc="http://schemas.openxmlformats.org/markup-compatibility/2006" xmlns:a14="http://schemas.microsoft.com/office/drawing/2010/main">
      <mc:Choice Requires="a14">
        <xdr:graphicFrame macro="">
          <xdr:nvGraphicFramePr>
            <xdr:cNvPr id="5" name="Precision"/>
            <xdr:cNvGraphicFramePr/>
          </xdr:nvGraphicFramePr>
          <xdr:xfrm>
            <a:off x="0" y="0"/>
            <a:ext cx="0" cy="0"/>
          </xdr:xfrm>
          <a:graphic>
            <a:graphicData uri="http://schemas.microsoft.com/office/drawing/2010/slicer">
              <sle:slicer xmlns:sle="http://schemas.microsoft.com/office/drawing/2010/slicer" name="Precision"/>
            </a:graphicData>
          </a:graphic>
        </xdr:graphicFrame>
      </mc:Choice>
      <mc:Fallback xmlns="">
        <xdr:sp macro="" textlink="">
          <xdr:nvSpPr>
            <xdr:cNvPr id="0" name=""/>
            <xdr:cNvSpPr>
              <a:spLocks noTextEdit="1"/>
            </xdr:cNvSpPr>
          </xdr:nvSpPr>
          <xdr:spPr>
            <a:xfrm>
              <a:off x="3825240" y="3276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464820</xdr:colOff>
      <xdr:row>17</xdr:row>
      <xdr:rowOff>167640</xdr:rowOff>
    </xdr:from>
    <xdr:to>
      <xdr:col>11</xdr:col>
      <xdr:colOff>464820</xdr:colOff>
      <xdr:row>31</xdr:row>
      <xdr:rowOff>74295</xdr:rowOff>
    </xdr:to>
    <mc:AlternateContent xmlns:mc="http://schemas.openxmlformats.org/markup-compatibility/2006" xmlns:a14="http://schemas.microsoft.com/office/drawing/2010/main">
      <mc:Choice Requires="a14">
        <xdr:graphicFrame macro="">
          <xdr:nvGraphicFramePr>
            <xdr:cNvPr id="6" name="Recall"/>
            <xdr:cNvGraphicFramePr/>
          </xdr:nvGraphicFramePr>
          <xdr:xfrm>
            <a:off x="0" y="0"/>
            <a:ext cx="0" cy="0"/>
          </xdr:xfrm>
          <a:graphic>
            <a:graphicData uri="http://schemas.microsoft.com/office/drawing/2010/slicer">
              <sle:slicer xmlns:sle="http://schemas.microsoft.com/office/drawing/2010/slicer" name="Recall"/>
            </a:graphicData>
          </a:graphic>
        </xdr:graphicFrame>
      </mc:Choice>
      <mc:Fallback xmlns="">
        <xdr:sp macro="" textlink="">
          <xdr:nvSpPr>
            <xdr:cNvPr id="0" name=""/>
            <xdr:cNvSpPr>
              <a:spLocks noTextEdit="1"/>
            </xdr:cNvSpPr>
          </xdr:nvSpPr>
          <xdr:spPr>
            <a:xfrm>
              <a:off x="5631180" y="3276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518160</xdr:colOff>
      <xdr:row>18</xdr:row>
      <xdr:rowOff>30480</xdr:rowOff>
    </xdr:from>
    <xdr:to>
      <xdr:col>14</xdr:col>
      <xdr:colOff>518160</xdr:colOff>
      <xdr:row>31</xdr:row>
      <xdr:rowOff>120015</xdr:rowOff>
    </xdr:to>
    <mc:AlternateContent xmlns:mc="http://schemas.openxmlformats.org/markup-compatibility/2006" xmlns:a14="http://schemas.microsoft.com/office/drawing/2010/main">
      <mc:Choice Requires="a14">
        <xdr:graphicFrame macro="">
          <xdr:nvGraphicFramePr>
            <xdr:cNvPr id="7" name="Specificity"/>
            <xdr:cNvGraphicFramePr/>
          </xdr:nvGraphicFramePr>
          <xdr:xfrm>
            <a:off x="0" y="0"/>
            <a:ext cx="0" cy="0"/>
          </xdr:xfrm>
          <a:graphic>
            <a:graphicData uri="http://schemas.microsoft.com/office/drawing/2010/slicer">
              <sle:slicer xmlns:sle="http://schemas.microsoft.com/office/drawing/2010/slicer" name="Specificity"/>
            </a:graphicData>
          </a:graphic>
        </xdr:graphicFrame>
      </mc:Choice>
      <mc:Fallback xmlns="">
        <xdr:sp macro="" textlink="">
          <xdr:nvSpPr>
            <xdr:cNvPr id="0" name=""/>
            <xdr:cNvSpPr>
              <a:spLocks noTextEdit="1"/>
            </xdr:cNvSpPr>
          </xdr:nvSpPr>
          <xdr:spPr>
            <a:xfrm>
              <a:off x="7513320" y="3322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18</xdr:row>
      <xdr:rowOff>53340</xdr:rowOff>
    </xdr:from>
    <xdr:to>
      <xdr:col>17</xdr:col>
      <xdr:colOff>83820</xdr:colOff>
      <xdr:row>31</xdr:row>
      <xdr:rowOff>142875</xdr:rowOff>
    </xdr:to>
    <mc:AlternateContent xmlns:mc="http://schemas.openxmlformats.org/markup-compatibility/2006" xmlns:a14="http://schemas.microsoft.com/office/drawing/2010/main">
      <mc:Choice Requires="a14">
        <xdr:graphicFrame macro="">
          <xdr:nvGraphicFramePr>
            <xdr:cNvPr id="8" name="F1Score"/>
            <xdr:cNvGraphicFramePr/>
          </xdr:nvGraphicFramePr>
          <xdr:xfrm>
            <a:off x="0" y="0"/>
            <a:ext cx="0" cy="0"/>
          </xdr:xfrm>
          <a:graphic>
            <a:graphicData uri="http://schemas.microsoft.com/office/drawing/2010/slicer">
              <sle:slicer xmlns:sle="http://schemas.microsoft.com/office/drawing/2010/slicer" name="F1Score"/>
            </a:graphicData>
          </a:graphic>
        </xdr:graphicFrame>
      </mc:Choice>
      <mc:Fallback xmlns="">
        <xdr:sp macro="" textlink="">
          <xdr:nvSpPr>
            <xdr:cNvPr id="0" name=""/>
            <xdr:cNvSpPr>
              <a:spLocks noTextEdit="1"/>
            </xdr:cNvSpPr>
          </xdr:nvSpPr>
          <xdr:spPr>
            <a:xfrm>
              <a:off x="9479280" y="3345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Neeraj Appari" refreshedDate="45451.553565740738" createdVersion="4" refreshedVersion="4" minRefreshableVersion="3" recordCount="3">
  <cacheSource type="worksheet">
    <worksheetSource ref="B1:H4" sheet="Sheet1"/>
  </cacheSource>
  <cacheFields count="7">
    <cacheField name="Algorithm" numFmtId="0">
      <sharedItems count="3">
        <s v="U-Net"/>
        <s v="DenseNet"/>
        <s v="EfficientNet  B4"/>
      </sharedItems>
    </cacheField>
    <cacheField name="Accuracy" numFmtId="10">
      <sharedItems containsSemiMixedTypes="0" containsString="0" containsNumber="1" minValue="0.84699999999999998" maxValue="0.99860000000000004"/>
    </cacheField>
    <cacheField name="Precision" numFmtId="10">
      <sharedItems containsSemiMixedTypes="0" containsString="0" containsNumber="1" minValue="0.9" maxValue="0.97"/>
    </cacheField>
    <cacheField name="Recall" numFmtId="10">
      <sharedItems containsSemiMixedTypes="0" containsString="0" containsNumber="1" minValue="0.76200000000000001" maxValue="0.89"/>
    </cacheField>
    <cacheField name="Loss" numFmtId="0">
      <sharedItems containsMixedTypes="1" containsNumber="1" minValue="3.8999999999999999E-4" maxValue="3.8999999999999999E-4" count="2">
        <n v="3.8999999999999999E-4"/>
        <s v="-"/>
      </sharedItems>
    </cacheField>
    <cacheField name="F1Score" numFmtId="10">
      <sharedItems containsSemiMixedTypes="0" containsString="0" containsNumber="1" minValue="0.85299999999999998" maxValue="0.9"/>
    </cacheField>
    <cacheField name="AUC" numFmtId="10">
      <sharedItems containsSemiMixedTypes="0" containsString="0" containsNumber="1" minValue="0.82399999999999995" maxValue="0.998700000000000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eraj Appari" refreshedDate="45451.559708680557" createdVersion="4" refreshedVersion="4" minRefreshableVersion="3" recordCount="12">
  <cacheSource type="worksheet">
    <worksheetSource ref="A1:G13" sheet="Sheet2"/>
  </cacheSource>
  <cacheFields count="7">
    <cacheField name="Model " numFmtId="0">
      <sharedItems containsBlank="1" count="4">
        <s v="Proposed"/>
        <s v="[40]"/>
        <s v="[41]"/>
        <m/>
      </sharedItems>
    </cacheField>
    <cacheField name="Algorithm" numFmtId="0">
      <sharedItems containsBlank="1" count="11">
        <s v="CNN"/>
        <s v="CNN+Random Forest"/>
        <s v="VGG16"/>
        <s v="VGG16+XGBoost"/>
        <s v="VGG16+Random Forest"/>
        <s v="UNet+KNN"/>
        <s v="InceptionV3+SVM"/>
        <s v="GLCM+LGBM"/>
        <s v="SVM"/>
        <s v="Contrast Limited Adaptive Histogram Equalization (CLAHE), ResNet (CNN).                                          "/>
        <m/>
      </sharedItems>
    </cacheField>
    <cacheField name="Accuracy" numFmtId="0">
      <sharedItems containsString="0" containsBlank="1" containsNumber="1" minValue="0.62" maxValue="0.96" count="10">
        <n v="0.96"/>
        <n v="0.73"/>
        <n v="0.91"/>
        <n v="0.93"/>
        <n v="0.94"/>
        <n v="0.92"/>
        <n v="0.62"/>
        <n v="0.94530000000000003"/>
        <n v="0.87"/>
        <m/>
      </sharedItems>
    </cacheField>
    <cacheField name="Recall" numFmtId="0">
      <sharedItems containsString="0" containsBlank="1" containsNumber="1" minValue="0.7" maxValue="1" count="12">
        <n v="0.94230000000000003"/>
        <n v="0.89649999999999996"/>
        <n v="0.97670000000000001"/>
        <n v="0.90559999999999996"/>
        <n v="0.92589999999999995"/>
        <n v="0.92300000000000004"/>
        <n v="0.95650000000000002"/>
        <n v="1"/>
        <n v="0.7"/>
        <n v="0.95830000000000004"/>
        <n v="0.91"/>
        <m/>
      </sharedItems>
    </cacheField>
    <cacheField name="Precision" numFmtId="0">
      <sharedItems containsString="0" containsBlank="1" containsNumber="1" minValue="0.42" maxValue="1" count="10">
        <n v="0.98"/>
        <n v="0.52"/>
        <n v="0.84"/>
        <n v="0.96"/>
        <n v="1"/>
        <n v="0.88"/>
        <n v="0.42"/>
        <n v="0.80230000000000001"/>
        <n v="0.81"/>
        <m/>
      </sharedItems>
    </cacheField>
    <cacheField name="Specificity" numFmtId="0">
      <sharedItems containsBlank="1" containsMixedTypes="1" containsNumber="1" minValue="0.66910000000000003" maxValue="1" count="12">
        <n v="0.97909999999999997"/>
        <n v="0.66910000000000003"/>
        <n v="0.85960000000000003"/>
        <n v="0.95740000000000003"/>
        <n v="1"/>
        <n v="0.95830000000000004"/>
        <n v="0.88880000000000003"/>
        <n v="0.86199999999999999"/>
        <n v="0.82"/>
        <n v="0.99650000000000005"/>
        <s v="-"/>
        <m/>
      </sharedItems>
    </cacheField>
    <cacheField name="F1Score" numFmtId="0">
      <sharedItems containsString="0" containsBlank="1" containsNumber="1" minValue="0.52500000000000002" maxValue="0.95950000000000002" count="12">
        <n v="0.95950000000000002"/>
        <n v="0.65239999999999998"/>
        <n v="0.89500000000000002"/>
        <n v="0.92900000000000005"/>
        <n v="0.95830000000000004"/>
        <n v="0.9395"/>
        <n v="0.91820000000000002"/>
        <n v="0.91300000000000003"/>
        <n v="0.52500000000000002"/>
        <n v="0.87329999999999997"/>
        <n v="0.84"/>
        <m/>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Neeraj Appari" refreshedDate="45451.56300775463" createdVersion="4" refreshedVersion="4" minRefreshableVersion="3" recordCount="6">
  <cacheSource type="worksheet">
    <worksheetSource ref="A1:G7" sheet="Sheet3"/>
  </cacheSource>
  <cacheFields count="7">
    <cacheField name="Model " numFmtId="0">
      <sharedItems/>
    </cacheField>
    <cacheField name="Algorithm" numFmtId="0">
      <sharedItems count="6">
        <s v="VGG16"/>
        <s v="Resnet50"/>
        <s v="MobileNetV2"/>
        <s v="Ensemble"/>
        <s v="Weighted Ensemble"/>
        <s v="Ideal Ensemble"/>
      </sharedItems>
    </cacheField>
    <cacheField name="Accuracy" numFmtId="9">
      <sharedItems containsSemiMixedTypes="0" containsString="0" containsNumber="1" minValue="0.9" maxValue="0.94" count="4">
        <n v="0.91"/>
        <n v="0.9"/>
        <n v="0.92"/>
        <n v="0.94"/>
      </sharedItems>
    </cacheField>
    <cacheField name="Precision" numFmtId="0">
      <sharedItems containsSemiMixedTypes="0" containsString="0" containsNumber="1" minValue="0.84" maxValue="0.97819999999999996" count="4">
        <n v="0.84"/>
        <n v="0.93469999999999998"/>
        <n v="0.97719999999999996"/>
        <n v="0.97819999999999996"/>
      </sharedItems>
    </cacheField>
    <cacheField name="Recall" numFmtId="0">
      <sharedItems containsSemiMixedTypes="0" containsString="0" containsNumber="1" minValue="0.86" maxValue="0.97670000000000001" count="3">
        <n v="0.97670000000000001"/>
        <n v="0.86"/>
        <n v="0.9"/>
      </sharedItems>
    </cacheField>
    <cacheField name="Specificity" numFmtId="10">
      <sharedItems containsSemiMixedTypes="0" containsString="0" containsNumber="1" minValue="0.85960000000000003" maxValue="0.90739999999999998" count="4">
        <n v="0.85960000000000003"/>
        <n v="0.87029999999999996"/>
        <n v="0.875"/>
        <n v="0.90739999999999998"/>
      </sharedItems>
    </cacheField>
    <cacheField name="F1Score" numFmtId="10">
      <sharedItems containsSemiMixedTypes="0" containsString="0" containsNumber="1" minValue="0.89500000000000002" maxValue="0.93359999999999999" count="4">
        <n v="0.89500000000000002"/>
        <n v="0.89629999999999999"/>
        <n v="0.91159999999999997"/>
        <n v="0.9335999999999999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
  <r>
    <x v="0"/>
    <n v="0.99860000000000004"/>
    <n v="0.90900000000000003"/>
    <n v="0.88880000000000003"/>
    <x v="0"/>
    <n v="0.8982"/>
    <n v="0.99870000000000003"/>
  </r>
  <r>
    <x v="1"/>
    <n v="0.84699999999999998"/>
    <n v="0.97"/>
    <n v="0.76200000000000001"/>
    <x v="1"/>
    <n v="0.85299999999999998"/>
    <n v="0.82399999999999995"/>
  </r>
  <r>
    <x v="2"/>
    <n v="0.9"/>
    <n v="0.9"/>
    <n v="0.89"/>
    <x v="1"/>
    <n v="0.9"/>
    <n v="0.9"/>
  </r>
</pivotCacheRecords>
</file>

<file path=xl/pivotCache/pivotCacheRecords2.xml><?xml version="1.0" encoding="utf-8"?>
<pivotCacheRecords xmlns="http://schemas.openxmlformats.org/spreadsheetml/2006/main" xmlns:r="http://schemas.openxmlformats.org/officeDocument/2006/relationships" count="12">
  <r>
    <x v="0"/>
    <x v="0"/>
    <x v="0"/>
    <x v="0"/>
    <x v="0"/>
    <x v="0"/>
    <x v="0"/>
  </r>
  <r>
    <x v="0"/>
    <x v="1"/>
    <x v="1"/>
    <x v="1"/>
    <x v="1"/>
    <x v="1"/>
    <x v="1"/>
  </r>
  <r>
    <x v="0"/>
    <x v="2"/>
    <x v="2"/>
    <x v="2"/>
    <x v="2"/>
    <x v="2"/>
    <x v="2"/>
  </r>
  <r>
    <x v="0"/>
    <x v="3"/>
    <x v="3"/>
    <x v="3"/>
    <x v="3"/>
    <x v="3"/>
    <x v="3"/>
  </r>
  <r>
    <x v="0"/>
    <x v="4"/>
    <x v="0"/>
    <x v="4"/>
    <x v="4"/>
    <x v="4"/>
    <x v="4"/>
  </r>
  <r>
    <x v="0"/>
    <x v="5"/>
    <x v="4"/>
    <x v="5"/>
    <x v="3"/>
    <x v="5"/>
    <x v="5"/>
  </r>
  <r>
    <x v="0"/>
    <x v="6"/>
    <x v="5"/>
    <x v="6"/>
    <x v="5"/>
    <x v="6"/>
    <x v="6"/>
  </r>
  <r>
    <x v="0"/>
    <x v="7"/>
    <x v="5"/>
    <x v="7"/>
    <x v="2"/>
    <x v="7"/>
    <x v="7"/>
  </r>
  <r>
    <x v="0"/>
    <x v="8"/>
    <x v="6"/>
    <x v="8"/>
    <x v="6"/>
    <x v="8"/>
    <x v="8"/>
  </r>
  <r>
    <x v="1"/>
    <x v="0"/>
    <x v="7"/>
    <x v="9"/>
    <x v="7"/>
    <x v="9"/>
    <x v="9"/>
  </r>
  <r>
    <x v="2"/>
    <x v="9"/>
    <x v="8"/>
    <x v="10"/>
    <x v="8"/>
    <x v="10"/>
    <x v="10"/>
  </r>
  <r>
    <x v="3"/>
    <x v="10"/>
    <x v="9"/>
    <x v="11"/>
    <x v="9"/>
    <x v="11"/>
    <x v="11"/>
  </r>
</pivotCacheRecords>
</file>

<file path=xl/pivotCache/pivotCacheRecords3.xml><?xml version="1.0" encoding="utf-8"?>
<pivotCacheRecords xmlns="http://schemas.openxmlformats.org/spreadsheetml/2006/main" xmlns:r="http://schemas.openxmlformats.org/officeDocument/2006/relationships" count="6">
  <r>
    <s v="Proposed"/>
    <x v="0"/>
    <x v="0"/>
    <x v="0"/>
    <x v="0"/>
    <x v="0"/>
    <x v="0"/>
  </r>
  <r>
    <s v="Proposed"/>
    <x v="1"/>
    <x v="1"/>
    <x v="1"/>
    <x v="1"/>
    <x v="1"/>
    <x v="1"/>
  </r>
  <r>
    <s v="Proposed"/>
    <x v="2"/>
    <x v="2"/>
    <x v="2"/>
    <x v="1"/>
    <x v="2"/>
    <x v="2"/>
  </r>
  <r>
    <s v="Proposed"/>
    <x v="3"/>
    <x v="3"/>
    <x v="3"/>
    <x v="2"/>
    <x v="3"/>
    <x v="3"/>
  </r>
  <r>
    <s v="Proposed"/>
    <x v="4"/>
    <x v="3"/>
    <x v="3"/>
    <x v="2"/>
    <x v="3"/>
    <x v="3"/>
  </r>
  <r>
    <s v="Proposed"/>
    <x v="5"/>
    <x v="2"/>
    <x v="2"/>
    <x v="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O1:Q5" firstHeaderRow="0" firstDataRow="1" firstDataCol="1"/>
  <pivotFields count="7">
    <pivotField axis="axisRow" showAll="0">
      <items count="4">
        <item x="1"/>
        <item x="2"/>
        <item x="0"/>
        <item t="default"/>
      </items>
    </pivotField>
    <pivotField dataField="1" numFmtId="10" showAll="0"/>
    <pivotField dataField="1" numFmtId="10" showAll="0"/>
    <pivotField numFmtId="10" showAll="0"/>
    <pivotField showAll="0">
      <items count="3">
        <item x="0"/>
        <item x="1"/>
        <item t="default"/>
      </items>
    </pivotField>
    <pivotField numFmtId="10" showAll="0"/>
    <pivotField numFmtId="10" showAll="0"/>
  </pivotFields>
  <rowFields count="1">
    <field x="0"/>
  </rowFields>
  <rowItems count="4">
    <i>
      <x/>
    </i>
    <i>
      <x v="1"/>
    </i>
    <i>
      <x v="2"/>
    </i>
    <i t="grand">
      <x/>
    </i>
  </rowItems>
  <colFields count="1">
    <field x="-2"/>
  </colFields>
  <colItems count="2">
    <i>
      <x/>
    </i>
    <i i="1">
      <x v="1"/>
    </i>
  </colItems>
  <dataFields count="2">
    <dataField name="Max of Accuracy" fld="1" subtotal="max" baseField="0" baseItem="0"/>
    <dataField name="Max of Precision" fld="2" subtotal="max"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P1:R13" firstHeaderRow="0" firstDataRow="1" firstDataCol="1"/>
  <pivotFields count="7">
    <pivotField showAll="0">
      <items count="5">
        <item x="1"/>
        <item x="2"/>
        <item x="0"/>
        <item x="3"/>
        <item t="default"/>
      </items>
    </pivotField>
    <pivotField axis="axisRow" showAll="0">
      <items count="12">
        <item x="0"/>
        <item x="1"/>
        <item x="9"/>
        <item x="7"/>
        <item x="6"/>
        <item x="8"/>
        <item x="5"/>
        <item x="2"/>
        <item x="4"/>
        <item x="3"/>
        <item x="10"/>
        <item t="default"/>
      </items>
    </pivotField>
    <pivotField dataField="1" showAll="0">
      <items count="11">
        <item x="6"/>
        <item x="1"/>
        <item x="8"/>
        <item x="2"/>
        <item x="5"/>
        <item x="3"/>
        <item x="4"/>
        <item x="7"/>
        <item x="0"/>
        <item x="9"/>
        <item t="default"/>
      </items>
    </pivotField>
    <pivotField dataField="1" showAll="0">
      <items count="13">
        <item x="8"/>
        <item x="1"/>
        <item x="3"/>
        <item x="10"/>
        <item x="5"/>
        <item x="4"/>
        <item x="0"/>
        <item x="6"/>
        <item x="9"/>
        <item x="2"/>
        <item x="7"/>
        <item x="11"/>
        <item t="default"/>
      </items>
    </pivotField>
    <pivotField showAll="0">
      <items count="11">
        <item x="6"/>
        <item x="1"/>
        <item x="7"/>
        <item x="8"/>
        <item x="2"/>
        <item x="5"/>
        <item x="3"/>
        <item x="0"/>
        <item x="4"/>
        <item x="9"/>
        <item t="default"/>
      </items>
    </pivotField>
    <pivotField showAll="0">
      <items count="13">
        <item x="1"/>
        <item x="8"/>
        <item x="2"/>
        <item x="7"/>
        <item x="6"/>
        <item x="3"/>
        <item x="5"/>
        <item x="0"/>
        <item x="9"/>
        <item x="4"/>
        <item x="10"/>
        <item x="11"/>
        <item t="default"/>
      </items>
    </pivotField>
    <pivotField showAll="0">
      <items count="13">
        <item x="8"/>
        <item x="1"/>
        <item x="10"/>
        <item x="9"/>
        <item x="2"/>
        <item x="7"/>
        <item x="6"/>
        <item x="3"/>
        <item x="5"/>
        <item x="4"/>
        <item x="0"/>
        <item x="11"/>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Max of Accuracy" fld="2" subtotal="max" baseField="1" baseItem="1"/>
    <dataField name="Max of Recall" fld="3" subtotal="max" baseField="1" baseItem="1"/>
  </dataFields>
  <chartFormats count="4">
    <chartFormat chart="1" format="40" series="1">
      <pivotArea type="data" outline="0" fieldPosition="0">
        <references count="1">
          <reference field="4294967294" count="1" selected="0">
            <x v="0"/>
          </reference>
        </references>
      </pivotArea>
    </chartFormat>
    <chartFormat chart="1" format="41"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2:S9" firstHeaderRow="0" firstDataRow="1" firstDataCol="1"/>
  <pivotFields count="7">
    <pivotField showAll="0"/>
    <pivotField axis="axisRow" showAll="0">
      <items count="7">
        <item x="3"/>
        <item x="5"/>
        <item x="2"/>
        <item x="1"/>
        <item x="0"/>
        <item x="4"/>
        <item t="default"/>
      </items>
    </pivotField>
    <pivotField dataField="1" numFmtId="9" showAll="0">
      <items count="5">
        <item x="1"/>
        <item x="0"/>
        <item x="2"/>
        <item x="3"/>
        <item t="default"/>
      </items>
    </pivotField>
    <pivotField dataField="1" showAll="0">
      <items count="5">
        <item x="0"/>
        <item x="1"/>
        <item x="2"/>
        <item x="3"/>
        <item t="default"/>
      </items>
    </pivotField>
    <pivotField showAll="0">
      <items count="4">
        <item x="1"/>
        <item x="2"/>
        <item x="0"/>
        <item t="default"/>
      </items>
    </pivotField>
    <pivotField numFmtId="10" showAll="0">
      <items count="5">
        <item x="0"/>
        <item x="1"/>
        <item x="2"/>
        <item x="3"/>
        <item t="default"/>
      </items>
    </pivotField>
    <pivotField numFmtId="10" showAll="0">
      <items count="5">
        <item x="0"/>
        <item x="1"/>
        <item x="2"/>
        <item x="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Max of Precision" fld="3" subtotal="max" baseField="1" baseItem="1"/>
    <dataField name="Max of Accuracy" fld="2" subtotal="max" baseField="1"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lgorithm" sourceName="Algorithm">
  <pivotTables>
    <pivotTable tabId="3" name="PivotTable3"/>
  </pivotTables>
  <data>
    <tabular pivotCacheId="1">
      <items count="6">
        <i x="3" s="1"/>
        <i x="5"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uracy" sourceName="Accuracy">
  <pivotTables>
    <pivotTable tabId="3" name="PivotTable3"/>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ecision" sourceName="Precision">
  <pivotTables>
    <pivotTable tabId="3" name="PivotTable3"/>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call" sourceName="Recall">
  <pivotTables>
    <pivotTable tabId="3" name="PivotTable3"/>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pecificity" sourceName="Specificity">
  <pivotTables>
    <pivotTable tabId="3" name="PivotTable3"/>
  </pivotTables>
  <data>
    <tabular pivotCacheId="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1Score" sourceName="F1Score">
  <pivotTables>
    <pivotTable tabId="3" name="PivotTable3"/>
  </pivotTables>
  <data>
    <tabular pivotCacheId="1">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lgorithm1" sourceName="Algorithm">
  <pivotTables>
    <pivotTable tabId="2" name="PivotTable2"/>
  </pivotTables>
  <data>
    <tabular pivotCacheId="2">
      <items count="11">
        <i x="0" s="1"/>
        <i x="1" s="1"/>
        <i x="9" s="1"/>
        <i x="7" s="1"/>
        <i x="6" s="1"/>
        <i x="8" s="1"/>
        <i x="5" s="1"/>
        <i x="2" s="1"/>
        <i x="4" s="1"/>
        <i x="3" s="1"/>
        <i x="1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ccuracy1" sourceName="Accuracy">
  <pivotTables>
    <pivotTable tabId="2" name="PivotTable2"/>
  </pivotTables>
  <data>
    <tabular pivotCacheId="2">
      <items count="10">
        <i x="6" s="1"/>
        <i x="1" s="1"/>
        <i x="8" s="1"/>
        <i x="2" s="1"/>
        <i x="5" s="1"/>
        <i x="3" s="1"/>
        <i x="4" s="1"/>
        <i x="7" s="1"/>
        <i x="0"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lgorithm 1" cache="Slicer_Algorithm1" caption="Algorithm" rowHeight="234950"/>
  <slicer name="Accuracy 1" cache="Slicer_Accuracy1" caption="Accurac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lgorithm" cache="Slicer_Algorithm" caption="Algorithm" rowHeight="234950"/>
  <slicer name="Accuracy" cache="Slicer_Accuracy" caption="Accuracy" rowHeight="234950"/>
  <slicer name="Precision" cache="Slicer_Precision" caption="Precision" rowHeight="234950"/>
  <slicer name="Recall" cache="Slicer_Recall" caption="Recall" rowHeight="234950"/>
  <slicer name="Specificity" cache="Slicer_Specificity" caption="Specificity" rowHeight="234950"/>
  <slicer name="F1Score" cache="Slicer_F1Score" caption="F1Score" rowHeight="234950"/>
</slicers>
</file>

<file path=xl/tables/table1.xml><?xml version="1.0" encoding="utf-8"?>
<table xmlns="http://schemas.openxmlformats.org/spreadsheetml/2006/main" id="4" name="Table4" displayName="Table4" ref="A1:H4" totalsRowShown="0">
  <autoFilter ref="A1:H4"/>
  <tableColumns count="8">
    <tableColumn id="1" name="Model "/>
    <tableColumn id="2" name="Algorithm"/>
    <tableColumn id="3" name="Accuracy"/>
    <tableColumn id="4" name="Precision"/>
    <tableColumn id="5" name="Recall"/>
    <tableColumn id="6" name="Loss"/>
    <tableColumn id="7" name="F1Score"/>
    <tableColumn id="8" name="AUC"/>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G13" totalsRowShown="0">
  <autoFilter ref="A1:G13"/>
  <tableColumns count="7">
    <tableColumn id="1" name="Model "/>
    <tableColumn id="2" name="Algorithm"/>
    <tableColumn id="3" name="Accuracy" dataDxfId="12"/>
    <tableColumn id="4" name="Recall" dataDxfId="11"/>
    <tableColumn id="5" name="Precision" dataDxfId="10"/>
    <tableColumn id="6" name="Specificity"/>
    <tableColumn id="7" name="F1Score" dataDxfId="9"/>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G7" totalsRowShown="0" dataDxfId="0" tableBorderDxfId="8">
  <autoFilter ref="A1:G7"/>
  <tableColumns count="7">
    <tableColumn id="1" name="Model " dataDxfId="7"/>
    <tableColumn id="2" name="Algorithm" dataDxfId="6"/>
    <tableColumn id="3" name="Accuracy" dataDxfId="5"/>
    <tableColumn id="4" name="Precision" dataDxfId="4"/>
    <tableColumn id="5" name="Recall" dataDxfId="3"/>
    <tableColumn id="6" name="Specificity" dataDxfId="2"/>
    <tableColumn id="7" name="F1Scor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B1" sqref="B1:H1"/>
    </sheetView>
  </sheetViews>
  <sheetFormatPr defaultRowHeight="14.4" x14ac:dyDescent="0.3"/>
  <cols>
    <col min="2" max="2" width="22.44140625" customWidth="1"/>
    <col min="3" max="3" width="10.5546875" customWidth="1"/>
    <col min="4" max="4" width="10.44140625" customWidth="1"/>
    <col min="5" max="5" width="8.33203125" bestFit="1" customWidth="1"/>
    <col min="6" max="6" width="9.21875" bestFit="1" customWidth="1"/>
    <col min="7" max="7" width="9.44140625" customWidth="1"/>
    <col min="8" max="8" width="7" bestFit="1" customWidth="1"/>
    <col min="11" max="11" width="10.77734375" bestFit="1" customWidth="1"/>
    <col min="15" max="15" width="13.88671875" customWidth="1"/>
    <col min="16" max="16" width="15.109375" customWidth="1"/>
    <col min="17" max="17" width="15" customWidth="1"/>
    <col min="18" max="18" width="12.33203125" bestFit="1" customWidth="1"/>
    <col min="19" max="19" width="11.109375" customWidth="1"/>
    <col min="20" max="20" width="11.109375" bestFit="1" customWidth="1"/>
  </cols>
  <sheetData>
    <row r="1" spans="1:17" x14ac:dyDescent="0.3">
      <c r="A1" t="s">
        <v>0</v>
      </c>
      <c r="B1" t="s">
        <v>1</v>
      </c>
      <c r="C1" t="s">
        <v>2</v>
      </c>
      <c r="D1" t="s">
        <v>3</v>
      </c>
      <c r="E1" t="s">
        <v>4</v>
      </c>
      <c r="F1" t="s">
        <v>5</v>
      </c>
      <c r="G1" t="s">
        <v>6</v>
      </c>
      <c r="H1" t="s">
        <v>7</v>
      </c>
      <c r="O1" s="4" t="s">
        <v>33</v>
      </c>
      <c r="P1" t="s">
        <v>36</v>
      </c>
      <c r="Q1" t="s">
        <v>37</v>
      </c>
    </row>
    <row r="2" spans="1:17" x14ac:dyDescent="0.3">
      <c r="A2" s="7" t="s">
        <v>8</v>
      </c>
      <c r="B2" s="7" t="s">
        <v>9</v>
      </c>
      <c r="C2" s="10">
        <v>0.99860000000000004</v>
      </c>
      <c r="D2" s="10">
        <v>0.90900000000000003</v>
      </c>
      <c r="E2" s="10">
        <v>0.88880000000000003</v>
      </c>
      <c r="F2" s="10">
        <v>3.8999999999999999E-4</v>
      </c>
      <c r="G2" s="10">
        <v>0.8982</v>
      </c>
      <c r="H2" s="10">
        <v>0.99870000000000003</v>
      </c>
      <c r="O2" s="5" t="s">
        <v>11</v>
      </c>
      <c r="P2" s="6">
        <v>0.84699999999999998</v>
      </c>
      <c r="Q2" s="6">
        <v>0.97</v>
      </c>
    </row>
    <row r="3" spans="1:17" x14ac:dyDescent="0.3">
      <c r="A3" t="s">
        <v>10</v>
      </c>
      <c r="B3" t="s">
        <v>11</v>
      </c>
      <c r="C3" s="1">
        <v>0.84699999999999998</v>
      </c>
      <c r="D3" s="1">
        <v>0.97</v>
      </c>
      <c r="E3" s="1">
        <v>0.76200000000000001</v>
      </c>
      <c r="F3" t="s">
        <v>12</v>
      </c>
      <c r="G3" s="1">
        <v>0.85299999999999998</v>
      </c>
      <c r="H3" s="1">
        <v>0.82399999999999995</v>
      </c>
      <c r="O3" s="5" t="s">
        <v>14</v>
      </c>
      <c r="P3" s="6">
        <v>0.9</v>
      </c>
      <c r="Q3" s="6">
        <v>0.9</v>
      </c>
    </row>
    <row r="4" spans="1:17" x14ac:dyDescent="0.3">
      <c r="A4" t="s">
        <v>13</v>
      </c>
      <c r="B4" t="s">
        <v>14</v>
      </c>
      <c r="C4" s="1">
        <v>0.9</v>
      </c>
      <c r="D4" s="1">
        <v>0.9</v>
      </c>
      <c r="E4" s="1">
        <v>0.89</v>
      </c>
      <c r="F4" t="s">
        <v>12</v>
      </c>
      <c r="G4" s="1">
        <v>0.9</v>
      </c>
      <c r="H4" s="1">
        <v>0.9</v>
      </c>
      <c r="O4" s="5" t="s">
        <v>9</v>
      </c>
      <c r="P4" s="6">
        <v>0.99860000000000004</v>
      </c>
      <c r="Q4" s="6">
        <v>0.90900000000000003</v>
      </c>
    </row>
    <row r="5" spans="1:17" x14ac:dyDescent="0.3">
      <c r="O5" s="5" t="s">
        <v>34</v>
      </c>
      <c r="P5" s="6">
        <v>0.99860000000000004</v>
      </c>
      <c r="Q5" s="6">
        <v>0.97</v>
      </c>
    </row>
    <row r="23" spans="11:11" x14ac:dyDescent="0.3">
      <c r="K23" s="8" t="s">
        <v>35</v>
      </c>
    </row>
    <row r="24" spans="11:11" x14ac:dyDescent="0.3">
      <c r="K24">
        <f>VLOOKUP(C2,C2:H3,1,TRUE)</f>
        <v>0.99860000000000004</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B1" sqref="B1:G1"/>
    </sheetView>
  </sheetViews>
  <sheetFormatPr defaultRowHeight="14.4" x14ac:dyDescent="0.3"/>
  <cols>
    <col min="2" max="2" width="27.109375" customWidth="1"/>
    <col min="3" max="3" width="10.5546875" customWidth="1"/>
    <col min="5" max="5" width="10.44140625" customWidth="1"/>
    <col min="6" max="6" width="11.44140625" customWidth="1"/>
    <col min="7" max="7" width="9.44140625" customWidth="1"/>
    <col min="16" max="16" width="81.21875" bestFit="1" customWidth="1"/>
    <col min="17" max="17" width="15.109375" customWidth="1"/>
    <col min="18" max="18" width="12.21875" customWidth="1"/>
    <col min="19" max="20" width="15.44140625" customWidth="1"/>
    <col min="21" max="21" width="16.44140625" customWidth="1"/>
    <col min="22" max="22" width="13.77734375" customWidth="1"/>
    <col min="23" max="23" width="17.5546875" bestFit="1" customWidth="1"/>
    <col min="24" max="24" width="13.77734375" customWidth="1"/>
    <col min="25" max="25" width="17.5546875" customWidth="1"/>
    <col min="26" max="26" width="13.77734375" customWidth="1"/>
    <col min="27" max="27" width="17.5546875" customWidth="1"/>
    <col min="28" max="28" width="13.77734375" bestFit="1" customWidth="1"/>
    <col min="29" max="29" width="17.5546875" bestFit="1" customWidth="1"/>
    <col min="30" max="30" width="13.77734375" bestFit="1" customWidth="1"/>
    <col min="31" max="31" width="17.5546875" bestFit="1" customWidth="1"/>
    <col min="32" max="32" width="13.77734375" bestFit="1" customWidth="1"/>
    <col min="33" max="33" width="20.5546875" bestFit="1" customWidth="1"/>
    <col min="34" max="34" width="13.77734375" bestFit="1" customWidth="1"/>
    <col min="35" max="35" width="17.5546875" bestFit="1" customWidth="1"/>
    <col min="36" max="36" width="13.77734375" bestFit="1" customWidth="1"/>
    <col min="37" max="37" width="17.5546875" bestFit="1" customWidth="1"/>
    <col min="38" max="38" width="13.77734375" bestFit="1" customWidth="1"/>
    <col min="39" max="39" width="22.33203125" bestFit="1" customWidth="1"/>
    <col min="40" max="40" width="18.5546875" bestFit="1" customWidth="1"/>
  </cols>
  <sheetData>
    <row r="1" spans="1:18" x14ac:dyDescent="0.3">
      <c r="A1" t="s">
        <v>0</v>
      </c>
      <c r="B1" t="s">
        <v>1</v>
      </c>
      <c r="C1" t="s">
        <v>2</v>
      </c>
      <c r="D1" t="s">
        <v>4</v>
      </c>
      <c r="E1" t="s">
        <v>3</v>
      </c>
      <c r="F1" t="s">
        <v>15</v>
      </c>
      <c r="G1" t="s">
        <v>6</v>
      </c>
      <c r="P1" s="4" t="s">
        <v>33</v>
      </c>
      <c r="Q1" t="s">
        <v>36</v>
      </c>
      <c r="R1" t="s">
        <v>38</v>
      </c>
    </row>
    <row r="2" spans="1:18" x14ac:dyDescent="0.3">
      <c r="A2" s="7" t="s">
        <v>8</v>
      </c>
      <c r="B2" s="7" t="s">
        <v>16</v>
      </c>
      <c r="C2" s="9">
        <v>0.96</v>
      </c>
      <c r="D2" s="10">
        <v>0.94230000000000003</v>
      </c>
      <c r="E2" s="9">
        <v>0.98</v>
      </c>
      <c r="F2" s="10">
        <v>0.97909999999999997</v>
      </c>
      <c r="G2" s="10">
        <v>0.95950000000000002</v>
      </c>
      <c r="P2" s="5" t="s">
        <v>16</v>
      </c>
      <c r="Q2" s="6">
        <v>0.96</v>
      </c>
      <c r="R2" s="6">
        <v>0.95830000000000004</v>
      </c>
    </row>
    <row r="3" spans="1:18" x14ac:dyDescent="0.3">
      <c r="A3" t="s">
        <v>8</v>
      </c>
      <c r="B3" t="s">
        <v>17</v>
      </c>
      <c r="C3" s="2">
        <v>0.73</v>
      </c>
      <c r="D3" s="1">
        <v>0.89649999999999996</v>
      </c>
      <c r="E3" s="2">
        <v>0.52</v>
      </c>
      <c r="F3" s="1">
        <v>0.66910000000000003</v>
      </c>
      <c r="G3" s="1">
        <v>0.65239999999999998</v>
      </c>
      <c r="P3" s="5" t="s">
        <v>17</v>
      </c>
      <c r="Q3" s="6">
        <v>0.73</v>
      </c>
      <c r="R3" s="6">
        <v>0.89649999999999996</v>
      </c>
    </row>
    <row r="4" spans="1:18" x14ac:dyDescent="0.3">
      <c r="A4" t="s">
        <v>8</v>
      </c>
      <c r="B4" t="s">
        <v>18</v>
      </c>
      <c r="C4" s="2">
        <v>0.91</v>
      </c>
      <c r="D4" s="1">
        <v>0.97670000000000001</v>
      </c>
      <c r="E4" s="2">
        <v>0.84</v>
      </c>
      <c r="F4" s="1">
        <v>0.85960000000000003</v>
      </c>
      <c r="G4" s="1">
        <v>0.89500000000000002</v>
      </c>
      <c r="P4" s="5" t="s">
        <v>27</v>
      </c>
      <c r="Q4" s="6">
        <v>0.87</v>
      </c>
      <c r="R4" s="6">
        <v>0.91</v>
      </c>
    </row>
    <row r="5" spans="1:18" x14ac:dyDescent="0.3">
      <c r="A5" t="s">
        <v>8</v>
      </c>
      <c r="B5" t="s">
        <v>19</v>
      </c>
      <c r="C5" s="2">
        <v>0.93</v>
      </c>
      <c r="D5" s="1">
        <v>0.90559999999999996</v>
      </c>
      <c r="E5" s="2">
        <v>0.96</v>
      </c>
      <c r="F5" s="1">
        <v>0.95740000000000003</v>
      </c>
      <c r="G5" s="1">
        <v>0.92900000000000005</v>
      </c>
      <c r="P5" s="5" t="s">
        <v>23</v>
      </c>
      <c r="Q5" s="6">
        <v>0.92</v>
      </c>
      <c r="R5" s="6">
        <v>1</v>
      </c>
    </row>
    <row r="6" spans="1:18" x14ac:dyDescent="0.3">
      <c r="A6" t="s">
        <v>8</v>
      </c>
      <c r="B6" t="s">
        <v>20</v>
      </c>
      <c r="C6" s="2">
        <v>0.96</v>
      </c>
      <c r="D6" s="1">
        <v>0.92589999999999995</v>
      </c>
      <c r="E6" s="2">
        <v>1</v>
      </c>
      <c r="F6" s="2">
        <v>1</v>
      </c>
      <c r="G6" s="1">
        <v>0.95830000000000004</v>
      </c>
      <c r="P6" s="5" t="s">
        <v>22</v>
      </c>
      <c r="Q6" s="6">
        <v>0.92</v>
      </c>
      <c r="R6" s="6">
        <v>0.95650000000000002</v>
      </c>
    </row>
    <row r="7" spans="1:18" x14ac:dyDescent="0.3">
      <c r="A7" t="s">
        <v>8</v>
      </c>
      <c r="B7" t="s">
        <v>21</v>
      </c>
      <c r="C7" s="2">
        <v>0.94</v>
      </c>
      <c r="D7" s="1">
        <v>0.92300000000000004</v>
      </c>
      <c r="E7" s="2">
        <v>0.96</v>
      </c>
      <c r="F7" s="1">
        <v>0.95830000000000004</v>
      </c>
      <c r="G7" s="1">
        <v>0.9395</v>
      </c>
      <c r="P7" s="5" t="s">
        <v>24</v>
      </c>
      <c r="Q7" s="6">
        <v>0.62</v>
      </c>
      <c r="R7" s="6">
        <v>0.7</v>
      </c>
    </row>
    <row r="8" spans="1:18" x14ac:dyDescent="0.3">
      <c r="A8" t="s">
        <v>8</v>
      </c>
      <c r="B8" t="s">
        <v>22</v>
      </c>
      <c r="C8" s="2">
        <v>0.92</v>
      </c>
      <c r="D8" s="1">
        <v>0.95650000000000002</v>
      </c>
      <c r="E8" s="2">
        <v>0.88</v>
      </c>
      <c r="F8" s="1">
        <v>0.88880000000000003</v>
      </c>
      <c r="G8" s="1">
        <v>0.91820000000000002</v>
      </c>
      <c r="P8" s="5" t="s">
        <v>21</v>
      </c>
      <c r="Q8" s="6">
        <v>0.94</v>
      </c>
      <c r="R8" s="6">
        <v>0.92300000000000004</v>
      </c>
    </row>
    <row r="9" spans="1:18" x14ac:dyDescent="0.3">
      <c r="A9" t="s">
        <v>8</v>
      </c>
      <c r="B9" t="s">
        <v>23</v>
      </c>
      <c r="C9" s="2">
        <v>0.92</v>
      </c>
      <c r="D9" s="2">
        <v>1</v>
      </c>
      <c r="E9" s="2">
        <v>0.84</v>
      </c>
      <c r="F9" s="1">
        <v>0.86199999999999999</v>
      </c>
      <c r="G9" s="1">
        <v>0.91300000000000003</v>
      </c>
      <c r="P9" s="5" t="s">
        <v>18</v>
      </c>
      <c r="Q9" s="6">
        <v>0.91</v>
      </c>
      <c r="R9" s="6">
        <v>0.97670000000000001</v>
      </c>
    </row>
    <row r="10" spans="1:18" x14ac:dyDescent="0.3">
      <c r="A10" t="s">
        <v>8</v>
      </c>
      <c r="B10" t="s">
        <v>24</v>
      </c>
      <c r="C10" s="2">
        <v>0.62</v>
      </c>
      <c r="D10" s="2">
        <v>0.7</v>
      </c>
      <c r="E10" s="2">
        <v>0.42</v>
      </c>
      <c r="F10" s="2">
        <v>0.82</v>
      </c>
      <c r="G10" s="1">
        <v>0.52500000000000002</v>
      </c>
      <c r="P10" s="5" t="s">
        <v>20</v>
      </c>
      <c r="Q10" s="6">
        <v>0.96</v>
      </c>
      <c r="R10" s="6">
        <v>0.92589999999999995</v>
      </c>
    </row>
    <row r="11" spans="1:18" x14ac:dyDescent="0.3">
      <c r="A11" t="s">
        <v>25</v>
      </c>
      <c r="B11" t="s">
        <v>16</v>
      </c>
      <c r="C11" s="1">
        <v>0.94530000000000003</v>
      </c>
      <c r="D11" s="1">
        <v>0.95830000000000004</v>
      </c>
      <c r="E11" s="1">
        <v>0.80230000000000001</v>
      </c>
      <c r="F11" s="1">
        <v>0.99650000000000005</v>
      </c>
      <c r="G11" s="1">
        <v>0.87329999999999997</v>
      </c>
      <c r="P11" s="5" t="s">
        <v>19</v>
      </c>
      <c r="Q11" s="6">
        <v>0.93</v>
      </c>
      <c r="R11" s="6">
        <v>0.90559999999999996</v>
      </c>
    </row>
    <row r="12" spans="1:18" ht="43.2" x14ac:dyDescent="0.3">
      <c r="A12" t="s">
        <v>26</v>
      </c>
      <c r="B12" s="3" t="s">
        <v>27</v>
      </c>
      <c r="C12" s="2">
        <v>0.87</v>
      </c>
      <c r="D12" s="2">
        <v>0.91</v>
      </c>
      <c r="E12" s="2">
        <v>0.81</v>
      </c>
      <c r="F12" t="s">
        <v>12</v>
      </c>
      <c r="G12" s="2">
        <v>0.84</v>
      </c>
      <c r="P12" s="5" t="s">
        <v>39</v>
      </c>
      <c r="Q12" s="6"/>
      <c r="R12" s="6"/>
    </row>
    <row r="13" spans="1:18" x14ac:dyDescent="0.3">
      <c r="B13" s="3"/>
      <c r="P13" s="5" t="s">
        <v>34</v>
      </c>
      <c r="Q13" s="6">
        <v>0.96</v>
      </c>
      <c r="R13" s="6">
        <v>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B1" sqref="B1:G1"/>
    </sheetView>
  </sheetViews>
  <sheetFormatPr defaultRowHeight="14.4" x14ac:dyDescent="0.3"/>
  <cols>
    <col min="1" max="1" width="10.88671875" customWidth="1"/>
    <col min="2" max="2" width="17.21875" bestFit="1" customWidth="1"/>
    <col min="3" max="3" width="10.5546875" customWidth="1"/>
    <col min="4" max="4" width="10.44140625" customWidth="1"/>
    <col min="5" max="5" width="8.88671875" customWidth="1"/>
    <col min="6" max="6" width="11.44140625" customWidth="1"/>
    <col min="7" max="7" width="9.44140625" customWidth="1"/>
    <col min="17" max="17" width="17.21875" customWidth="1"/>
    <col min="18" max="18" width="15" customWidth="1"/>
    <col min="19" max="19" width="15.109375" customWidth="1"/>
    <col min="20" max="20" width="12.33203125" bestFit="1" customWidth="1"/>
    <col min="21" max="21" width="16.109375" bestFit="1" customWidth="1"/>
    <col min="22" max="22" width="14.109375" bestFit="1" customWidth="1"/>
  </cols>
  <sheetData>
    <row r="1" spans="1:19" x14ac:dyDescent="0.3">
      <c r="A1" t="s">
        <v>0</v>
      </c>
      <c r="B1" t="s">
        <v>1</v>
      </c>
      <c r="C1" t="s">
        <v>2</v>
      </c>
      <c r="D1" t="s">
        <v>3</v>
      </c>
      <c r="E1" t="s">
        <v>4</v>
      </c>
      <c r="F1" t="s">
        <v>15</v>
      </c>
      <c r="G1" t="s">
        <v>6</v>
      </c>
    </row>
    <row r="2" spans="1:19" x14ac:dyDescent="0.3">
      <c r="A2" s="33" t="s">
        <v>8</v>
      </c>
      <c r="B2" s="34" t="s">
        <v>18</v>
      </c>
      <c r="C2" s="35" t="s">
        <v>58</v>
      </c>
      <c r="D2" s="35" t="s">
        <v>59</v>
      </c>
      <c r="E2" s="36" t="s">
        <v>60</v>
      </c>
      <c r="F2" s="36" t="s">
        <v>61</v>
      </c>
      <c r="G2" s="37" t="s">
        <v>62</v>
      </c>
      <c r="H2" s="27"/>
      <c r="Q2" s="4" t="s">
        <v>33</v>
      </c>
      <c r="R2" t="s">
        <v>37</v>
      </c>
      <c r="S2" t="s">
        <v>36</v>
      </c>
    </row>
    <row r="3" spans="1:19" x14ac:dyDescent="0.3">
      <c r="A3" s="22" t="s">
        <v>8</v>
      </c>
      <c r="B3" s="23" t="s">
        <v>28</v>
      </c>
      <c r="C3" s="24">
        <v>0.9</v>
      </c>
      <c r="D3" s="25">
        <v>0.93469999999999998</v>
      </c>
      <c r="E3" s="24">
        <v>0.86</v>
      </c>
      <c r="F3" s="25">
        <v>0.87029999999999996</v>
      </c>
      <c r="G3" s="26">
        <v>0.89629999999999999</v>
      </c>
      <c r="H3" s="27"/>
      <c r="Q3" s="5" t="s">
        <v>30</v>
      </c>
      <c r="R3" s="6">
        <v>0.97819999999999996</v>
      </c>
      <c r="S3" s="6">
        <v>0.94</v>
      </c>
    </row>
    <row r="4" spans="1:19" x14ac:dyDescent="0.3">
      <c r="A4" s="28" t="s">
        <v>8</v>
      </c>
      <c r="B4" s="29" t="s">
        <v>29</v>
      </c>
      <c r="C4" s="30">
        <v>0.92</v>
      </c>
      <c r="D4" s="31">
        <v>0.97719999999999996</v>
      </c>
      <c r="E4" s="30">
        <v>0.86</v>
      </c>
      <c r="F4" s="31">
        <v>0.875</v>
      </c>
      <c r="G4" s="32">
        <v>0.91159999999999997</v>
      </c>
      <c r="H4" s="27"/>
      <c r="Q4" s="5" t="s">
        <v>32</v>
      </c>
      <c r="R4" s="6">
        <v>0.97719999999999996</v>
      </c>
      <c r="S4" s="6">
        <v>0.92</v>
      </c>
    </row>
    <row r="5" spans="1:19" x14ac:dyDescent="0.3">
      <c r="A5" s="22" t="s">
        <v>8</v>
      </c>
      <c r="B5" s="23" t="s">
        <v>30</v>
      </c>
      <c r="C5" s="24">
        <v>0.94</v>
      </c>
      <c r="D5" s="25">
        <v>0.97819999999999996</v>
      </c>
      <c r="E5" s="24">
        <v>0.9</v>
      </c>
      <c r="F5" s="25">
        <v>0.90739999999999998</v>
      </c>
      <c r="G5" s="26">
        <v>0.93359999999999999</v>
      </c>
      <c r="H5" s="27"/>
      <c r="Q5" s="5" t="s">
        <v>29</v>
      </c>
      <c r="R5" s="6">
        <v>0.97719999999999996</v>
      </c>
      <c r="S5" s="6">
        <v>0.92</v>
      </c>
    </row>
    <row r="6" spans="1:19" x14ac:dyDescent="0.3">
      <c r="A6" s="17" t="s">
        <v>8</v>
      </c>
      <c r="B6" s="18" t="s">
        <v>31</v>
      </c>
      <c r="C6" s="19">
        <v>0.94</v>
      </c>
      <c r="D6" s="20">
        <v>0.97819999999999996</v>
      </c>
      <c r="E6" s="19">
        <v>0.9</v>
      </c>
      <c r="F6" s="20">
        <v>0.90739999999999998</v>
      </c>
      <c r="G6" s="21">
        <v>0.93359999999999999</v>
      </c>
      <c r="Q6" s="5" t="s">
        <v>28</v>
      </c>
      <c r="R6" s="6">
        <v>0.93469999999999998</v>
      </c>
      <c r="S6" s="6">
        <v>0.9</v>
      </c>
    </row>
    <row r="7" spans="1:19" x14ac:dyDescent="0.3">
      <c r="A7" s="22" t="s">
        <v>8</v>
      </c>
      <c r="B7" s="23" t="s">
        <v>32</v>
      </c>
      <c r="C7" s="24">
        <v>0.92</v>
      </c>
      <c r="D7" s="25">
        <v>0.97719999999999996</v>
      </c>
      <c r="E7" s="24">
        <v>0.86</v>
      </c>
      <c r="F7" s="25">
        <v>0.875</v>
      </c>
      <c r="G7" s="26">
        <v>0.91159999999999997</v>
      </c>
      <c r="H7" s="27"/>
      <c r="Q7" s="5" t="s">
        <v>18</v>
      </c>
      <c r="R7" s="6">
        <v>0.84</v>
      </c>
      <c r="S7" s="6">
        <v>0.91</v>
      </c>
    </row>
    <row r="8" spans="1:19" x14ac:dyDescent="0.3">
      <c r="Q8" s="5" t="s">
        <v>31</v>
      </c>
      <c r="R8" s="6">
        <v>0.97819999999999996</v>
      </c>
      <c r="S8" s="6">
        <v>0.94</v>
      </c>
    </row>
    <row r="9" spans="1:19" x14ac:dyDescent="0.3">
      <c r="D9" s="11"/>
      <c r="E9" s="11"/>
      <c r="Q9" s="5" t="s">
        <v>34</v>
      </c>
      <c r="R9" s="6">
        <v>0.97819999999999996</v>
      </c>
      <c r="S9" s="6">
        <v>0.94</v>
      </c>
    </row>
    <row r="10" spans="1:19" x14ac:dyDescent="0.3">
      <c r="B10" s="11"/>
      <c r="D10" s="11"/>
      <c r="E10" s="11"/>
    </row>
    <row r="11" spans="1:19" x14ac:dyDescent="0.3">
      <c r="B11" s="11"/>
      <c r="D11" s="11"/>
      <c r="E11" s="11"/>
    </row>
    <row r="12" spans="1:19" x14ac:dyDescent="0.3">
      <c r="B12" s="11"/>
      <c r="D12" s="11"/>
      <c r="E12" s="11"/>
    </row>
    <row r="13" spans="1:19" x14ac:dyDescent="0.3">
      <c r="B13" s="11"/>
      <c r="D13" s="11"/>
      <c r="E13" s="11"/>
    </row>
    <row r="14" spans="1:19" x14ac:dyDescent="0.3">
      <c r="B14" s="11"/>
      <c r="D14" s="11"/>
      <c r="E14" s="11"/>
    </row>
  </sheetData>
  <mergeCells count="2">
    <mergeCell ref="B10:B14"/>
    <mergeCell ref="D9:E14"/>
  </mergeCells>
  <pageMargins left="0.7" right="0.7" top="0.75" bottom="0.75" header="0.3" footer="0.3"/>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Sheet3!C6:G6</xm:f>
              <xm:sqref>D9</xm:sqref>
            </x14:sparkline>
          </x14:sparklines>
        </x14:sparklineGroup>
        <x14:sparklineGroup type="column" displayEmptyCellsAs="gap" displayXAxi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Sheet3!G2:G7</xm:f>
              <xm:sqref>B10</xm:sqref>
            </x14:sparkline>
          </x14:sparklines>
        </x14:sparklineGroup>
      </x14:sparklineGroup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9" sqref="D19"/>
    </sheetView>
  </sheetViews>
  <sheetFormatPr defaultRowHeight="14.4" x14ac:dyDescent="0.3"/>
  <cols>
    <col min="1" max="1" width="16.5546875" bestFit="1" customWidth="1"/>
    <col min="3" max="3" width="16.5546875" bestFit="1" customWidth="1"/>
    <col min="4" max="4" width="12.6640625" bestFit="1" customWidth="1"/>
    <col min="5" max="5" width="16.5546875" bestFit="1" customWidth="1"/>
    <col min="6" max="6" width="12" bestFit="1" customWidth="1"/>
    <col min="7" max="7" width="16.5546875" bestFit="1" customWidth="1"/>
    <col min="9" max="9" width="16.5546875" bestFit="1" customWidth="1"/>
  </cols>
  <sheetData>
    <row r="1" spans="1:10" x14ac:dyDescent="0.3">
      <c r="A1" s="14" t="s">
        <v>40</v>
      </c>
      <c r="B1" s="14"/>
      <c r="C1" s="14" t="s">
        <v>41</v>
      </c>
      <c r="D1" s="14"/>
      <c r="E1" s="14" t="s">
        <v>42</v>
      </c>
      <c r="F1" s="14"/>
      <c r="G1" s="14" t="s">
        <v>43</v>
      </c>
      <c r="H1" s="14"/>
      <c r="I1" s="14" t="s">
        <v>44</v>
      </c>
      <c r="J1" s="14"/>
    </row>
    <row r="2" spans="1:10" x14ac:dyDescent="0.3">
      <c r="A2" s="12"/>
      <c r="B2" s="12"/>
      <c r="C2" s="12"/>
      <c r="D2" s="12"/>
      <c r="E2" s="12"/>
      <c r="F2" s="12"/>
      <c r="G2" s="12"/>
      <c r="H2" s="12"/>
      <c r="I2" s="12"/>
      <c r="J2" s="12"/>
    </row>
    <row r="3" spans="1:10" x14ac:dyDescent="0.3">
      <c r="A3" s="12" t="s">
        <v>45</v>
      </c>
      <c r="B3" s="12">
        <v>0.92166666666666652</v>
      </c>
      <c r="C3" s="12" t="s">
        <v>45</v>
      </c>
      <c r="D3" s="12">
        <v>0.94758333333333333</v>
      </c>
      <c r="E3" s="12" t="s">
        <v>45</v>
      </c>
      <c r="F3" s="12">
        <v>0.89278333333333337</v>
      </c>
      <c r="G3" s="12" t="s">
        <v>45</v>
      </c>
      <c r="H3" s="12">
        <v>0.88244999999999996</v>
      </c>
      <c r="I3" s="12" t="s">
        <v>45</v>
      </c>
      <c r="J3" s="12">
        <v>0.91361666666666663</v>
      </c>
    </row>
    <row r="4" spans="1:10" x14ac:dyDescent="0.3">
      <c r="A4" s="12" t="s">
        <v>46</v>
      </c>
      <c r="B4" s="12">
        <v>6.5404722901161796E-3</v>
      </c>
      <c r="C4" s="12" t="s">
        <v>46</v>
      </c>
      <c r="D4" s="12">
        <v>2.2634198559799822E-2</v>
      </c>
      <c r="E4" s="12" t="s">
        <v>46</v>
      </c>
      <c r="F4" s="12">
        <v>1.8592479064874001E-2</v>
      </c>
      <c r="G4" s="12" t="s">
        <v>46</v>
      </c>
      <c r="H4" s="12">
        <v>8.2173698144033056E-3</v>
      </c>
      <c r="I4" s="12" t="s">
        <v>46</v>
      </c>
      <c r="J4" s="12">
        <v>6.9600007982119575E-3</v>
      </c>
    </row>
    <row r="5" spans="1:10" x14ac:dyDescent="0.3">
      <c r="A5" s="12" t="s">
        <v>47</v>
      </c>
      <c r="B5" s="12">
        <v>0.92</v>
      </c>
      <c r="C5" s="12" t="s">
        <v>47</v>
      </c>
      <c r="D5" s="12">
        <v>0.97719999999999996</v>
      </c>
      <c r="E5" s="12" t="s">
        <v>47</v>
      </c>
      <c r="F5" s="12">
        <v>0.88</v>
      </c>
      <c r="G5" s="12" t="s">
        <v>47</v>
      </c>
      <c r="H5" s="12">
        <v>0.875</v>
      </c>
      <c r="I5" s="12" t="s">
        <v>47</v>
      </c>
      <c r="J5" s="12">
        <v>0.91159999999999997</v>
      </c>
    </row>
    <row r="6" spans="1:10" x14ac:dyDescent="0.3">
      <c r="A6" s="12" t="s">
        <v>48</v>
      </c>
      <c r="B6" s="12">
        <v>0.92</v>
      </c>
      <c r="C6" s="12" t="s">
        <v>48</v>
      </c>
      <c r="D6" s="12">
        <v>0.97719999999999996</v>
      </c>
      <c r="E6" s="12" t="s">
        <v>48</v>
      </c>
      <c r="F6" s="12">
        <v>0.86</v>
      </c>
      <c r="G6" s="12" t="s">
        <v>48</v>
      </c>
      <c r="H6" s="12">
        <v>0.875</v>
      </c>
      <c r="I6" s="12" t="s">
        <v>48</v>
      </c>
      <c r="J6" s="12">
        <v>0.91159999999999997</v>
      </c>
    </row>
    <row r="7" spans="1:10" x14ac:dyDescent="0.3">
      <c r="A7" s="12" t="s">
        <v>49</v>
      </c>
      <c r="B7" s="12">
        <v>1.6020819787597184E-2</v>
      </c>
      <c r="C7" s="12" t="s">
        <v>49</v>
      </c>
      <c r="D7" s="12">
        <v>5.5442237208347442E-2</v>
      </c>
      <c r="E7" s="12" t="s">
        <v>49</v>
      </c>
      <c r="F7" s="12">
        <v>4.5542086762319835E-2</v>
      </c>
      <c r="G7" s="12" t="s">
        <v>49</v>
      </c>
      <c r="H7" s="12">
        <v>2.0128363073037003E-2</v>
      </c>
      <c r="I7" s="12" t="s">
        <v>49</v>
      </c>
      <c r="J7" s="12">
        <v>1.7048450564982921E-2</v>
      </c>
    </row>
    <row r="8" spans="1:10" x14ac:dyDescent="0.3">
      <c r="A8" s="12" t="s">
        <v>50</v>
      </c>
      <c r="B8" s="12">
        <v>2.5666666666666551E-4</v>
      </c>
      <c r="C8" s="12" t="s">
        <v>50</v>
      </c>
      <c r="D8" s="12">
        <v>3.0738416666666658E-3</v>
      </c>
      <c r="E8" s="12" t="s">
        <v>50</v>
      </c>
      <c r="F8" s="12">
        <v>2.0740816666666678E-3</v>
      </c>
      <c r="G8" s="12" t="s">
        <v>50</v>
      </c>
      <c r="H8" s="12">
        <v>4.0515099999999959E-4</v>
      </c>
      <c r="I8" s="12" t="s">
        <v>50</v>
      </c>
      <c r="J8" s="12">
        <v>2.9064966666666645E-4</v>
      </c>
    </row>
    <row r="9" spans="1:10" x14ac:dyDescent="0.3">
      <c r="A9" s="12" t="s">
        <v>51</v>
      </c>
      <c r="B9" s="12">
        <v>-1.3105076741440289</v>
      </c>
      <c r="C9" s="12" t="s">
        <v>51</v>
      </c>
      <c r="D9" s="12">
        <v>3.9208843275566849</v>
      </c>
      <c r="E9" s="12" t="s">
        <v>51</v>
      </c>
      <c r="F9" s="12">
        <v>2.3841166977654744</v>
      </c>
      <c r="G9" s="12" t="s">
        <v>51</v>
      </c>
      <c r="H9" s="12">
        <v>-1.6632129445622992</v>
      </c>
      <c r="I9" s="12" t="s">
        <v>51</v>
      </c>
      <c r="J9" s="12">
        <v>-1.86652200157826</v>
      </c>
    </row>
    <row r="10" spans="1:10" x14ac:dyDescent="0.3">
      <c r="A10" s="12" t="s">
        <v>52</v>
      </c>
      <c r="B10" s="12">
        <v>4.0531674281358239E-2</v>
      </c>
      <c r="C10" s="12" t="s">
        <v>52</v>
      </c>
      <c r="D10" s="12">
        <v>-2.0032277337852791</v>
      </c>
      <c r="E10" s="12" t="s">
        <v>52</v>
      </c>
      <c r="F10" s="12">
        <v>1.543517888332651</v>
      </c>
      <c r="G10" s="12" t="s">
        <v>52</v>
      </c>
      <c r="H10" s="12">
        <v>0.60742077835018449</v>
      </c>
      <c r="I10" s="12" t="s">
        <v>52</v>
      </c>
      <c r="J10" s="12">
        <v>0.26026164487641695</v>
      </c>
    </row>
    <row r="11" spans="1:10" x14ac:dyDescent="0.3">
      <c r="A11" s="12" t="s">
        <v>53</v>
      </c>
      <c r="B11" s="12">
        <v>3.9999999999999925E-2</v>
      </c>
      <c r="C11" s="12" t="s">
        <v>53</v>
      </c>
      <c r="D11" s="12">
        <v>0.13819999999999999</v>
      </c>
      <c r="E11" s="12" t="s">
        <v>53</v>
      </c>
      <c r="F11" s="12">
        <v>0.11670000000000003</v>
      </c>
      <c r="G11" s="12" t="s">
        <v>53</v>
      </c>
      <c r="H11" s="12">
        <v>4.7799999999999954E-2</v>
      </c>
      <c r="I11" s="12" t="s">
        <v>53</v>
      </c>
      <c r="J11" s="12">
        <v>3.8599999999999968E-2</v>
      </c>
    </row>
    <row r="12" spans="1:10" x14ac:dyDescent="0.3">
      <c r="A12" s="12" t="s">
        <v>54</v>
      </c>
      <c r="B12" s="12">
        <v>0.9</v>
      </c>
      <c r="C12" s="12" t="s">
        <v>54</v>
      </c>
      <c r="D12" s="12">
        <v>0.84</v>
      </c>
      <c r="E12" s="12" t="s">
        <v>54</v>
      </c>
      <c r="F12" s="12">
        <v>0.86</v>
      </c>
      <c r="G12" s="12" t="s">
        <v>54</v>
      </c>
      <c r="H12" s="12">
        <v>0.85960000000000003</v>
      </c>
      <c r="I12" s="12" t="s">
        <v>54</v>
      </c>
      <c r="J12" s="12">
        <v>0.89500000000000002</v>
      </c>
    </row>
    <row r="13" spans="1:10" x14ac:dyDescent="0.3">
      <c r="A13" s="12" t="s">
        <v>55</v>
      </c>
      <c r="B13" s="12">
        <v>0.94</v>
      </c>
      <c r="C13" s="12" t="s">
        <v>55</v>
      </c>
      <c r="D13" s="12">
        <v>0.97819999999999996</v>
      </c>
      <c r="E13" s="12" t="s">
        <v>55</v>
      </c>
      <c r="F13" s="12">
        <v>0.97670000000000001</v>
      </c>
      <c r="G13" s="12" t="s">
        <v>55</v>
      </c>
      <c r="H13" s="12">
        <v>0.90739999999999998</v>
      </c>
      <c r="I13" s="12" t="s">
        <v>55</v>
      </c>
      <c r="J13" s="12">
        <v>0.93359999999999999</v>
      </c>
    </row>
    <row r="14" spans="1:10" x14ac:dyDescent="0.3">
      <c r="A14" s="12" t="s">
        <v>56</v>
      </c>
      <c r="B14" s="12">
        <v>5.5299999999999994</v>
      </c>
      <c r="C14" s="12" t="s">
        <v>56</v>
      </c>
      <c r="D14" s="12">
        <v>5.6855000000000002</v>
      </c>
      <c r="E14" s="12" t="s">
        <v>56</v>
      </c>
      <c r="F14" s="12">
        <v>5.3567</v>
      </c>
      <c r="G14" s="12" t="s">
        <v>56</v>
      </c>
      <c r="H14" s="12">
        <v>5.2946999999999997</v>
      </c>
      <c r="I14" s="12" t="s">
        <v>56</v>
      </c>
      <c r="J14" s="12">
        <v>5.4817</v>
      </c>
    </row>
    <row r="15" spans="1:10" ht="15" thickBot="1" x14ac:dyDescent="0.35">
      <c r="A15" s="13" t="s">
        <v>57</v>
      </c>
      <c r="B15" s="13">
        <v>6</v>
      </c>
      <c r="C15" s="13" t="s">
        <v>57</v>
      </c>
      <c r="D15" s="13">
        <v>6</v>
      </c>
      <c r="E15" s="13" t="s">
        <v>57</v>
      </c>
      <c r="F15" s="13">
        <v>6</v>
      </c>
      <c r="G15" s="13" t="s">
        <v>57</v>
      </c>
      <c r="H15" s="13">
        <v>6</v>
      </c>
      <c r="I15" s="13" t="s">
        <v>57</v>
      </c>
      <c r="J15" s="1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4"/>
  <sheetViews>
    <sheetView tabSelected="1" workbookViewId="0">
      <selection activeCell="D21" sqref="D21"/>
    </sheetView>
  </sheetViews>
  <sheetFormatPr defaultRowHeight="14.4" x14ac:dyDescent="0.3"/>
  <cols>
    <col min="1" max="1" width="20.6640625" customWidth="1"/>
    <col min="2" max="2" width="18.33203125" customWidth="1"/>
    <col min="3" max="3" width="17.5546875" customWidth="1"/>
    <col min="4" max="4" width="17.88671875" customWidth="1"/>
    <col min="5" max="5" width="17.6640625" customWidth="1"/>
    <col min="6" max="6" width="18" customWidth="1"/>
  </cols>
  <sheetData>
    <row r="3" spans="1:7" ht="14.4" customHeight="1" x14ac:dyDescent="0.3">
      <c r="A3" s="38" t="s">
        <v>63</v>
      </c>
      <c r="B3" s="38"/>
      <c r="C3" s="38"/>
      <c r="D3" s="38"/>
      <c r="E3" s="38"/>
      <c r="F3" s="38"/>
    </row>
    <row r="4" spans="1:7" ht="14.4" customHeight="1" x14ac:dyDescent="0.3">
      <c r="A4" s="38"/>
      <c r="B4" s="38"/>
      <c r="C4" s="38"/>
      <c r="D4" s="38"/>
      <c r="E4" s="38"/>
      <c r="F4" s="38"/>
    </row>
    <row r="5" spans="1:7" ht="14.4" customHeight="1" x14ac:dyDescent="0.3">
      <c r="A5" s="38"/>
      <c r="B5" s="38"/>
      <c r="C5" s="38"/>
      <c r="D5" s="38"/>
      <c r="E5" s="38"/>
      <c r="F5" s="38"/>
    </row>
    <row r="9" spans="1:7" x14ac:dyDescent="0.3">
      <c r="A9" s="15" t="s">
        <v>1</v>
      </c>
      <c r="B9" s="15" t="s">
        <v>2</v>
      </c>
      <c r="C9" s="15" t="s">
        <v>4</v>
      </c>
      <c r="D9" s="15" t="s">
        <v>3</v>
      </c>
      <c r="E9" s="15" t="s">
        <v>15</v>
      </c>
      <c r="F9" s="16" t="s">
        <v>6</v>
      </c>
    </row>
    <row r="10" spans="1:7" x14ac:dyDescent="0.3">
      <c r="A10" t="s">
        <v>20</v>
      </c>
      <c r="B10">
        <f>VLOOKUP(A10,Sheet2!B2:G12,2,FALSE)</f>
        <v>0.96</v>
      </c>
      <c r="C10">
        <f>VLOOKUP(A10,Sheet2!B2:G12,3,FALSE)</f>
        <v>0.92589999999999995</v>
      </c>
      <c r="D10">
        <f>VLOOKUP(A10,Sheet2!B2:G12,4,FALSE)</f>
        <v>1</v>
      </c>
      <c r="E10">
        <f>VLOOKUP(A10,Sheet2!B2:G12,5,FALSE)</f>
        <v>1</v>
      </c>
      <c r="F10">
        <f>VLOOKUP(A10,Sheet2!B2:G12,6,FALSE)</f>
        <v>0.95830000000000004</v>
      </c>
    </row>
    <row r="11" spans="1:7" x14ac:dyDescent="0.3">
      <c r="A11" s="15" t="s">
        <v>1</v>
      </c>
      <c r="B11" s="15" t="s">
        <v>2</v>
      </c>
      <c r="C11" s="15" t="s">
        <v>4</v>
      </c>
      <c r="D11" s="15" t="s">
        <v>3</v>
      </c>
      <c r="E11" s="15" t="s">
        <v>5</v>
      </c>
      <c r="F11" s="15" t="s">
        <v>6</v>
      </c>
      <c r="G11" s="16" t="s">
        <v>7</v>
      </c>
    </row>
    <row r="12" spans="1:7" x14ac:dyDescent="0.3">
      <c r="A12" t="s">
        <v>14</v>
      </c>
      <c r="B12">
        <f>VLOOKUP(A12,Table4[[Algorithm]:[AUC]],2,FALSE)</f>
        <v>0.9</v>
      </c>
      <c r="C12">
        <f>VLOOKUP(A12,Table4[[Algorithm]:[AUC]],4,FALSE)</f>
        <v>0.89</v>
      </c>
      <c r="D12">
        <f>VLOOKUP(A12,Table4[[Algorithm]:[AUC]],3,FALSE)</f>
        <v>0.9</v>
      </c>
      <c r="E12" t="str">
        <f>VLOOKUP(A12,Table4[[Algorithm]:[AUC]],5,FALSE)</f>
        <v>-</v>
      </c>
      <c r="F12">
        <f>VLOOKUP(A12,Table4[[Algorithm]:[AUC]],6,FALSE)</f>
        <v>0.9</v>
      </c>
      <c r="G12">
        <f>VLOOKUP(A12,Table4[[Algorithm]:[AUC]],7,FALSE)</f>
        <v>0.9</v>
      </c>
    </row>
    <row r="13" spans="1:7" x14ac:dyDescent="0.3">
      <c r="A13" s="15" t="s">
        <v>1</v>
      </c>
      <c r="B13" s="15" t="s">
        <v>2</v>
      </c>
      <c r="C13" s="15" t="s">
        <v>4</v>
      </c>
      <c r="D13" s="15" t="s">
        <v>3</v>
      </c>
      <c r="E13" s="15" t="s">
        <v>15</v>
      </c>
      <c r="F13" s="16" t="s">
        <v>6</v>
      </c>
    </row>
    <row r="14" spans="1:7" x14ac:dyDescent="0.3">
      <c r="A14" t="s">
        <v>30</v>
      </c>
      <c r="B14">
        <f>VLOOKUP(A14,Table6[[Algorithm]:[F1Score]],2,FALSE)</f>
        <v>0.94</v>
      </c>
      <c r="C14">
        <f>VLOOKUP(A14,Table6[[Algorithm]:[F1Score]],4,FALSE)</f>
        <v>0.9</v>
      </c>
      <c r="D14">
        <f>VLOOKUP(A14,Table6[[Algorithm]:[F1Score]],3,FALSE)</f>
        <v>0.97819999999999996</v>
      </c>
      <c r="E14">
        <f>VLOOKUP(A14,Table6[[Algorithm]:[F1Score]],5,FALSE)</f>
        <v>0.90739999999999998</v>
      </c>
      <c r="F14">
        <f>VLOOKUP(A14,Table6[[Algorithm]:[F1Score]],6,FALSE)</f>
        <v>0.93359999999999999</v>
      </c>
    </row>
  </sheetData>
  <mergeCells count="1">
    <mergeCell ref="A3:F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Algorithm">
          <x14:formula1>
            <xm:f>Sheet2!$B$2:$B$12</xm:f>
          </x14:formula1>
          <xm:sqref>A10</xm:sqref>
        </x14:dataValidation>
        <x14:dataValidation type="list" allowBlank="1" showInputMessage="1" showErrorMessage="1">
          <x14:formula1>
            <xm:f>Sheet1!$B$2:$B$4</xm:f>
          </x14:formula1>
          <xm:sqref>A12</xm:sqref>
        </x14:dataValidation>
        <x14:dataValidation type="list" allowBlank="1" showInputMessage="1" showErrorMessage="1">
          <x14:formula1>
            <xm:f>Sheet3!$B$2:$B$7</xm:f>
          </x14:formula1>
          <xm:sqref>A14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Sheet6</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Appari</dc:creator>
  <cp:lastModifiedBy>Neeraj Appari</cp:lastModifiedBy>
  <dcterms:created xsi:type="dcterms:W3CDTF">2024-06-08T07:40:30Z</dcterms:created>
  <dcterms:modified xsi:type="dcterms:W3CDTF">2024-06-17T01:29:40Z</dcterms:modified>
</cp:coreProperties>
</file>