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R\Assignment Submision\"/>
    </mc:Choice>
  </mc:AlternateContent>
  <xr:revisionPtr revIDLastSave="0" documentId="13_ncr:1_{E038EA89-B120-40C7-A67E-E7175676FADD}" xr6:coauthVersionLast="47" xr6:coauthVersionMax="47" xr10:uidLastSave="{00000000-0000-0000-0000-000000000000}"/>
  <bookViews>
    <workbookView xWindow="-108" yWindow="-108" windowWidth="23256" windowHeight="12576" activeTab="1" xr2:uid="{BBB0A2B2-95CD-43EC-BE4C-AB0EC2D17D62}"/>
  </bookViews>
  <sheets>
    <sheet name="Operators" sheetId="2" r:id="rId1"/>
    <sheet name="Arithmatic Functions" sheetId="1" r:id="rId2"/>
  </sheets>
  <definedNames>
    <definedName name="Basic_Salary">'Arithmatic Functions'!$J$7:$J$44</definedName>
    <definedName name="Birthdate">'Arithmatic Functions'!$E$7:$E$44</definedName>
    <definedName name="C_Code">'Arithmatic Functions'!$B$7:$B$44</definedName>
    <definedName name="Department">'Arithmatic Functions'!$H$7:$H$44</definedName>
    <definedName name="FirstName">'Arithmatic Functions'!$C$7:$C$44</definedName>
    <definedName name="Gender">'Arithmatic Functions'!$F$7:$F$44</definedName>
    <definedName name="LastName">'Arithmatic Functions'!$D$7:$D$44</definedName>
    <definedName name="M_Status">'Arithmatic Functions'!$G$7:$G$44</definedName>
    <definedName name="Region">'Arithmatic Functions'!$I$7:$I$44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8" i="1" l="1"/>
  <c r="Q19" i="1"/>
  <c r="Q20" i="1"/>
  <c r="Q21" i="1"/>
  <c r="Q22" i="1"/>
  <c r="Q23" i="1"/>
  <c r="Q24" i="1"/>
  <c r="Q25" i="1"/>
  <c r="Q26" i="1"/>
  <c r="Q27" i="1"/>
  <c r="Q17" i="1"/>
  <c r="P18" i="1"/>
  <c r="P19" i="1"/>
  <c r="P20" i="1"/>
  <c r="P21" i="1"/>
  <c r="P22" i="1"/>
  <c r="P23" i="1"/>
  <c r="P24" i="1"/>
  <c r="P25" i="1"/>
  <c r="P26" i="1"/>
  <c r="P27" i="1"/>
  <c r="P17" i="1"/>
  <c r="O18" i="1"/>
  <c r="O19" i="1"/>
  <c r="O20" i="1"/>
  <c r="O21" i="1"/>
  <c r="O22" i="1"/>
  <c r="O23" i="1"/>
  <c r="O24" i="1"/>
  <c r="O25" i="1"/>
  <c r="O26" i="1"/>
  <c r="O27" i="1"/>
  <c r="O17" i="1"/>
  <c r="N17" i="1"/>
  <c r="N18" i="1"/>
  <c r="N19" i="1"/>
  <c r="N20" i="1"/>
  <c r="N21" i="1"/>
  <c r="N22" i="1"/>
  <c r="N23" i="1"/>
  <c r="N24" i="1"/>
  <c r="N25" i="1"/>
  <c r="N26" i="1"/>
  <c r="N27" i="1"/>
  <c r="N13" i="1"/>
  <c r="N12" i="1"/>
  <c r="N11" i="1"/>
  <c r="N8" i="1"/>
  <c r="N7" i="1"/>
  <c r="N6" i="1"/>
  <c r="N5" i="1"/>
  <c r="N4" i="1"/>
  <c r="N3" i="1"/>
  <c r="M10" i="2"/>
  <c r="M11" i="2"/>
  <c r="N11" i="2" s="1"/>
  <c r="O11" i="2" s="1"/>
  <c r="M12" i="2"/>
  <c r="M13" i="2"/>
  <c r="M14" i="2"/>
  <c r="M15" i="2"/>
  <c r="N15" i="2" s="1"/>
  <c r="M16" i="2"/>
  <c r="M17" i="2"/>
  <c r="N17" i="2" s="1"/>
  <c r="O17" i="2" s="1"/>
  <c r="M18" i="2"/>
  <c r="M19" i="2"/>
  <c r="N19" i="2" s="1"/>
  <c r="O19" i="2" s="1"/>
  <c r="M20" i="2"/>
  <c r="M21" i="2"/>
  <c r="M22" i="2"/>
  <c r="M23" i="2"/>
  <c r="N23" i="2" s="1"/>
  <c r="M24" i="2"/>
  <c r="M25" i="2"/>
  <c r="N25" i="2" s="1"/>
  <c r="O25" i="2" s="1"/>
  <c r="M26" i="2"/>
  <c r="M27" i="2"/>
  <c r="N27" i="2" s="1"/>
  <c r="O27" i="2" s="1"/>
  <c r="M28" i="2"/>
  <c r="M29" i="2"/>
  <c r="M30" i="2"/>
  <c r="M31" i="2"/>
  <c r="N31" i="2" s="1"/>
  <c r="M32" i="2"/>
  <c r="M33" i="2"/>
  <c r="N33" i="2" s="1"/>
  <c r="M34" i="2"/>
  <c r="M35" i="2"/>
  <c r="N35" i="2" s="1"/>
  <c r="O35" i="2" s="1"/>
  <c r="M36" i="2"/>
  <c r="M37" i="2"/>
  <c r="M38" i="2"/>
  <c r="M39" i="2"/>
  <c r="N39" i="2" s="1"/>
  <c r="M40" i="2"/>
  <c r="M41" i="2"/>
  <c r="N41" i="2" s="1"/>
  <c r="M42" i="2"/>
  <c r="M43" i="2"/>
  <c r="N43" i="2" s="1"/>
  <c r="O43" i="2" s="1"/>
  <c r="M44" i="2"/>
  <c r="M45" i="2"/>
  <c r="M46" i="2"/>
  <c r="M9" i="2"/>
  <c r="O9" i="2" s="1"/>
  <c r="O13" i="2"/>
  <c r="O21" i="2"/>
  <c r="O29" i="2"/>
  <c r="O37" i="2"/>
  <c r="O45" i="2"/>
  <c r="N10" i="2"/>
  <c r="O10" i="2" s="1"/>
  <c r="N12" i="2"/>
  <c r="O12" i="2" s="1"/>
  <c r="N13" i="2"/>
  <c r="N14" i="2"/>
  <c r="O14" i="2" s="1"/>
  <c r="N16" i="2"/>
  <c r="O16" i="2" s="1"/>
  <c r="N18" i="2"/>
  <c r="O18" i="2" s="1"/>
  <c r="N20" i="2"/>
  <c r="O20" i="2" s="1"/>
  <c r="N21" i="2"/>
  <c r="N22" i="2"/>
  <c r="O22" i="2" s="1"/>
  <c r="N24" i="2"/>
  <c r="O24" i="2" s="1"/>
  <c r="N26" i="2"/>
  <c r="O26" i="2" s="1"/>
  <c r="N28" i="2"/>
  <c r="O28" i="2" s="1"/>
  <c r="N29" i="2"/>
  <c r="N30" i="2"/>
  <c r="O30" i="2" s="1"/>
  <c r="N32" i="2"/>
  <c r="O32" i="2" s="1"/>
  <c r="N34" i="2"/>
  <c r="O34" i="2" s="1"/>
  <c r="N36" i="2"/>
  <c r="O36" i="2" s="1"/>
  <c r="N37" i="2"/>
  <c r="N38" i="2"/>
  <c r="O38" i="2" s="1"/>
  <c r="N40" i="2"/>
  <c r="O40" i="2" s="1"/>
  <c r="N42" i="2"/>
  <c r="O42" i="2" s="1"/>
  <c r="N44" i="2"/>
  <c r="O44" i="2" s="1"/>
  <c r="N45" i="2"/>
  <c r="N46" i="2"/>
  <c r="O46" i="2" s="1"/>
  <c r="N9" i="2"/>
  <c r="O33" i="2" l="1"/>
  <c r="O39" i="2"/>
  <c r="O31" i="2"/>
  <c r="O23" i="2"/>
  <c r="O15" i="2"/>
  <c r="O41" i="2"/>
  <c r="L10" i="2" l="1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9" i="2"/>
</calcChain>
</file>

<file path=xl/sharedStrings.xml><?xml version="1.0" encoding="utf-8"?>
<sst xmlns="http://schemas.openxmlformats.org/spreadsheetml/2006/main" count="514" uniqueCount="121">
  <si>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</si>
  <si>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</si>
  <si>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</si>
  <si>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</si>
  <si>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</si>
  <si>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</si>
  <si>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</si>
  <si>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</si>
  <si>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</si>
  <si>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</si>
  <si>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</si>
  <si>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</si>
  <si>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</si>
  <si>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</si>
  <si>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</si>
  <si>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</si>
  <si>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</si>
  <si>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</si>
  <si>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</si>
  <si>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</si>
  <si>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</si>
  <si>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</si>
  <si>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</si>
  <si>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</si>
  <si>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</si>
  <si>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</si>
  <si>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</si>
  <si>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</si>
  <si>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</si>
  <si>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</si>
  <si>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</si>
  <si>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</si>
  <si>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</si>
  <si>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</si>
  <si>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</si>
  <si>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</si>
  <si>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</si>
  <si>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</si>
  <si>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</si>
  <si>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</si>
  <si>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</si>
  <si>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</si>
  <si>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</si>
  <si>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</si>
  <si>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</si>
  <si>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</si>
  <si>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</si>
  <si>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</si>
  <si>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</si>
  <si>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</si>
  <si>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</si>
  <si>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</si>
  <si>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</si>
  <si>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</si>
  <si>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</si>
  <si>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</si>
  <si>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</si>
  <si>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</si>
  <si>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</si>
  <si>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</si>
  <si>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</si>
  <si>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</si>
  <si>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</si>
  <si>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</si>
  <si>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</si>
  <si>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</si>
  <si>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</si>
  <si>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</si>
  <si>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</si>
  <si>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</si>
  <si>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</si>
  <si>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</si>
  <si>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</si>
  <si>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</si>
  <si>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</si>
  <si>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</si>
  <si>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</si>
  <si>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</si>
  <si>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</si>
  <si>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</si>
  <si>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</si>
  <si>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</si>
  <si>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</si>
  <si>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</si>
  <si>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</si>
  <si>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</si>
  <si>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</si>
  <si>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</si>
  <si>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</si>
  <si>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</si>
  <si>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</si>
  <si>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</si>
  <si>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</si>
  <si>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</si>
  <si>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</si>
  <si>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</si>
  <si>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</si>
  <si>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</si>
  <si>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</si>
  <si>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</si>
  <si>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</si>
  <si>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</si>
  <si>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</si>
  <si>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</si>
  <si>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</si>
  <si>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</si>
  <si>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</si>
  <si>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</si>
  <si>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</si>
  <si>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</si>
  <si>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</si>
  <si>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</si>
  <si>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</si>
  <si>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</si>
  <si>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Regionwise Departmentwise Report</t>
  </si>
  <si>
    <t>Department/Region</t>
  </si>
  <si>
    <t>HRA</t>
  </si>
  <si>
    <t>1000rs Bonus+5% of basic salary</t>
  </si>
  <si>
    <t>Gross Salary</t>
  </si>
  <si>
    <t>Professional Tax</t>
  </si>
  <si>
    <t>Net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</si>
</sst>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 applyBorder="1" applyAlignment="1"/>
    <xf numFmtId="0" fontId="2" fillId="0" borderId="0" xfId="0" applyFont="1"/>
    <xf numFmtId="0" fontId="2" fillId="0" borderId="1" xfId="0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9FC1-A951-406A-A246-5FD6F18B06AD}">
  <dimension ref="B2:O46"/>
  <sheetViews>
    <sheetView workbookViewId="0">
      <selection activeCell="N9" sqref="N9"/>
    </sheetView>
  </sheetViews>
  <sheetFormatPr defaultRowHeight="14.4" x14ac:dyDescent="0.3"/>
  <cols>
    <col min="5" max="5" width="9.88671875" bestFit="1" customWidth="1"/>
    <col min="10" max="10" width="10.77734375" bestFit="1" customWidth="1"/>
    <col min="12" max="12" width="27.77734375" bestFit="1" customWidth="1"/>
    <col min="13" max="13" width="10.88671875" bestFit="1" customWidth="1"/>
    <col min="14" max="14" width="14.44140625" bestFit="1" customWidth="1"/>
    <col min="15" max="15" width="9.5546875" bestFit="1" customWidth="1"/>
  </cols>
  <sheetData>
    <row r="2" spans="2:15" x14ac:dyDescent="0.3">
      <c r="B2" s="7">
        <v>1</v>
      </c>
      <c r="C2" s="7" t="s">
        <v>108</v>
      </c>
    </row>
    <row r="3" spans="2:15" x14ac:dyDescent="0.3">
      <c r="B3" s="7">
        <v>2</v>
      </c>
      <c r="C3" s="7" t="s">
        <v>109</v>
      </c>
    </row>
    <row r="4" spans="2:15" x14ac:dyDescent="0.3">
      <c r="B4" s="7">
        <v>3</v>
      </c>
      <c r="C4" s="7" t="s">
        <v>110</v>
      </c>
    </row>
    <row r="5" spans="2:15" x14ac:dyDescent="0.3">
      <c r="B5" s="7">
        <v>4</v>
      </c>
      <c r="C5" s="7" t="s">
        <v>112</v>
      </c>
    </row>
    <row r="6" spans="2:15" x14ac:dyDescent="0.3">
      <c r="B6" s="7">
        <v>5</v>
      </c>
      <c r="C6" s="7" t="s">
        <v>111</v>
      </c>
    </row>
    <row r="7" spans="2:15" x14ac:dyDescent="0.3">
      <c r="K7" s="11" t="s">
        <v>116</v>
      </c>
      <c r="L7" s="11" t="s">
        <v>117</v>
      </c>
      <c r="M7" s="11" t="s">
        <v>118</v>
      </c>
      <c r="N7" s="11" t="s">
        <v>119</v>
      </c>
      <c r="O7" s="11" t="s">
        <v>120</v>
      </c>
    </row>
    <row r="8" spans="2:15" x14ac:dyDescent="0.3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92</v>
      </c>
      <c r="J8" s="1" t="s">
        <v>7</v>
      </c>
      <c r="K8" s="8">
        <v>1</v>
      </c>
      <c r="L8" s="8">
        <v>2</v>
      </c>
      <c r="M8" s="8">
        <v>3</v>
      </c>
      <c r="N8" s="8">
        <v>4</v>
      </c>
      <c r="O8" s="8">
        <v>5</v>
      </c>
    </row>
    <row r="9" spans="2:15" x14ac:dyDescent="0.3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5">
        <v>48000</v>
      </c>
      <c r="K9" s="5">
        <f>J9*45%</f>
        <v>21600</v>
      </c>
      <c r="L9" s="5">
        <f>1000+(5%*J9)</f>
        <v>3400</v>
      </c>
      <c r="M9" s="5">
        <f>SUM(J9:L9)</f>
        <v>73000</v>
      </c>
      <c r="N9" s="5">
        <f>5%*M9</f>
        <v>3650</v>
      </c>
      <c r="O9" s="5">
        <f>M9-N9</f>
        <v>69350</v>
      </c>
    </row>
    <row r="10" spans="2:15" x14ac:dyDescent="0.3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5">
        <v>35000</v>
      </c>
      <c r="K10" s="5">
        <f t="shared" ref="K10:K46" si="0">J10*45%</f>
        <v>15750</v>
      </c>
      <c r="L10" s="5">
        <f t="shared" ref="L10:L46" si="1">1000+(5%*J10)</f>
        <v>2750</v>
      </c>
      <c r="M10" s="5">
        <f t="shared" ref="M10:M46" si="2">SUM(J10:L10)</f>
        <v>53500</v>
      </c>
      <c r="N10" s="5">
        <f t="shared" ref="N10:N46" si="3">5%*M10</f>
        <v>2675</v>
      </c>
      <c r="O10" s="5">
        <f t="shared" ref="O10:O46" si="4">M10-N10</f>
        <v>50825</v>
      </c>
    </row>
    <row r="11" spans="2:15" x14ac:dyDescent="0.3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5">
        <v>67000</v>
      </c>
      <c r="K11" s="5">
        <f t="shared" si="0"/>
        <v>30150</v>
      </c>
      <c r="L11" s="5">
        <f t="shared" si="1"/>
        <v>4350</v>
      </c>
      <c r="M11" s="5">
        <f t="shared" si="2"/>
        <v>101500</v>
      </c>
      <c r="N11" s="5">
        <f t="shared" si="3"/>
        <v>5075</v>
      </c>
      <c r="O11" s="5">
        <f t="shared" si="4"/>
        <v>96425</v>
      </c>
    </row>
    <row r="12" spans="2:15" x14ac:dyDescent="0.3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5">
        <v>87000</v>
      </c>
      <c r="K12" s="5">
        <f t="shared" si="0"/>
        <v>39150</v>
      </c>
      <c r="L12" s="5">
        <f t="shared" si="1"/>
        <v>5350</v>
      </c>
      <c r="M12" s="5">
        <f t="shared" si="2"/>
        <v>131500</v>
      </c>
      <c r="N12" s="5">
        <f t="shared" si="3"/>
        <v>6575</v>
      </c>
      <c r="O12" s="5">
        <f t="shared" si="4"/>
        <v>124925</v>
      </c>
    </row>
    <row r="13" spans="2:15" x14ac:dyDescent="0.3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5">
        <v>22000</v>
      </c>
      <c r="K13" s="5">
        <f t="shared" si="0"/>
        <v>9900</v>
      </c>
      <c r="L13" s="5">
        <f t="shared" si="1"/>
        <v>2100</v>
      </c>
      <c r="M13" s="5">
        <f t="shared" si="2"/>
        <v>34000</v>
      </c>
      <c r="N13" s="5">
        <f t="shared" si="3"/>
        <v>1700</v>
      </c>
      <c r="O13" s="5">
        <f t="shared" si="4"/>
        <v>32300</v>
      </c>
    </row>
    <row r="14" spans="2:15" x14ac:dyDescent="0.3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5">
        <v>91000</v>
      </c>
      <c r="K14" s="5">
        <f t="shared" si="0"/>
        <v>40950</v>
      </c>
      <c r="L14" s="5">
        <f t="shared" si="1"/>
        <v>5550</v>
      </c>
      <c r="M14" s="5">
        <f t="shared" si="2"/>
        <v>137500</v>
      </c>
      <c r="N14" s="5">
        <f t="shared" si="3"/>
        <v>6875</v>
      </c>
      <c r="O14" s="5">
        <f t="shared" si="4"/>
        <v>130625</v>
      </c>
    </row>
    <row r="15" spans="2:15" x14ac:dyDescent="0.3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5">
        <v>77000</v>
      </c>
      <c r="K15" s="5">
        <f t="shared" si="0"/>
        <v>34650</v>
      </c>
      <c r="L15" s="5">
        <f t="shared" si="1"/>
        <v>4850</v>
      </c>
      <c r="M15" s="5">
        <f t="shared" si="2"/>
        <v>116500</v>
      </c>
      <c r="N15" s="5">
        <f t="shared" si="3"/>
        <v>5825</v>
      </c>
      <c r="O15" s="5">
        <f t="shared" si="4"/>
        <v>110675</v>
      </c>
    </row>
    <row r="16" spans="2:15" x14ac:dyDescent="0.3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5">
        <v>45000</v>
      </c>
      <c r="K16" s="5">
        <f t="shared" si="0"/>
        <v>20250</v>
      </c>
      <c r="L16" s="5">
        <f t="shared" si="1"/>
        <v>3250</v>
      </c>
      <c r="M16" s="5">
        <f t="shared" si="2"/>
        <v>68500</v>
      </c>
      <c r="N16" s="5">
        <f t="shared" si="3"/>
        <v>3425</v>
      </c>
      <c r="O16" s="5">
        <f t="shared" si="4"/>
        <v>65075</v>
      </c>
    </row>
    <row r="17" spans="2:15" x14ac:dyDescent="0.3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5">
        <v>92000</v>
      </c>
      <c r="K17" s="5">
        <f t="shared" si="0"/>
        <v>41400</v>
      </c>
      <c r="L17" s="5">
        <f t="shared" si="1"/>
        <v>5600</v>
      </c>
      <c r="M17" s="5">
        <f t="shared" si="2"/>
        <v>139000</v>
      </c>
      <c r="N17" s="5">
        <f t="shared" si="3"/>
        <v>6950</v>
      </c>
      <c r="O17" s="5">
        <f t="shared" si="4"/>
        <v>132050</v>
      </c>
    </row>
    <row r="18" spans="2:15" x14ac:dyDescent="0.3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5">
        <v>50000</v>
      </c>
      <c r="K18" s="5">
        <f t="shared" si="0"/>
        <v>22500</v>
      </c>
      <c r="L18" s="5">
        <f t="shared" si="1"/>
        <v>3500</v>
      </c>
      <c r="M18" s="5">
        <f t="shared" si="2"/>
        <v>76000</v>
      </c>
      <c r="N18" s="5">
        <f t="shared" si="3"/>
        <v>3800</v>
      </c>
      <c r="O18" s="5">
        <f t="shared" si="4"/>
        <v>72200</v>
      </c>
    </row>
    <row r="19" spans="2:15" x14ac:dyDescent="0.3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5">
        <v>37000</v>
      </c>
      <c r="K19" s="5">
        <f t="shared" si="0"/>
        <v>16650</v>
      </c>
      <c r="L19" s="5">
        <f t="shared" si="1"/>
        <v>2850</v>
      </c>
      <c r="M19" s="5">
        <f t="shared" si="2"/>
        <v>56500</v>
      </c>
      <c r="N19" s="5">
        <f t="shared" si="3"/>
        <v>2825</v>
      </c>
      <c r="O19" s="5">
        <f t="shared" si="4"/>
        <v>53675</v>
      </c>
    </row>
    <row r="20" spans="2:15" x14ac:dyDescent="0.3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5">
        <v>43000</v>
      </c>
      <c r="K20" s="5">
        <f t="shared" si="0"/>
        <v>19350</v>
      </c>
      <c r="L20" s="5">
        <f t="shared" si="1"/>
        <v>3150</v>
      </c>
      <c r="M20" s="5">
        <f t="shared" si="2"/>
        <v>65500</v>
      </c>
      <c r="N20" s="5">
        <f t="shared" si="3"/>
        <v>3275</v>
      </c>
      <c r="O20" s="5">
        <f t="shared" si="4"/>
        <v>62225</v>
      </c>
    </row>
    <row r="21" spans="2:15" x14ac:dyDescent="0.3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5">
        <v>90000</v>
      </c>
      <c r="K21" s="5">
        <f t="shared" si="0"/>
        <v>40500</v>
      </c>
      <c r="L21" s="5">
        <f t="shared" si="1"/>
        <v>5500</v>
      </c>
      <c r="M21" s="5">
        <f t="shared" si="2"/>
        <v>136000</v>
      </c>
      <c r="N21" s="5">
        <f t="shared" si="3"/>
        <v>6800</v>
      </c>
      <c r="O21" s="5">
        <f t="shared" si="4"/>
        <v>129200</v>
      </c>
    </row>
    <row r="22" spans="2:15" x14ac:dyDescent="0.3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5">
        <v>34000</v>
      </c>
      <c r="K22" s="5">
        <f t="shared" si="0"/>
        <v>15300</v>
      </c>
      <c r="L22" s="5">
        <f t="shared" si="1"/>
        <v>2700</v>
      </c>
      <c r="M22" s="5">
        <f t="shared" si="2"/>
        <v>52000</v>
      </c>
      <c r="N22" s="5">
        <f t="shared" si="3"/>
        <v>2600</v>
      </c>
      <c r="O22" s="5">
        <f t="shared" si="4"/>
        <v>49400</v>
      </c>
    </row>
    <row r="23" spans="2:15" x14ac:dyDescent="0.3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5">
        <v>82000</v>
      </c>
      <c r="K23" s="5">
        <f t="shared" si="0"/>
        <v>36900</v>
      </c>
      <c r="L23" s="5">
        <f t="shared" si="1"/>
        <v>5100</v>
      </c>
      <c r="M23" s="5">
        <f t="shared" si="2"/>
        <v>124000</v>
      </c>
      <c r="N23" s="5">
        <f t="shared" si="3"/>
        <v>6200</v>
      </c>
      <c r="O23" s="5">
        <f t="shared" si="4"/>
        <v>117800</v>
      </c>
    </row>
    <row r="24" spans="2:15" x14ac:dyDescent="0.3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5">
        <v>67000</v>
      </c>
      <c r="K24" s="5">
        <f t="shared" si="0"/>
        <v>30150</v>
      </c>
      <c r="L24" s="5">
        <f t="shared" si="1"/>
        <v>4350</v>
      </c>
      <c r="M24" s="5">
        <f t="shared" si="2"/>
        <v>101500</v>
      </c>
      <c r="N24" s="5">
        <f t="shared" si="3"/>
        <v>5075</v>
      </c>
      <c r="O24" s="5">
        <f t="shared" si="4"/>
        <v>96425</v>
      </c>
    </row>
    <row r="25" spans="2:15" x14ac:dyDescent="0.3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5">
        <v>85000</v>
      </c>
      <c r="K25" s="5">
        <f t="shared" si="0"/>
        <v>38250</v>
      </c>
      <c r="L25" s="5">
        <f t="shared" si="1"/>
        <v>5250</v>
      </c>
      <c r="M25" s="5">
        <f t="shared" si="2"/>
        <v>128500</v>
      </c>
      <c r="N25" s="5">
        <f t="shared" si="3"/>
        <v>6425</v>
      </c>
      <c r="O25" s="5">
        <f t="shared" si="4"/>
        <v>122075</v>
      </c>
    </row>
    <row r="26" spans="2:15" x14ac:dyDescent="0.3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5">
        <v>62000</v>
      </c>
      <c r="K26" s="5">
        <f t="shared" si="0"/>
        <v>27900</v>
      </c>
      <c r="L26" s="5">
        <f t="shared" si="1"/>
        <v>4100</v>
      </c>
      <c r="M26" s="5">
        <f t="shared" si="2"/>
        <v>94000</v>
      </c>
      <c r="N26" s="5">
        <f t="shared" si="3"/>
        <v>4700</v>
      </c>
      <c r="O26" s="5">
        <f t="shared" si="4"/>
        <v>89300</v>
      </c>
    </row>
    <row r="27" spans="2:15" x14ac:dyDescent="0.3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5">
        <v>15000</v>
      </c>
      <c r="K27" s="5">
        <f t="shared" si="0"/>
        <v>6750</v>
      </c>
      <c r="L27" s="5">
        <f t="shared" si="1"/>
        <v>1750</v>
      </c>
      <c r="M27" s="5">
        <f t="shared" si="2"/>
        <v>23500</v>
      </c>
      <c r="N27" s="5">
        <f t="shared" si="3"/>
        <v>1175</v>
      </c>
      <c r="O27" s="5">
        <f t="shared" si="4"/>
        <v>22325</v>
      </c>
    </row>
    <row r="28" spans="2:15" x14ac:dyDescent="0.3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5">
        <v>81000</v>
      </c>
      <c r="K28" s="5">
        <f t="shared" si="0"/>
        <v>36450</v>
      </c>
      <c r="L28" s="5">
        <f t="shared" si="1"/>
        <v>5050</v>
      </c>
      <c r="M28" s="5">
        <f t="shared" si="2"/>
        <v>122500</v>
      </c>
      <c r="N28" s="5">
        <f t="shared" si="3"/>
        <v>6125</v>
      </c>
      <c r="O28" s="5">
        <f t="shared" si="4"/>
        <v>116375</v>
      </c>
    </row>
    <row r="29" spans="2:15" x14ac:dyDescent="0.3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5">
        <v>19000</v>
      </c>
      <c r="K29" s="5">
        <f t="shared" si="0"/>
        <v>8550</v>
      </c>
      <c r="L29" s="5">
        <f t="shared" si="1"/>
        <v>1950</v>
      </c>
      <c r="M29" s="5">
        <f t="shared" si="2"/>
        <v>29500</v>
      </c>
      <c r="N29" s="5">
        <f t="shared" si="3"/>
        <v>1475</v>
      </c>
      <c r="O29" s="5">
        <f t="shared" si="4"/>
        <v>28025</v>
      </c>
    </row>
    <row r="30" spans="2:15" x14ac:dyDescent="0.3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5">
        <v>75000</v>
      </c>
      <c r="K30" s="5">
        <f t="shared" si="0"/>
        <v>33750</v>
      </c>
      <c r="L30" s="5">
        <f t="shared" si="1"/>
        <v>4750</v>
      </c>
      <c r="M30" s="5">
        <f t="shared" si="2"/>
        <v>113500</v>
      </c>
      <c r="N30" s="5">
        <f t="shared" si="3"/>
        <v>5675</v>
      </c>
      <c r="O30" s="5">
        <f t="shared" si="4"/>
        <v>107825</v>
      </c>
    </row>
    <row r="31" spans="2:15" x14ac:dyDescent="0.3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5">
        <v>49000</v>
      </c>
      <c r="K31" s="5">
        <f t="shared" si="0"/>
        <v>22050</v>
      </c>
      <c r="L31" s="5">
        <f t="shared" si="1"/>
        <v>3450</v>
      </c>
      <c r="M31" s="5">
        <f t="shared" si="2"/>
        <v>74500</v>
      </c>
      <c r="N31" s="5">
        <f t="shared" si="3"/>
        <v>3725</v>
      </c>
      <c r="O31" s="5">
        <f t="shared" si="4"/>
        <v>70775</v>
      </c>
    </row>
    <row r="32" spans="2:15" x14ac:dyDescent="0.3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5">
        <v>50000</v>
      </c>
      <c r="K32" s="5">
        <f t="shared" si="0"/>
        <v>22500</v>
      </c>
      <c r="L32" s="5">
        <f t="shared" si="1"/>
        <v>3500</v>
      </c>
      <c r="M32" s="5">
        <f t="shared" si="2"/>
        <v>76000</v>
      </c>
      <c r="N32" s="5">
        <f t="shared" si="3"/>
        <v>3800</v>
      </c>
      <c r="O32" s="5">
        <f t="shared" si="4"/>
        <v>72200</v>
      </c>
    </row>
    <row r="33" spans="2:15" x14ac:dyDescent="0.3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5">
        <v>83000</v>
      </c>
      <c r="K33" s="5">
        <f t="shared" si="0"/>
        <v>37350</v>
      </c>
      <c r="L33" s="5">
        <f t="shared" si="1"/>
        <v>5150</v>
      </c>
      <c r="M33" s="5">
        <f t="shared" si="2"/>
        <v>125500</v>
      </c>
      <c r="N33" s="5">
        <f t="shared" si="3"/>
        <v>6275</v>
      </c>
      <c r="O33" s="5">
        <f t="shared" si="4"/>
        <v>119225</v>
      </c>
    </row>
    <row r="34" spans="2:15" x14ac:dyDescent="0.3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5">
        <v>53000</v>
      </c>
      <c r="K34" s="5">
        <f t="shared" si="0"/>
        <v>23850</v>
      </c>
      <c r="L34" s="5">
        <f t="shared" si="1"/>
        <v>3650</v>
      </c>
      <c r="M34" s="5">
        <f t="shared" si="2"/>
        <v>80500</v>
      </c>
      <c r="N34" s="5">
        <f t="shared" si="3"/>
        <v>4025</v>
      </c>
      <c r="O34" s="5">
        <f t="shared" si="4"/>
        <v>76475</v>
      </c>
    </row>
    <row r="35" spans="2:15" x14ac:dyDescent="0.3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5">
        <v>65000</v>
      </c>
      <c r="K35" s="5">
        <f t="shared" si="0"/>
        <v>29250</v>
      </c>
      <c r="L35" s="5">
        <f t="shared" si="1"/>
        <v>4250</v>
      </c>
      <c r="M35" s="5">
        <f t="shared" si="2"/>
        <v>98500</v>
      </c>
      <c r="N35" s="5">
        <f t="shared" si="3"/>
        <v>4925</v>
      </c>
      <c r="O35" s="5">
        <f t="shared" si="4"/>
        <v>93575</v>
      </c>
    </row>
    <row r="36" spans="2:15" x14ac:dyDescent="0.3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5">
        <v>85000</v>
      </c>
      <c r="K36" s="5">
        <f t="shared" si="0"/>
        <v>38250</v>
      </c>
      <c r="L36" s="5">
        <f t="shared" si="1"/>
        <v>5250</v>
      </c>
      <c r="M36" s="5">
        <f t="shared" si="2"/>
        <v>128500</v>
      </c>
      <c r="N36" s="5">
        <f t="shared" si="3"/>
        <v>6425</v>
      </c>
      <c r="O36" s="5">
        <f t="shared" si="4"/>
        <v>122075</v>
      </c>
    </row>
    <row r="37" spans="2:15" x14ac:dyDescent="0.3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5">
        <v>20000</v>
      </c>
      <c r="K37" s="5">
        <f t="shared" si="0"/>
        <v>9000</v>
      </c>
      <c r="L37" s="5">
        <f t="shared" si="1"/>
        <v>2000</v>
      </c>
      <c r="M37" s="5">
        <f t="shared" si="2"/>
        <v>31000</v>
      </c>
      <c r="N37" s="5">
        <f t="shared" si="3"/>
        <v>1550</v>
      </c>
      <c r="O37" s="5">
        <f t="shared" si="4"/>
        <v>29450</v>
      </c>
    </row>
    <row r="38" spans="2:15" x14ac:dyDescent="0.3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5">
        <v>47000</v>
      </c>
      <c r="K38" s="5">
        <f t="shared" si="0"/>
        <v>21150</v>
      </c>
      <c r="L38" s="5">
        <f t="shared" si="1"/>
        <v>3350</v>
      </c>
      <c r="M38" s="5">
        <f t="shared" si="2"/>
        <v>71500</v>
      </c>
      <c r="N38" s="5">
        <f t="shared" si="3"/>
        <v>3575</v>
      </c>
      <c r="O38" s="5">
        <f t="shared" si="4"/>
        <v>67925</v>
      </c>
    </row>
    <row r="39" spans="2:15" x14ac:dyDescent="0.3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5">
        <v>87000</v>
      </c>
      <c r="K39" s="5">
        <f t="shared" si="0"/>
        <v>39150</v>
      </c>
      <c r="L39" s="5">
        <f t="shared" si="1"/>
        <v>5350</v>
      </c>
      <c r="M39" s="5">
        <f t="shared" si="2"/>
        <v>131500</v>
      </c>
      <c r="N39" s="5">
        <f t="shared" si="3"/>
        <v>6575</v>
      </c>
      <c r="O39" s="5">
        <f t="shared" si="4"/>
        <v>124925</v>
      </c>
    </row>
    <row r="40" spans="2:15" x14ac:dyDescent="0.3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5">
        <v>57000</v>
      </c>
      <c r="K40" s="5">
        <f t="shared" si="0"/>
        <v>25650</v>
      </c>
      <c r="L40" s="5">
        <f t="shared" si="1"/>
        <v>3850</v>
      </c>
      <c r="M40" s="5">
        <f t="shared" si="2"/>
        <v>86500</v>
      </c>
      <c r="N40" s="5">
        <f t="shared" si="3"/>
        <v>4325</v>
      </c>
      <c r="O40" s="5">
        <f t="shared" si="4"/>
        <v>82175</v>
      </c>
    </row>
    <row r="41" spans="2:15" x14ac:dyDescent="0.3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5">
        <v>27000</v>
      </c>
      <c r="K41" s="5">
        <f t="shared" si="0"/>
        <v>12150</v>
      </c>
      <c r="L41" s="5">
        <f t="shared" si="1"/>
        <v>2350</v>
      </c>
      <c r="M41" s="5">
        <f t="shared" si="2"/>
        <v>41500</v>
      </c>
      <c r="N41" s="5">
        <f t="shared" si="3"/>
        <v>2075</v>
      </c>
      <c r="O41" s="5">
        <f t="shared" si="4"/>
        <v>39425</v>
      </c>
    </row>
    <row r="42" spans="2:15" x14ac:dyDescent="0.3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5">
        <v>81000</v>
      </c>
      <c r="K42" s="5">
        <f t="shared" si="0"/>
        <v>36450</v>
      </c>
      <c r="L42" s="5">
        <f t="shared" si="1"/>
        <v>5050</v>
      </c>
      <c r="M42" s="5">
        <f t="shared" si="2"/>
        <v>122500</v>
      </c>
      <c r="N42" s="5">
        <f t="shared" si="3"/>
        <v>6125</v>
      </c>
      <c r="O42" s="5">
        <f t="shared" si="4"/>
        <v>116375</v>
      </c>
    </row>
    <row r="43" spans="2:15" x14ac:dyDescent="0.3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5">
        <v>52000</v>
      </c>
      <c r="K43" s="5">
        <f t="shared" si="0"/>
        <v>23400</v>
      </c>
      <c r="L43" s="5">
        <f t="shared" si="1"/>
        <v>3600</v>
      </c>
      <c r="M43" s="5">
        <f t="shared" si="2"/>
        <v>79000</v>
      </c>
      <c r="N43" s="5">
        <f t="shared" si="3"/>
        <v>3950</v>
      </c>
      <c r="O43" s="5">
        <f t="shared" si="4"/>
        <v>75050</v>
      </c>
    </row>
    <row r="44" spans="2:15" x14ac:dyDescent="0.3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5">
        <v>58000</v>
      </c>
      <c r="K44" s="5">
        <f t="shared" si="0"/>
        <v>26100</v>
      </c>
      <c r="L44" s="5">
        <f t="shared" si="1"/>
        <v>3900</v>
      </c>
      <c r="M44" s="5">
        <f t="shared" si="2"/>
        <v>88000</v>
      </c>
      <c r="N44" s="5">
        <f t="shared" si="3"/>
        <v>4400</v>
      </c>
      <c r="O44" s="5">
        <f t="shared" si="4"/>
        <v>83600</v>
      </c>
    </row>
    <row r="45" spans="2:15" x14ac:dyDescent="0.3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5">
        <v>47000</v>
      </c>
      <c r="K45" s="5">
        <f t="shared" si="0"/>
        <v>21150</v>
      </c>
      <c r="L45" s="5">
        <f t="shared" si="1"/>
        <v>3350</v>
      </c>
      <c r="M45" s="5">
        <f t="shared" si="2"/>
        <v>71500</v>
      </c>
      <c r="N45" s="5">
        <f t="shared" si="3"/>
        <v>3575</v>
      </c>
      <c r="O45" s="5">
        <f t="shared" si="4"/>
        <v>67925</v>
      </c>
    </row>
    <row r="46" spans="2:15" x14ac:dyDescent="0.3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5">
        <v>26000</v>
      </c>
      <c r="K46" s="5">
        <f t="shared" si="0"/>
        <v>11700</v>
      </c>
      <c r="L46" s="5">
        <f t="shared" si="1"/>
        <v>2300</v>
      </c>
      <c r="M46" s="5">
        <f t="shared" si="2"/>
        <v>40000</v>
      </c>
      <c r="N46" s="5">
        <f t="shared" si="3"/>
        <v>2000</v>
      </c>
      <c r="O46" s="5">
        <f t="shared" si="4"/>
        <v>38000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787-4B5A-4C1B-8D8E-C033FDBD4DDF}">
  <dimension ref="B2:Q44"/>
  <sheetViews>
    <sheetView tabSelected="1" topLeftCell="B4" workbookViewId="0">
      <selection activeCell="L6" sqref="L6"/>
    </sheetView>
  </sheetViews>
  <sheetFormatPr defaultRowHeight="14.4" x14ac:dyDescent="0.3"/>
  <cols>
    <col min="5" max="5" width="9.88671875" bestFit="1" customWidth="1"/>
    <col min="8" max="8" width="21.33203125" bestFit="1" customWidth="1"/>
    <col min="10" max="10" width="10.77734375" bestFit="1" customWidth="1"/>
    <col min="13" max="13" width="37.5546875" bestFit="1" customWidth="1"/>
    <col min="14" max="14" width="13.21875" customWidth="1"/>
    <col min="15" max="15" width="12.88671875" bestFit="1" customWidth="1"/>
    <col min="16" max="16" width="14.88671875" bestFit="1" customWidth="1"/>
    <col min="17" max="17" width="9.88671875" bestFit="1" customWidth="1"/>
    <col min="18" max="18" width="9.44140625" bestFit="1" customWidth="1"/>
  </cols>
  <sheetData>
    <row r="2" spans="2:17" x14ac:dyDescent="0.3">
      <c r="C2" s="6" t="s">
        <v>91</v>
      </c>
      <c r="D2" s="6"/>
      <c r="E2" s="6"/>
      <c r="F2" s="6"/>
      <c r="G2" s="6"/>
      <c r="H2" s="6"/>
      <c r="M2" s="9" t="s">
        <v>106</v>
      </c>
      <c r="N2" s="10"/>
    </row>
    <row r="3" spans="2:17" x14ac:dyDescent="0.3">
      <c r="C3" s="6" t="s">
        <v>107</v>
      </c>
      <c r="D3" s="6"/>
      <c r="E3" s="6"/>
      <c r="F3" s="6"/>
      <c r="G3" s="6"/>
      <c r="H3" s="6"/>
      <c r="M3" s="1" t="s">
        <v>97</v>
      </c>
      <c r="N3" s="5">
        <f>SUM(Basic_Salary)</f>
        <v>2191000</v>
      </c>
    </row>
    <row r="4" spans="2:17" x14ac:dyDescent="0.3">
      <c r="M4" s="1" t="s">
        <v>98</v>
      </c>
      <c r="N4" s="5">
        <f>AVERAGE(Basic_Salary)</f>
        <v>57657.894736842107</v>
      </c>
    </row>
    <row r="5" spans="2:17" x14ac:dyDescent="0.3">
      <c r="M5" s="1" t="s">
        <v>99</v>
      </c>
      <c r="N5" s="5">
        <f>MEDIAN(Basic_Salary)</f>
        <v>55000</v>
      </c>
    </row>
    <row r="6" spans="2:17" x14ac:dyDescent="0.3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92</v>
      </c>
      <c r="J6" s="1" t="s">
        <v>7</v>
      </c>
      <c r="M6" s="1" t="s">
        <v>100</v>
      </c>
      <c r="N6" s="5">
        <f>COUNTA(FirstName)</f>
        <v>38</v>
      </c>
    </row>
    <row r="7" spans="2:17" x14ac:dyDescent="0.3">
      <c r="B7" s="2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5">
        <v>48000</v>
      </c>
      <c r="M7" s="1" t="s">
        <v>101</v>
      </c>
      <c r="N7" s="5">
        <f>MAX(Basic_Salary)</f>
        <v>92000</v>
      </c>
    </row>
    <row r="8" spans="2:17" x14ac:dyDescent="0.3">
      <c r="B8" s="2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5">
        <v>35000</v>
      </c>
      <c r="M8" s="1" t="s">
        <v>102</v>
      </c>
      <c r="N8" s="5">
        <f>MIN(Basic_Salary)</f>
        <v>15000</v>
      </c>
    </row>
    <row r="9" spans="2:17" x14ac:dyDescent="0.3">
      <c r="B9" s="2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5">
        <v>67000</v>
      </c>
    </row>
    <row r="10" spans="2:17" x14ac:dyDescent="0.3">
      <c r="B10" s="2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5">
        <v>87000</v>
      </c>
      <c r="M10" s="9" t="s">
        <v>105</v>
      </c>
      <c r="N10" s="10"/>
    </row>
    <row r="11" spans="2:17" x14ac:dyDescent="0.3">
      <c r="B11" s="2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5">
        <v>22000</v>
      </c>
      <c r="M11" s="5" t="s">
        <v>103</v>
      </c>
      <c r="N11" s="5">
        <f>COUNTIF(Gender,"Male")</f>
        <v>23</v>
      </c>
    </row>
    <row r="12" spans="2:17" x14ac:dyDescent="0.3">
      <c r="B12" s="2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5">
        <v>91000</v>
      </c>
      <c r="M12" s="5" t="s">
        <v>104</v>
      </c>
      <c r="N12" s="5">
        <f>COUNTIF(Gender,"Female")</f>
        <v>15</v>
      </c>
    </row>
    <row r="13" spans="2:17" x14ac:dyDescent="0.3">
      <c r="B13" s="2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5">
        <v>77000</v>
      </c>
      <c r="M13" s="5" t="s">
        <v>113</v>
      </c>
      <c r="N13" s="5">
        <f>COUNTIF(Region,"North")</f>
        <v>10</v>
      </c>
    </row>
    <row r="14" spans="2:17" x14ac:dyDescent="0.3">
      <c r="B14" s="2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5">
        <v>45000</v>
      </c>
    </row>
    <row r="15" spans="2:17" x14ac:dyDescent="0.3">
      <c r="B15" s="2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5">
        <v>92000</v>
      </c>
      <c r="M15" s="9" t="s">
        <v>114</v>
      </c>
      <c r="N15" s="10"/>
    </row>
    <row r="16" spans="2:17" x14ac:dyDescent="0.3">
      <c r="B16" s="2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5">
        <v>50000</v>
      </c>
      <c r="M16" s="1" t="s">
        <v>115</v>
      </c>
      <c r="N16" s="1" t="s">
        <v>93</v>
      </c>
      <c r="O16" s="1" t="s">
        <v>95</v>
      </c>
      <c r="P16" s="1" t="s">
        <v>94</v>
      </c>
      <c r="Q16" s="1" t="s">
        <v>96</v>
      </c>
    </row>
    <row r="17" spans="2:17" x14ac:dyDescent="0.3">
      <c r="B17" s="2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5">
        <v>37000</v>
      </c>
      <c r="M17" s="3" t="s">
        <v>38</v>
      </c>
      <c r="N17" s="5">
        <f>SUMIFS(Basic_Salary,Department,M17,Region,"North")</f>
        <v>48000</v>
      </c>
      <c r="O17" s="5">
        <f>SUMIFS(Basic_Salary,Department,M17,Region,"South")</f>
        <v>62000</v>
      </c>
      <c r="P17" s="5">
        <f>SUMIFS(Basic_Salary,Department,M17,Region,"East")</f>
        <v>0</v>
      </c>
      <c r="Q17" s="5">
        <f>SUMIFS(Basic_Salary,Department,M17,Region,"Mid West")</f>
        <v>0</v>
      </c>
    </row>
    <row r="18" spans="2:17" x14ac:dyDescent="0.3">
      <c r="B18" s="2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5">
        <v>43000</v>
      </c>
      <c r="M18" s="3" t="s">
        <v>20</v>
      </c>
      <c r="N18" s="5">
        <f>SUMIFS(Basic_Salary,Department,M18,Region,"North")</f>
        <v>183000</v>
      </c>
      <c r="O18" s="5">
        <f>SUMIFS(Basic_Salary,Department,M18,Region,"South")</f>
        <v>82000</v>
      </c>
      <c r="P18" s="5">
        <f>SUMIFS(Basic_Salary,Department,M18,Region,"East")</f>
        <v>92000</v>
      </c>
      <c r="Q18" s="5">
        <f>SUMIFS(Basic_Salary,Department,M18,Region,"Mid West")</f>
        <v>45000</v>
      </c>
    </row>
    <row r="19" spans="2:17" x14ac:dyDescent="0.3">
      <c r="B19" s="2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5">
        <v>90000</v>
      </c>
      <c r="M19" s="3" t="s">
        <v>29</v>
      </c>
      <c r="N19" s="5">
        <f>SUMIFS(Basic_Salary,Department,M19,Region,"North")</f>
        <v>50000</v>
      </c>
      <c r="O19" s="5">
        <f>SUMIFS(Basic_Salary,Department,M19,Region,"South")</f>
        <v>154000</v>
      </c>
      <c r="P19" s="5">
        <f>SUMIFS(Basic_Salary,Department,M19,Region,"East")</f>
        <v>95000</v>
      </c>
      <c r="Q19" s="5">
        <f>SUMIFS(Basic_Salary,Department,M19,Region,"Mid West")</f>
        <v>15000</v>
      </c>
    </row>
    <row r="20" spans="2:17" x14ac:dyDescent="0.3">
      <c r="B20" s="2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5">
        <v>34000</v>
      </c>
      <c r="M20" s="3" t="s">
        <v>15</v>
      </c>
      <c r="N20" s="5">
        <f>SUMIFS(Basic_Salary,Department,M20,Region,"North")</f>
        <v>22000</v>
      </c>
      <c r="O20" s="5">
        <f>SUMIFS(Basic_Salary,Department,M20,Region,"South")</f>
        <v>58000</v>
      </c>
      <c r="P20" s="5">
        <f>SUMIFS(Basic_Salary,Department,M20,Region,"East")</f>
        <v>27000</v>
      </c>
      <c r="Q20" s="5">
        <f>SUMIFS(Basic_Salary,Department,M20,Region,"Mid West")</f>
        <v>47000</v>
      </c>
    </row>
    <row r="21" spans="2:17" x14ac:dyDescent="0.3">
      <c r="B21" s="2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5">
        <v>82000</v>
      </c>
      <c r="M21" s="3" t="s">
        <v>26</v>
      </c>
      <c r="N21" s="5">
        <f>SUMIFS(Basic_Salary,Department,M21,Region,"North")</f>
        <v>91000</v>
      </c>
      <c r="O21" s="5">
        <f>SUMIFS(Basic_Salary,Department,M21,Region,"South")</f>
        <v>87000</v>
      </c>
      <c r="P21" s="5">
        <f>SUMIFS(Basic_Salary,Department,M21,Region,"East")</f>
        <v>0</v>
      </c>
      <c r="Q21" s="5">
        <f>SUMIFS(Basic_Salary,Department,M21,Region,"Mid West")</f>
        <v>0</v>
      </c>
    </row>
    <row r="22" spans="2:17" x14ac:dyDescent="0.3">
      <c r="B22" s="2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5">
        <v>67000</v>
      </c>
      <c r="M22" s="3" t="s">
        <v>56</v>
      </c>
      <c r="N22" s="5">
        <f>SUMIFS(Basic_Salary,Department,M22,Region,"North")</f>
        <v>0</v>
      </c>
      <c r="O22" s="5">
        <f>SUMIFS(Basic_Salary,Department,M22,Region,"South")</f>
        <v>37000</v>
      </c>
      <c r="P22" s="5">
        <f>SUMIFS(Basic_Salary,Department,M22,Region,"East")</f>
        <v>43000</v>
      </c>
      <c r="Q22" s="5">
        <f>SUMIFS(Basic_Salary,Department,M22,Region,"Mid West")</f>
        <v>77000</v>
      </c>
    </row>
    <row r="23" spans="2:17" x14ac:dyDescent="0.3">
      <c r="B23" s="2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5">
        <v>85000</v>
      </c>
      <c r="M23" s="3" t="s">
        <v>49</v>
      </c>
      <c r="N23" s="5">
        <f>SUMIFS(Basic_Salary,Department,M23,Region,"North")</f>
        <v>0</v>
      </c>
      <c r="O23" s="5">
        <f>SUMIFS(Basic_Salary,Department,M23,Region,"South")</f>
        <v>0</v>
      </c>
      <c r="P23" s="5">
        <f>SUMIFS(Basic_Salary,Department,M23,Region,"East")</f>
        <v>90000</v>
      </c>
      <c r="Q23" s="5">
        <f>SUMIFS(Basic_Salary,Department,M23,Region,"Mid West")</f>
        <v>0</v>
      </c>
    </row>
    <row r="24" spans="2:17" x14ac:dyDescent="0.3">
      <c r="B24" s="2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5">
        <v>62000</v>
      </c>
      <c r="M24" s="3" t="s">
        <v>32</v>
      </c>
      <c r="N24" s="5">
        <f>SUMIFS(Basic_Salary,Department,M24,Region,"North")</f>
        <v>26000</v>
      </c>
      <c r="O24" s="5">
        <f>SUMIFS(Basic_Salary,Department,M24,Region,"South")</f>
        <v>135000</v>
      </c>
      <c r="P24" s="5">
        <f>SUMIFS(Basic_Salary,Department,M24,Region,"East")</f>
        <v>81000</v>
      </c>
      <c r="Q24" s="5">
        <f>SUMIFS(Basic_Salary,Department,M24,Region,"Mid West")</f>
        <v>0</v>
      </c>
    </row>
    <row r="25" spans="2:17" x14ac:dyDescent="0.3">
      <c r="B25" s="2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5">
        <v>15000</v>
      </c>
      <c r="M25" s="3" t="s">
        <v>67</v>
      </c>
      <c r="N25" s="5">
        <f>SUMIFS(Basic_Salary,Department,M25,Region,"North")</f>
        <v>0</v>
      </c>
      <c r="O25" s="5">
        <f>SUMIFS(Basic_Salary,Department,M25,Region,"South")</f>
        <v>146000</v>
      </c>
      <c r="P25" s="5">
        <f>SUMIFS(Basic_Salary,Department,M25,Region,"East")</f>
        <v>0</v>
      </c>
      <c r="Q25" s="5">
        <f>SUMIFS(Basic_Salary,Department,M25,Region,"Mid West")</f>
        <v>0</v>
      </c>
    </row>
    <row r="26" spans="2:17" x14ac:dyDescent="0.3">
      <c r="B26" s="2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5">
        <v>81000</v>
      </c>
      <c r="M26" s="3" t="s">
        <v>12</v>
      </c>
      <c r="N26" s="5">
        <f>SUMIFS(Basic_Salary,Department,M26,Region,"North")</f>
        <v>85000</v>
      </c>
      <c r="O26" s="5">
        <f>SUMIFS(Basic_Salary,Department,M26,Region,"South")</f>
        <v>19000</v>
      </c>
      <c r="P26" s="5">
        <f>SUMIFS(Basic_Salary,Department,M26,Region,"East")</f>
        <v>49000</v>
      </c>
      <c r="Q26" s="5">
        <f>SUMIFS(Basic_Salary,Department,M26,Region,"Mid West")</f>
        <v>83000</v>
      </c>
    </row>
    <row r="27" spans="2:17" x14ac:dyDescent="0.3">
      <c r="B27" s="2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5">
        <v>19000</v>
      </c>
      <c r="M27" s="3" t="s">
        <v>35</v>
      </c>
      <c r="N27" s="5">
        <f>SUMIFS(Basic_Salary,Department,M27,Region,"North")</f>
        <v>52000</v>
      </c>
      <c r="O27" s="5">
        <f>SUMIFS(Basic_Salary,Department,M27,Region,"South")</f>
        <v>110000</v>
      </c>
      <c r="P27" s="5">
        <f>SUMIFS(Basic_Salary,Department,M27,Region,"East")</f>
        <v>0</v>
      </c>
      <c r="Q27" s="5">
        <f>SUMIFS(Basic_Salary,Department,M27,Region,"Mid West")</f>
        <v>0</v>
      </c>
    </row>
    <row r="28" spans="2:17" x14ac:dyDescent="0.3">
      <c r="B28" s="2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5">
        <v>75000</v>
      </c>
    </row>
    <row r="29" spans="2:17" x14ac:dyDescent="0.3">
      <c r="B29" s="2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5">
        <v>49000</v>
      </c>
    </row>
    <row r="30" spans="2:17" x14ac:dyDescent="0.3">
      <c r="B30" s="2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5">
        <v>50000</v>
      </c>
    </row>
    <row r="31" spans="2:17" x14ac:dyDescent="0.3">
      <c r="B31" s="2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5">
        <v>83000</v>
      </c>
    </row>
    <row r="32" spans="2:17" x14ac:dyDescent="0.3">
      <c r="B32" s="2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5">
        <v>53000</v>
      </c>
    </row>
    <row r="33" spans="2:10" x14ac:dyDescent="0.3">
      <c r="B33" s="2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5">
        <v>65000</v>
      </c>
    </row>
    <row r="34" spans="2:10" x14ac:dyDescent="0.3">
      <c r="B34" s="2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5">
        <v>85000</v>
      </c>
    </row>
    <row r="35" spans="2:10" x14ac:dyDescent="0.3">
      <c r="B35" s="2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5">
        <v>20000</v>
      </c>
    </row>
    <row r="36" spans="2:10" x14ac:dyDescent="0.3">
      <c r="B36" s="2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5">
        <v>47000</v>
      </c>
    </row>
    <row r="37" spans="2:10" x14ac:dyDescent="0.3">
      <c r="B37" s="2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5">
        <v>87000</v>
      </c>
    </row>
    <row r="38" spans="2:10" x14ac:dyDescent="0.3">
      <c r="B38" s="2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5">
        <v>57000</v>
      </c>
    </row>
    <row r="39" spans="2:10" x14ac:dyDescent="0.3">
      <c r="B39" s="2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5">
        <v>27000</v>
      </c>
    </row>
    <row r="40" spans="2:10" x14ac:dyDescent="0.3">
      <c r="B40" s="2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5">
        <v>81000</v>
      </c>
    </row>
    <row r="41" spans="2:10" x14ac:dyDescent="0.3">
      <c r="B41" s="2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5">
        <v>52000</v>
      </c>
    </row>
    <row r="42" spans="2:10" x14ac:dyDescent="0.3">
      <c r="B42" s="2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5">
        <v>58000</v>
      </c>
    </row>
    <row r="43" spans="2:10" x14ac:dyDescent="0.3">
      <c r="B43" s="2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5">
        <v>47000</v>
      </c>
    </row>
    <row r="44" spans="2:10" x14ac:dyDescent="0.3">
      <c r="B44" s="2">
        <v>150821</v>
      </c>
      <c r="C44" s="3" t="s">
        <v>30</v>
      </c>
      <c r="D44" s="3" t="s">
        <v>31</v>
      </c>
      <c r="E44" s="4">
        <v>29966</v>
      </c>
      <c r="F44" s="2" t="s">
        <v>10</v>
      </c>
      <c r="G44" s="3" t="s">
        <v>19</v>
      </c>
      <c r="H44" s="3" t="s">
        <v>32</v>
      </c>
      <c r="I44" s="3" t="s">
        <v>93</v>
      </c>
      <c r="J44" s="5">
        <v>26000</v>
      </c>
    </row>
  </sheetData>
  <sortState xmlns:xlrd2="http://schemas.microsoft.com/office/spreadsheetml/2017/richdata2" ref="B7:J44">
    <sortCondition ref="D7:D44"/>
  </sortState>
  <mergeCells count="3">
    <mergeCell ref="M2:N2"/>
    <mergeCell ref="M15:N15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Operators</vt:lpstr>
      <vt:lpstr>Arithmatic Functions</vt:lpstr>
      <vt:lpstr>Basic_Salary</vt:lpstr>
      <vt:lpstr>Birthdate</vt:lpstr>
      <vt:lpstr>C_Code</vt:lpstr>
      <vt:lpstr>Department</vt:lpstr>
      <vt:lpstr>FirstName</vt:lpstr>
      <vt:lpstr>Gender</vt:lpstr>
      <vt:lpstr>LastName</vt:lpstr>
      <vt:lpstr>M_Status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Neeraj Punekar</cp:lastModifiedBy>
  <dcterms:created xsi:type="dcterms:W3CDTF">2022-07-27T05:54:27Z</dcterms:created>
  <dcterms:modified xsi:type="dcterms:W3CDTF">2022-10-18T09:34:22Z</dcterms:modified>
</cp:coreProperties>
</file>