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R\Assignment Submision\"/>
    </mc:Choice>
  </mc:AlternateContent>
  <xr:revisionPtr revIDLastSave="0" documentId="13_ncr:1_{CA8B3BE0-8A47-4895-87D8-0CD01E8C9CD9}" xr6:coauthVersionLast="47" xr6:coauthVersionMax="47" xr10:uidLastSave="{00000000-0000-0000-0000-000000000000}"/>
  <bookViews>
    <workbookView xWindow="-108" yWindow="-108" windowWidth="23256" windowHeight="12576" activeTab="1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Amarilla">'Vlookup Advanced'!$I$16:$J$20</definedName>
    <definedName name="Montana">'Vlookup Advanced'!$L$16:$M$20</definedName>
    <definedName name="Paseo">'Vlookup Advanced'!$F$16:$G$20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F7" i="4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C28" i="2"/>
  <c r="C29" i="2"/>
  <c r="C30" i="2"/>
  <c r="C31" i="2"/>
  <c r="C32" i="2"/>
  <c r="D17" i="2"/>
  <c r="D18" i="2"/>
  <c r="D19" i="2"/>
  <c r="D20" i="2"/>
  <c r="D21" i="2"/>
  <c r="D22" i="2"/>
  <c r="D16" i="2"/>
  <c r="C7" i="2"/>
  <c r="C8" i="2"/>
  <c r="C9" i="2"/>
  <c r="C10" i="2"/>
  <c r="C6" i="2"/>
  <c r="J2" i="2"/>
  <c r="D7" i="4"/>
  <c r="I15" i="4"/>
  <c r="I16" i="4"/>
  <c r="I17" i="4"/>
  <c r="I18" i="4"/>
  <c r="I19" i="4"/>
  <c r="I20" i="4"/>
  <c r="I21" i="4"/>
  <c r="I22" i="4"/>
  <c r="I23" i="4"/>
  <c r="I24" i="4"/>
  <c r="I25" i="4"/>
  <c r="I14" i="4"/>
  <c r="H15" i="4" l="1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F15" i="4"/>
  <c r="F16" i="4"/>
  <c r="F17" i="4"/>
  <c r="F18" i="4"/>
  <c r="F19" i="4"/>
  <c r="F20" i="4"/>
  <c r="F21" i="4"/>
  <c r="F22" i="4"/>
  <c r="F23" i="4"/>
  <c r="F24" i="4"/>
  <c r="F25" i="4"/>
  <c r="F26" i="4"/>
  <c r="I26" i="4" s="1"/>
  <c r="F27" i="4"/>
  <c r="I27" i="4" s="1"/>
  <c r="E7" i="4" s="1"/>
  <c r="F14" i="4"/>
  <c r="F8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</calcChain>
</file>

<file path=xl/sharedStrings.xml><?xml version="1.0" encoding="utf-8"?>
<sst xmlns="http://schemas.openxmlformats.org/spreadsheetml/2006/main" count="214" uniqueCount="103">
  <si>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</si>
  <si>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</si>
  <si>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</si>
  <si>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</si>
  <si>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</si>
  <si>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</si>
  <si>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</si>
  <si>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</si>
  <si>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</si>
  <si>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</si>
  <si>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</si>
  <si>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</si>
  <si>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</si>
  <si>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</si>
  <si>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</si>
  <si>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</si>
  <si>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</si>
  <si>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</si>
  <si>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</si>
  <si>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</si>
  <si>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</si>
  <si>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</si>
  <si>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</si>
  <si>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</si>
  <si>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</si>
  <si>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</si>
  <si>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</si>
  <si>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</si>
  <si>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</si>
  <si>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</si>
  <si>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</si>
  <si>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</si>
  <si>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</si>
  <si>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</si>
  <si>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</si>
  <si>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</si>
  <si>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</si>
  <si>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</si>
  <si>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</si>
  <si>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</si>
  <si>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</si>
  <si>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</si>
  <si>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</si>
  <si>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</si>
  <si>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</si>
  <si>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</si>
  <si>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</si>
  <si>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</si>
  <si>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</si>
  <si>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</si>
  <si>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</si>
  <si>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</si>
  <si>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</si>
  <si>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</si>
  <si>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</si>
  <si>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</si>
  <si>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</si>
  <si>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</si>
  <si>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</si>
  <si>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</si>
  <si>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</si>
  <si>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</si>
  <si>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</si>
  <si>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</si>
  <si>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</si>
  <si>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</si>
  <si>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</si>
  <si>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</si>
  <si>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</si>
  <si>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</si>
  <si>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</si>
  <si>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</si>
  <si>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</si>
  <si>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</si>
  <si>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</si>
  <si>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</si>
  <si>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</si>
  <si>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</si>
  <si>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</si>
  <si>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</si>
  <si>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</si>
  <si>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</si>
  <si>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</si>
  <si>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</si>
  <si>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</si>
  <si>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</si>
  <si>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</si>
  <si>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</si>
  <si>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</si>
  <si>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</si>
  <si>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</si>
  <si>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</si>
  <si>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</si>
  <si>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</si>
  <si>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</si>
  <si>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</si>
  <si>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</si>
  <si>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</si>
  <si>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</si>
  <si>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</si>
  <si>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Compare</t>
  </si>
  <si>
    <t>Total profit</t>
  </si>
  <si>
    <t>Total Types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</si>
</sst>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2" borderId="0" xfId="0" applyFont="1" applyFill="1"/>
    <xf numFmtId="1" fontId="0" fillId="4" borderId="1" xfId="0" applyNumberFormat="1" applyFill="1" applyBorder="1"/>
    <xf numFmtId="10" fontId="0" fillId="4" borderId="1" xfId="1" applyNumberFormat="1" applyFont="1" applyFill="1" applyBorder="1"/>
    <xf numFmtId="0" fontId="1" fillId="0" borderId="2" xfId="0" applyFont="1" applyFill="1" applyBorder="1"/>
    <xf numFmtId="0" fontId="0" fillId="4" borderId="0" xfId="0" applyFill="1"/>
    <xf numFmtId="1" fontId="0" fillId="5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137329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0B294-5213-4B88-920D-8CD022D93C17}" name="Table1" displayName="Table1" ref="L14:M19" totalsRowShown="0">
  <autoFilter ref="L14:M19" xr:uid="{0880B294-5213-4B88-920D-8CD022D93C17}"/>
  <tableColumns count="2">
    <tableColumn id="1" xr3:uid="{348C22A0-81C3-46E2-BBB6-BEB7FE3354A6}" name="Product"/>
    <tableColumn id="2" xr3:uid="{366CDBEE-0072-4A97-8E52-E2FFFA50E5A1}" name="Manufacturing Pri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A1:F36"/>
  <sheetViews>
    <sheetView workbookViewId="0">
      <selection activeCell="B6" sqref="B6"/>
    </sheetView>
  </sheetViews>
  <sheetFormatPr defaultRowHeight="14.4" x14ac:dyDescent="0.3"/>
  <cols>
    <col min="1" max="1" width="21.109375" bestFit="1" customWidth="1"/>
    <col min="2" max="2" width="53.44140625" customWidth="1"/>
    <col min="3" max="3" width="36.44140625" bestFit="1" customWidth="1"/>
  </cols>
  <sheetData>
    <row r="1" spans="1:6" x14ac:dyDescent="0.3">
      <c r="A1" s="3" t="s">
        <v>39</v>
      </c>
    </row>
    <row r="3" spans="1:6" x14ac:dyDescent="0.3">
      <c r="A3" s="2" t="s">
        <v>38</v>
      </c>
      <c r="C3" s="2" t="s">
        <v>37</v>
      </c>
    </row>
    <row r="5" spans="1:6" x14ac:dyDescent="0.3">
      <c r="A5" s="2" t="s">
        <v>36</v>
      </c>
      <c r="B5" s="14" t="s">
        <v>100</v>
      </c>
      <c r="C5" s="2" t="s">
        <v>35</v>
      </c>
    </row>
    <row r="6" spans="1:6" x14ac:dyDescent="0.3">
      <c r="A6" s="1" t="s">
        <v>34</v>
      </c>
      <c r="B6" t="str">
        <f>IF(COUNTIF($A$6:$A$36,C6)=0,"Not in List 2","Matched")</f>
        <v>Matched</v>
      </c>
      <c r="C6" s="1" t="s">
        <v>34</v>
      </c>
    </row>
    <row r="7" spans="1:6" x14ac:dyDescent="0.3">
      <c r="A7" s="1" t="s">
        <v>33</v>
      </c>
      <c r="B7" t="str">
        <f t="shared" ref="B7:B36" si="0">IF(COUNTIF($A$6:$A$36,C7)=0,"Not in List 2","Matched")</f>
        <v>Matched</v>
      </c>
      <c r="C7" s="1" t="s">
        <v>33</v>
      </c>
    </row>
    <row r="8" spans="1:6" x14ac:dyDescent="0.3">
      <c r="A8" s="1" t="s">
        <v>32</v>
      </c>
      <c r="B8" t="str">
        <f t="shared" si="0"/>
        <v>Matched</v>
      </c>
      <c r="C8" s="1" t="s">
        <v>32</v>
      </c>
      <c r="F8" t="str">
        <f>IFERROR(VLOOKUP(C6,$A$6:$A$36,1,FALSE),"NOT IN LIST 2")</f>
        <v>Anise tea</v>
      </c>
    </row>
    <row r="9" spans="1:6" x14ac:dyDescent="0.3">
      <c r="A9" s="1" t="s">
        <v>31</v>
      </c>
      <c r="B9" t="str">
        <f t="shared" si="0"/>
        <v>Matched</v>
      </c>
      <c r="C9" s="1" t="s">
        <v>31</v>
      </c>
    </row>
    <row r="10" spans="1:6" x14ac:dyDescent="0.3">
      <c r="A10" s="1" t="s">
        <v>30</v>
      </c>
      <c r="B10" t="str">
        <f t="shared" si="0"/>
        <v>Matched</v>
      </c>
      <c r="C10" s="1" t="s">
        <v>30</v>
      </c>
    </row>
    <row r="11" spans="1:6" x14ac:dyDescent="0.3">
      <c r="A11" s="1" t="s">
        <v>29</v>
      </c>
      <c r="B11" t="str">
        <f t="shared" si="0"/>
        <v>Matched</v>
      </c>
      <c r="C11" s="1" t="s">
        <v>29</v>
      </c>
    </row>
    <row r="12" spans="1:6" x14ac:dyDescent="0.3">
      <c r="A12" s="1" t="s">
        <v>28</v>
      </c>
      <c r="B12" t="str">
        <f t="shared" si="0"/>
        <v>Matched</v>
      </c>
      <c r="C12" s="1" t="s">
        <v>28</v>
      </c>
    </row>
    <row r="13" spans="1:6" x14ac:dyDescent="0.3">
      <c r="A13" s="1" t="s">
        <v>27</v>
      </c>
      <c r="B13" t="str">
        <f t="shared" si="0"/>
        <v>Matched</v>
      </c>
      <c r="C13" s="1" t="s">
        <v>27</v>
      </c>
    </row>
    <row r="14" spans="1:6" x14ac:dyDescent="0.3">
      <c r="A14" s="1" t="s">
        <v>26</v>
      </c>
      <c r="B14" t="str">
        <f t="shared" si="0"/>
        <v>Matched</v>
      </c>
      <c r="C14" s="1" t="s">
        <v>26</v>
      </c>
    </row>
    <row r="15" spans="1:6" x14ac:dyDescent="0.3">
      <c r="A15" s="1" t="s">
        <v>25</v>
      </c>
      <c r="B15" t="str">
        <f t="shared" si="0"/>
        <v>Matched</v>
      </c>
      <c r="C15" s="1" t="s">
        <v>9</v>
      </c>
    </row>
    <row r="16" spans="1:6" x14ac:dyDescent="0.3">
      <c r="A16" s="1" t="s">
        <v>24</v>
      </c>
      <c r="B16" t="str">
        <f t="shared" si="0"/>
        <v>Matched</v>
      </c>
      <c r="C16" s="1" t="s">
        <v>8</v>
      </c>
    </row>
    <row r="17" spans="1:3" x14ac:dyDescent="0.3">
      <c r="A17" s="1" t="s">
        <v>23</v>
      </c>
      <c r="B17" t="str">
        <f t="shared" si="0"/>
        <v>Matched</v>
      </c>
      <c r="C17" s="1" t="s">
        <v>7</v>
      </c>
    </row>
    <row r="18" spans="1:3" x14ac:dyDescent="0.3">
      <c r="A18" s="1" t="s">
        <v>22</v>
      </c>
      <c r="B18" t="str">
        <f t="shared" si="0"/>
        <v>Not in List 2</v>
      </c>
      <c r="C18" s="1" t="s">
        <v>21</v>
      </c>
    </row>
    <row r="19" spans="1:3" x14ac:dyDescent="0.3">
      <c r="A19" s="1" t="s">
        <v>20</v>
      </c>
      <c r="B19" t="str">
        <f t="shared" si="0"/>
        <v>Not in List 2</v>
      </c>
      <c r="C19" s="1" t="s">
        <v>19</v>
      </c>
    </row>
    <row r="20" spans="1:3" x14ac:dyDescent="0.3">
      <c r="A20" s="1" t="s">
        <v>18</v>
      </c>
      <c r="B20" t="str">
        <f t="shared" si="0"/>
        <v>Matched</v>
      </c>
      <c r="C20" s="1" t="s">
        <v>6</v>
      </c>
    </row>
    <row r="21" spans="1:3" x14ac:dyDescent="0.3">
      <c r="A21" s="1" t="s">
        <v>17</v>
      </c>
      <c r="B21" t="str">
        <f t="shared" si="0"/>
        <v>Matched</v>
      </c>
      <c r="C21" s="1" t="s">
        <v>5</v>
      </c>
    </row>
    <row r="22" spans="1:3" x14ac:dyDescent="0.3">
      <c r="A22" s="1" t="s">
        <v>16</v>
      </c>
      <c r="B22" t="str">
        <f t="shared" si="0"/>
        <v>Not in List 2</v>
      </c>
      <c r="C22" s="1" t="s">
        <v>15</v>
      </c>
    </row>
    <row r="23" spans="1:3" x14ac:dyDescent="0.3">
      <c r="A23" s="1" t="s">
        <v>14</v>
      </c>
      <c r="B23" t="str">
        <f t="shared" si="0"/>
        <v>Matched</v>
      </c>
      <c r="C23" s="1" t="s">
        <v>3</v>
      </c>
    </row>
    <row r="24" spans="1:3" x14ac:dyDescent="0.3">
      <c r="A24" s="1" t="s">
        <v>13</v>
      </c>
      <c r="B24" t="str">
        <f t="shared" si="0"/>
        <v>Not in List 2</v>
      </c>
      <c r="C24" s="1" t="s">
        <v>12</v>
      </c>
    </row>
    <row r="25" spans="1:3" x14ac:dyDescent="0.3">
      <c r="A25" s="1" t="s">
        <v>11</v>
      </c>
      <c r="B25" t="str">
        <f t="shared" si="0"/>
        <v>Not in List 2</v>
      </c>
    </row>
    <row r="26" spans="1:3" x14ac:dyDescent="0.3">
      <c r="A26" s="1" t="s">
        <v>10</v>
      </c>
      <c r="B26" t="str">
        <f t="shared" si="0"/>
        <v>Not in List 2</v>
      </c>
    </row>
    <row r="27" spans="1:3" x14ac:dyDescent="0.3">
      <c r="A27" s="1" t="s">
        <v>9</v>
      </c>
      <c r="B27" t="str">
        <f t="shared" si="0"/>
        <v>Not in List 2</v>
      </c>
    </row>
    <row r="28" spans="1:3" x14ac:dyDescent="0.3">
      <c r="A28" s="1" t="s">
        <v>8</v>
      </c>
      <c r="B28" t="str">
        <f t="shared" si="0"/>
        <v>Not in List 2</v>
      </c>
    </row>
    <row r="29" spans="1:3" x14ac:dyDescent="0.3">
      <c r="A29" s="1" t="s">
        <v>7</v>
      </c>
      <c r="B29" t="str">
        <f t="shared" si="0"/>
        <v>Not in List 2</v>
      </c>
    </row>
    <row r="30" spans="1:3" x14ac:dyDescent="0.3">
      <c r="A30" s="1" t="s">
        <v>6</v>
      </c>
      <c r="B30" t="str">
        <f t="shared" si="0"/>
        <v>Not in List 2</v>
      </c>
    </row>
    <row r="31" spans="1:3" x14ac:dyDescent="0.3">
      <c r="A31" s="1" t="s">
        <v>5</v>
      </c>
      <c r="B31" t="str">
        <f t="shared" si="0"/>
        <v>Not in List 2</v>
      </c>
    </row>
    <row r="32" spans="1:3" x14ac:dyDescent="0.3">
      <c r="A32" s="1" t="s">
        <v>4</v>
      </c>
      <c r="B32" t="str">
        <f t="shared" si="0"/>
        <v>Not in List 2</v>
      </c>
    </row>
    <row r="33" spans="1:2" x14ac:dyDescent="0.3">
      <c r="A33" s="1" t="s">
        <v>3</v>
      </c>
      <c r="B33" t="str">
        <f t="shared" si="0"/>
        <v>Not in List 2</v>
      </c>
    </row>
    <row r="34" spans="1:2" x14ac:dyDescent="0.3">
      <c r="A34" s="1" t="s">
        <v>2</v>
      </c>
      <c r="B34" t="str">
        <f t="shared" si="0"/>
        <v>Not in List 2</v>
      </c>
    </row>
    <row r="35" spans="1:2" x14ac:dyDescent="0.3">
      <c r="A35" s="1" t="s">
        <v>1</v>
      </c>
      <c r="B35" t="str">
        <f t="shared" si="0"/>
        <v>Not in List 2</v>
      </c>
    </row>
    <row r="36" spans="1:2" x14ac:dyDescent="0.3">
      <c r="A36" s="1" t="s">
        <v>0</v>
      </c>
      <c r="B36" t="str">
        <f t="shared" si="0"/>
        <v>Not in List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M27"/>
  <sheetViews>
    <sheetView tabSelected="1" workbookViewId="0">
      <selection activeCell="B8" sqref="B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20.88671875" customWidth="1"/>
    <col min="7" max="7" width="8.77734375" bestFit="1" customWidth="1"/>
    <col min="8" max="8" width="10.109375" bestFit="1" customWidth="1"/>
    <col min="12" max="12" width="9.88671875" bestFit="1" customWidth="1"/>
    <col min="13" max="13" width="20.5546875" bestFit="1" customWidth="1"/>
  </cols>
  <sheetData>
    <row r="2" spans="2:13" ht="15.6" x14ac:dyDescent="0.3">
      <c r="B2" s="11" t="s">
        <v>59</v>
      </c>
    </row>
    <row r="3" spans="2:13" ht="18" x14ac:dyDescent="0.35">
      <c r="B3" s="11" t="s">
        <v>60</v>
      </c>
      <c r="G3" s="12"/>
    </row>
    <row r="4" spans="2:13" ht="18" x14ac:dyDescent="0.35">
      <c r="B4" s="11" t="s">
        <v>61</v>
      </c>
      <c r="G4" s="12"/>
    </row>
    <row r="5" spans="2:13" ht="18" x14ac:dyDescent="0.35">
      <c r="G5" s="12"/>
    </row>
    <row r="6" spans="2:13" x14ac:dyDescent="0.3">
      <c r="B6" s="13" t="s">
        <v>62</v>
      </c>
      <c r="C6" s="13" t="s">
        <v>63</v>
      </c>
      <c r="D6" s="13" t="s">
        <v>64</v>
      </c>
      <c r="E6" s="13" t="s">
        <v>101</v>
      </c>
      <c r="F6" s="17" t="s">
        <v>102</v>
      </c>
    </row>
    <row r="7" spans="2:13" x14ac:dyDescent="0.3">
      <c r="B7" s="1" t="s">
        <v>73</v>
      </c>
      <c r="C7" s="1" t="s">
        <v>77</v>
      </c>
      <c r="D7" s="7">
        <f>SUMIFS(H14:H27,B14:B27,$B$7,C14:C27,$C$7)</f>
        <v>1138050</v>
      </c>
      <c r="E7" s="15">
        <f>SUMIFS(I14:I27,B14:B27,$B$7,C14:C27,$C$7)</f>
        <v>682830</v>
      </c>
      <c r="F7" s="18">
        <f>COUNTIFS($B14:$B27,$B$7,$C14:$C27,$C$7)</f>
        <v>1</v>
      </c>
    </row>
    <row r="8" spans="2:13" x14ac:dyDescent="0.3">
      <c r="G8" s="19"/>
    </row>
    <row r="9" spans="2:13" x14ac:dyDescent="0.3">
      <c r="C9" s="1"/>
      <c r="D9" s="1"/>
      <c r="E9" s="13" t="s">
        <v>65</v>
      </c>
    </row>
    <row r="10" spans="2:13" x14ac:dyDescent="0.3">
      <c r="C10" s="13" t="s">
        <v>66</v>
      </c>
      <c r="D10" s="7">
        <f>MAX(F14:F27)</f>
        <v>260</v>
      </c>
      <c r="E10" s="7" t="str">
        <f>VLOOKUP(D10,CHOOSE({1,2},F14:F27,D14:D27),2,FALSE)</f>
        <v>Amarilla</v>
      </c>
    </row>
    <row r="11" spans="2:13" x14ac:dyDescent="0.3">
      <c r="C11" s="13" t="s">
        <v>67</v>
      </c>
      <c r="D11" s="7">
        <f>MIN(F14:F27)</f>
        <v>5</v>
      </c>
      <c r="E11" s="7" t="str">
        <f>VLOOKUP(D11,CHOOSE({1,2},F14:F27,D14:D27),2,FALSE)</f>
        <v>Montana</v>
      </c>
    </row>
    <row r="13" spans="2:13" x14ac:dyDescent="0.3">
      <c r="B13" s="1" t="s">
        <v>62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</row>
    <row r="14" spans="2:13" x14ac:dyDescent="0.3">
      <c r="B14" s="1" t="s">
        <v>73</v>
      </c>
      <c r="C14" s="1" t="s">
        <v>74</v>
      </c>
      <c r="D14" s="1" t="s">
        <v>48</v>
      </c>
      <c r="E14" s="1">
        <v>2851</v>
      </c>
      <c r="F14" s="7">
        <f>VLOOKUP(D14,Table1[],2,FALSE)</f>
        <v>10</v>
      </c>
      <c r="G14" s="1">
        <v>350</v>
      </c>
      <c r="H14" s="7">
        <f>E14*G14</f>
        <v>997850</v>
      </c>
      <c r="I14" s="7">
        <f>H14-(E14*F14)</f>
        <v>969340</v>
      </c>
      <c r="L14" t="s">
        <v>41</v>
      </c>
      <c r="M14" t="s">
        <v>69</v>
      </c>
    </row>
    <row r="15" spans="2:13" x14ac:dyDescent="0.3">
      <c r="B15" s="1" t="s">
        <v>73</v>
      </c>
      <c r="C15" s="1" t="s">
        <v>75</v>
      </c>
      <c r="D15" s="1" t="s">
        <v>48</v>
      </c>
      <c r="E15" s="1">
        <v>3495</v>
      </c>
      <c r="F15" s="7">
        <f>VLOOKUP(D15,Table1[],2,FALSE)</f>
        <v>10</v>
      </c>
      <c r="G15" s="1">
        <v>300</v>
      </c>
      <c r="H15" s="7">
        <f t="shared" ref="H15:H27" si="0">E15*G15</f>
        <v>1048500</v>
      </c>
      <c r="I15" s="7">
        <f t="shared" ref="I15:I27" si="1">H15-(E15*F15)</f>
        <v>1013550</v>
      </c>
      <c r="L15" t="s">
        <v>48</v>
      </c>
      <c r="M15">
        <v>10</v>
      </c>
    </row>
    <row r="16" spans="2:13" x14ac:dyDescent="0.3">
      <c r="B16" s="1" t="s">
        <v>76</v>
      </c>
      <c r="C16" s="1" t="s">
        <v>77</v>
      </c>
      <c r="D16" s="1" t="s">
        <v>48</v>
      </c>
      <c r="E16" s="1">
        <v>2632</v>
      </c>
      <c r="F16" s="7">
        <f>VLOOKUP(D16,Table1[],2,FALSE)</f>
        <v>10</v>
      </c>
      <c r="G16" s="1">
        <v>350</v>
      </c>
      <c r="H16" s="7">
        <f t="shared" si="0"/>
        <v>921200</v>
      </c>
      <c r="I16" s="7">
        <f t="shared" si="1"/>
        <v>894880</v>
      </c>
      <c r="L16" t="s">
        <v>50</v>
      </c>
      <c r="M16">
        <v>120</v>
      </c>
    </row>
    <row r="17" spans="2:13" x14ac:dyDescent="0.3">
      <c r="B17" s="1" t="s">
        <v>76</v>
      </c>
      <c r="C17" s="1" t="s">
        <v>77</v>
      </c>
      <c r="D17" s="1" t="s">
        <v>50</v>
      </c>
      <c r="E17" s="1">
        <v>2632</v>
      </c>
      <c r="F17" s="7">
        <f>VLOOKUP(D17,Table1[],2,FALSE)</f>
        <v>120</v>
      </c>
      <c r="G17" s="1">
        <v>350</v>
      </c>
      <c r="H17" s="7">
        <f t="shared" si="0"/>
        <v>921200</v>
      </c>
      <c r="I17" s="7">
        <f t="shared" si="1"/>
        <v>605360</v>
      </c>
      <c r="L17" t="s">
        <v>44</v>
      </c>
      <c r="M17">
        <v>260</v>
      </c>
    </row>
    <row r="18" spans="2:13" x14ac:dyDescent="0.3">
      <c r="B18" s="1" t="s">
        <v>76</v>
      </c>
      <c r="C18" s="1" t="s">
        <v>75</v>
      </c>
      <c r="D18" s="1" t="s">
        <v>50</v>
      </c>
      <c r="E18" s="1">
        <v>2574</v>
      </c>
      <c r="F18" s="7">
        <f>VLOOKUP(D18,Table1[],2,FALSE)</f>
        <v>120</v>
      </c>
      <c r="G18" s="1">
        <v>300</v>
      </c>
      <c r="H18" s="7">
        <f t="shared" si="0"/>
        <v>772200</v>
      </c>
      <c r="I18" s="7">
        <f t="shared" si="1"/>
        <v>463320</v>
      </c>
      <c r="L18" t="s">
        <v>56</v>
      </c>
      <c r="M18">
        <v>5</v>
      </c>
    </row>
    <row r="19" spans="2:13" x14ac:dyDescent="0.3">
      <c r="B19" s="1" t="s">
        <v>73</v>
      </c>
      <c r="C19" s="1" t="s">
        <v>74</v>
      </c>
      <c r="D19" s="1" t="s">
        <v>48</v>
      </c>
      <c r="E19" s="1">
        <v>2151</v>
      </c>
      <c r="F19" s="7">
        <f>VLOOKUP(D19,Table1[],2,FALSE)</f>
        <v>10</v>
      </c>
      <c r="G19" s="1">
        <v>350</v>
      </c>
      <c r="H19" s="7">
        <f t="shared" si="0"/>
        <v>752850</v>
      </c>
      <c r="I19" s="7">
        <f t="shared" si="1"/>
        <v>731340</v>
      </c>
      <c r="L19" t="s">
        <v>80</v>
      </c>
      <c r="M19">
        <v>250</v>
      </c>
    </row>
    <row r="20" spans="2:13" x14ac:dyDescent="0.3">
      <c r="B20" s="1" t="s">
        <v>76</v>
      </c>
      <c r="C20" s="1" t="s">
        <v>78</v>
      </c>
      <c r="D20" s="1" t="s">
        <v>44</v>
      </c>
      <c r="E20" s="1">
        <v>2475</v>
      </c>
      <c r="F20" s="7">
        <f>VLOOKUP(D20,Table1[],2,FALSE)</f>
        <v>260</v>
      </c>
      <c r="G20" s="1">
        <v>300</v>
      </c>
      <c r="H20" s="7">
        <f t="shared" si="0"/>
        <v>742500</v>
      </c>
      <c r="I20" s="7">
        <f t="shared" si="1"/>
        <v>99000</v>
      </c>
    </row>
    <row r="21" spans="2:13" x14ac:dyDescent="0.3">
      <c r="B21" s="1" t="s">
        <v>79</v>
      </c>
      <c r="C21" s="1" t="s">
        <v>77</v>
      </c>
      <c r="D21" s="1" t="s">
        <v>56</v>
      </c>
      <c r="E21" s="1">
        <v>2227.5</v>
      </c>
      <c r="F21" s="7">
        <f>VLOOKUP(D21,Table1[],2,FALSE)</f>
        <v>5</v>
      </c>
      <c r="G21" s="1">
        <v>350</v>
      </c>
      <c r="H21" s="7">
        <f t="shared" si="0"/>
        <v>779625</v>
      </c>
      <c r="I21" s="7">
        <f t="shared" si="1"/>
        <v>768487.5</v>
      </c>
    </row>
    <row r="22" spans="2:13" x14ac:dyDescent="0.3">
      <c r="B22" s="1" t="s">
        <v>73</v>
      </c>
      <c r="C22" s="1" t="s">
        <v>75</v>
      </c>
      <c r="D22" s="1" t="s">
        <v>80</v>
      </c>
      <c r="E22" s="1">
        <v>2541</v>
      </c>
      <c r="F22" s="7">
        <f>VLOOKUP(D22,Table1[],2,FALSE)</f>
        <v>250</v>
      </c>
      <c r="G22" s="1">
        <v>300</v>
      </c>
      <c r="H22" s="7">
        <f t="shared" si="0"/>
        <v>762300</v>
      </c>
      <c r="I22" s="7">
        <f t="shared" si="1"/>
        <v>127050</v>
      </c>
    </row>
    <row r="23" spans="2:13" x14ac:dyDescent="0.3">
      <c r="B23" s="1" t="s">
        <v>79</v>
      </c>
      <c r="C23" s="1" t="s">
        <v>81</v>
      </c>
      <c r="D23" s="1" t="s">
        <v>50</v>
      </c>
      <c r="E23" s="1">
        <v>2536</v>
      </c>
      <c r="F23" s="7">
        <f>VLOOKUP(D23,Table1[],2,FALSE)</f>
        <v>120</v>
      </c>
      <c r="G23" s="1">
        <v>300</v>
      </c>
      <c r="H23" s="7">
        <f t="shared" si="0"/>
        <v>760800</v>
      </c>
      <c r="I23" s="7">
        <f t="shared" si="1"/>
        <v>456480</v>
      </c>
    </row>
    <row r="24" spans="2:13" x14ac:dyDescent="0.3">
      <c r="B24" s="1" t="s">
        <v>76</v>
      </c>
      <c r="C24" s="1" t="s">
        <v>75</v>
      </c>
      <c r="D24" s="1" t="s">
        <v>48</v>
      </c>
      <c r="E24" s="1">
        <v>2007</v>
      </c>
      <c r="F24" s="7">
        <f>VLOOKUP(D24,Table1[],2,FALSE)</f>
        <v>10</v>
      </c>
      <c r="G24" s="1">
        <v>350</v>
      </c>
      <c r="H24" s="7">
        <f t="shared" si="0"/>
        <v>702450</v>
      </c>
      <c r="I24" s="7">
        <f t="shared" si="1"/>
        <v>682380</v>
      </c>
    </row>
    <row r="25" spans="2:13" x14ac:dyDescent="0.3">
      <c r="B25" s="1" t="s">
        <v>82</v>
      </c>
      <c r="C25" s="1" t="s">
        <v>75</v>
      </c>
      <c r="D25" s="1" t="s">
        <v>50</v>
      </c>
      <c r="E25" s="1">
        <v>2460</v>
      </c>
      <c r="F25" s="7">
        <f>VLOOKUP(D25,Table1[],2,FALSE)</f>
        <v>120</v>
      </c>
      <c r="G25" s="1">
        <v>300</v>
      </c>
      <c r="H25" s="7">
        <f t="shared" si="0"/>
        <v>738000</v>
      </c>
      <c r="I25" s="7">
        <f t="shared" si="1"/>
        <v>442800</v>
      </c>
    </row>
    <row r="26" spans="2:13" x14ac:dyDescent="0.3">
      <c r="B26" s="1" t="s">
        <v>83</v>
      </c>
      <c r="C26" s="1" t="s">
        <v>77</v>
      </c>
      <c r="D26" s="1" t="s">
        <v>56</v>
      </c>
      <c r="E26" s="1">
        <v>3802.5</v>
      </c>
      <c r="F26" s="7">
        <f>VLOOKUP(D26,Table1[],2,FALSE)</f>
        <v>5</v>
      </c>
      <c r="G26" s="1">
        <v>300</v>
      </c>
      <c r="H26" s="7">
        <f t="shared" si="0"/>
        <v>1140750</v>
      </c>
      <c r="I26" s="7">
        <f t="shared" si="1"/>
        <v>1121737.5</v>
      </c>
    </row>
    <row r="27" spans="2:13" x14ac:dyDescent="0.3">
      <c r="B27" s="1" t="s">
        <v>73</v>
      </c>
      <c r="C27" s="1" t="s">
        <v>77</v>
      </c>
      <c r="D27" s="1" t="s">
        <v>50</v>
      </c>
      <c r="E27" s="1">
        <v>3793.5</v>
      </c>
      <c r="F27" s="7">
        <f>VLOOKUP(D27,Table1[],2,FALSE)</f>
        <v>120</v>
      </c>
      <c r="G27" s="1">
        <v>300</v>
      </c>
      <c r="H27" s="7">
        <f t="shared" si="0"/>
        <v>1138050</v>
      </c>
      <c r="I27" s="7">
        <f t="shared" si="1"/>
        <v>682830</v>
      </c>
    </row>
  </sheetData>
  <dataValidations count="2">
    <dataValidation type="list" allowBlank="1" showInputMessage="1" showErrorMessage="1" sqref="B7" xr:uid="{D392BB31-0DFA-4EEC-ACC5-F913704C9282}">
      <formula1>"Government,Midmarket,Channel Partners,Enterprise,Small Business"</formula1>
    </dataValidation>
    <dataValidation type="list" allowBlank="1" showInputMessage="1" showErrorMessage="1" sqref="C7" xr:uid="{9C8261D3-2CAC-4BE6-9646-40994AD3CC7C}">
      <formula1>"Mexico,United States of America,France,Canada,Germany"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2:M37"/>
  <sheetViews>
    <sheetView topLeftCell="A6" workbookViewId="0">
      <selection activeCell="D28" sqref="D28"/>
    </sheetView>
  </sheetViews>
  <sheetFormatPr defaultRowHeight="14.4" x14ac:dyDescent="0.3"/>
  <cols>
    <col min="2" max="2" width="33.21875" bestFit="1" customWidth="1"/>
    <col min="3" max="3" width="9.109375" bestFit="1" customWidth="1"/>
    <col min="5" max="5" width="12.6640625" customWidth="1"/>
    <col min="6" max="6" width="9.6640625" bestFit="1" customWidth="1"/>
    <col min="7" max="7" width="9.44140625" bestFit="1" customWidth="1"/>
  </cols>
  <sheetData>
    <row r="2" spans="2:13" x14ac:dyDescent="0.3">
      <c r="J2" t="str">
        <f>LEFT(B6,SEARCH(" ",B6)-1)</f>
        <v>Velo</v>
      </c>
    </row>
    <row r="3" spans="2:13" x14ac:dyDescent="0.3">
      <c r="B3" s="4" t="s">
        <v>40</v>
      </c>
    </row>
    <row r="4" spans="2:13" x14ac:dyDescent="0.3">
      <c r="B4" s="4"/>
    </row>
    <row r="5" spans="2:13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3">
      <c r="B6" s="1" t="s">
        <v>43</v>
      </c>
      <c r="C6" s="1">
        <f>VLOOKUP(LEFT(B6,SEARCH(" ",B6)-1),$F$5:$G$10,2,FALSE)</f>
        <v>2574</v>
      </c>
      <c r="F6" s="1" t="s">
        <v>44</v>
      </c>
      <c r="G6" s="1">
        <v>2475</v>
      </c>
    </row>
    <row r="7" spans="2:13" x14ac:dyDescent="0.3">
      <c r="B7" s="1" t="s">
        <v>45</v>
      </c>
      <c r="C7" s="1">
        <f t="shared" ref="C7:C10" si="0">VLOOKUP(LEFT(B7,SEARCH(" ",B7)-1),$F$5:$G$10,2,FALSE)</f>
        <v>2151</v>
      </c>
      <c r="F7" s="1" t="s">
        <v>56</v>
      </c>
      <c r="G7" s="1">
        <v>2227.5</v>
      </c>
    </row>
    <row r="8" spans="2:13" x14ac:dyDescent="0.3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3" x14ac:dyDescent="0.3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3" x14ac:dyDescent="0.3">
      <c r="B10" s="1" t="s">
        <v>51</v>
      </c>
      <c r="C10" s="1">
        <f t="shared" si="0"/>
        <v>2541</v>
      </c>
      <c r="F10" s="1" t="s">
        <v>80</v>
      </c>
      <c r="G10" s="1">
        <v>2541</v>
      </c>
    </row>
    <row r="12" spans="2:13" s="6" customFormat="1" x14ac:dyDescent="0.3"/>
    <row r="13" spans="2:13" x14ac:dyDescent="0.3">
      <c r="B13" s="4" t="s">
        <v>53</v>
      </c>
    </row>
    <row r="14" spans="2:13" x14ac:dyDescent="0.3">
      <c r="F14" s="5" t="s">
        <v>48</v>
      </c>
      <c r="G14" s="5"/>
      <c r="I14" s="5" t="s">
        <v>44</v>
      </c>
      <c r="J14" s="5"/>
      <c r="L14" s="5" t="s">
        <v>56</v>
      </c>
      <c r="M14" s="5"/>
    </row>
    <row r="15" spans="2:13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3">
      <c r="B16" s="1" t="s">
        <v>48</v>
      </c>
      <c r="C16" s="1">
        <v>1655.08</v>
      </c>
      <c r="D16" s="16">
        <f t="shared" ref="D16:D22" si="1">IF($B16="Paseo",VLOOKUP($C16,Paseo,2,TRUE),IF($B16="Amarilla",VLOOKUP($C16,Amarilla,2,TRUE),(VLOOKUP($C16,Montana,2,TRUE))))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3">
      <c r="B17" s="1" t="s">
        <v>44</v>
      </c>
      <c r="C17" s="1">
        <v>1822.59</v>
      </c>
      <c r="D17" s="16">
        <f t="shared" si="1"/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16">
        <f t="shared" si="1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" t="s">
        <v>56</v>
      </c>
      <c r="C19" s="1">
        <v>1685.6</v>
      </c>
      <c r="D19" s="16">
        <f t="shared" si="1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16">
        <f t="shared" si="1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16">
        <f t="shared" si="1"/>
        <v>7.0000000000000007E-2</v>
      </c>
    </row>
    <row r="22" spans="2:13" x14ac:dyDescent="0.3">
      <c r="B22" s="1" t="s">
        <v>48</v>
      </c>
      <c r="C22" s="1">
        <v>2293.1999999999998</v>
      </c>
      <c r="D22" s="16">
        <f t="shared" si="1"/>
        <v>0.15</v>
      </c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3">
      <c r="B28" s="1" t="s">
        <v>43</v>
      </c>
      <c r="C28" s="1">
        <f>VLOOKUP(LEFT(B28,SEARCH(" ",B28)-1),$F$27:$H$37,3,FALSE)</f>
        <v>2574</v>
      </c>
      <c r="F28" s="1" t="s">
        <v>48</v>
      </c>
      <c r="G28" s="10">
        <v>895</v>
      </c>
      <c r="H28" s="1">
        <v>2151</v>
      </c>
    </row>
    <row r="29" spans="2:13" x14ac:dyDescent="0.3">
      <c r="B29" s="1" t="s">
        <v>45</v>
      </c>
      <c r="C29" s="1">
        <f t="shared" ref="C29:C32" si="2">VLOOKUP(LEFT(B29,SEARCH(" ",B29)-1),$F$27:$H$37,3,FALSE)</f>
        <v>2151</v>
      </c>
      <c r="F29" s="1" t="s">
        <v>46</v>
      </c>
      <c r="G29" s="10">
        <v>125</v>
      </c>
      <c r="H29" s="1">
        <v>2227.5</v>
      </c>
    </row>
    <row r="30" spans="2:13" x14ac:dyDescent="0.3">
      <c r="B30" s="1" t="s">
        <v>47</v>
      </c>
      <c r="C30" s="1">
        <f t="shared" si="2"/>
        <v>2475</v>
      </c>
      <c r="F30" s="1" t="s">
        <v>44</v>
      </c>
      <c r="G30" s="10">
        <v>145</v>
      </c>
      <c r="H30" s="1">
        <v>2475</v>
      </c>
    </row>
    <row r="31" spans="2:13" x14ac:dyDescent="0.3">
      <c r="B31" s="1" t="s">
        <v>49</v>
      </c>
      <c r="C31" s="1">
        <f t="shared" si="2"/>
        <v>2537.25</v>
      </c>
      <c r="F31" s="1" t="s">
        <v>56</v>
      </c>
      <c r="G31" s="10">
        <v>848</v>
      </c>
      <c r="H31" s="10">
        <v>2537.25</v>
      </c>
    </row>
    <row r="32" spans="2:13" x14ac:dyDescent="0.3">
      <c r="B32" s="1" t="s">
        <v>51</v>
      </c>
      <c r="C32" s="1">
        <f t="shared" si="2"/>
        <v>2541</v>
      </c>
      <c r="F32" s="1" t="s">
        <v>80</v>
      </c>
      <c r="G32" s="10">
        <v>777</v>
      </c>
      <c r="H32" s="1">
        <v>2541</v>
      </c>
    </row>
    <row r="33" spans="6:8" x14ac:dyDescent="0.3">
      <c r="F33" s="1" t="s">
        <v>50</v>
      </c>
      <c r="G33" s="10">
        <v>235</v>
      </c>
      <c r="H33" s="1">
        <v>2574</v>
      </c>
    </row>
    <row r="34" spans="6:8" x14ac:dyDescent="0.3">
      <c r="F34" s="1" t="s">
        <v>48</v>
      </c>
      <c r="G34" s="10">
        <v>985</v>
      </c>
      <c r="H34" s="10">
        <v>2585.1</v>
      </c>
    </row>
    <row r="35" spans="6:8" x14ac:dyDescent="0.3">
      <c r="F35" s="1" t="s">
        <v>50</v>
      </c>
      <c r="G35" s="10">
        <v>1122</v>
      </c>
      <c r="H35" s="10">
        <v>2632.95</v>
      </c>
    </row>
    <row r="36" spans="6:8" x14ac:dyDescent="0.3">
      <c r="F36" s="1" t="s">
        <v>52</v>
      </c>
      <c r="G36" s="10">
        <v>1260</v>
      </c>
      <c r="H36" s="10">
        <v>2680.8</v>
      </c>
    </row>
    <row r="37" spans="6:8" x14ac:dyDescent="0.3"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L4" sqref="L4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86</v>
      </c>
      <c r="I2" t="s">
        <v>87</v>
      </c>
    </row>
    <row r="4" spans="2:11" x14ac:dyDescent="0.3">
      <c r="B4" s="13" t="s">
        <v>41</v>
      </c>
      <c r="C4" s="13" t="s">
        <v>84</v>
      </c>
      <c r="D4" s="13" t="s">
        <v>85</v>
      </c>
    </row>
    <row r="5" spans="2:11" x14ac:dyDescent="0.3">
      <c r="B5" s="1" t="s">
        <v>34</v>
      </c>
      <c r="C5" s="1">
        <v>2851</v>
      </c>
      <c r="D5" s="1">
        <f>RANK(C5,$C$5:$C$18)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RANK(C6,$C$5:$C$18)</f>
        <v>3</v>
      </c>
      <c r="I6" s="13" t="s">
        <v>98</v>
      </c>
      <c r="J6" s="13" t="s">
        <v>99</v>
      </c>
      <c r="K6" s="13" t="s">
        <v>85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88</v>
      </c>
      <c r="J7" s="1">
        <v>1538</v>
      </c>
      <c r="K7" s="1">
        <f>RANK(J7,$J$7:$J$16)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89</v>
      </c>
      <c r="J8" s="1">
        <v>6602</v>
      </c>
      <c r="K8" s="1">
        <f t="shared" ref="K8:K16" si="1">RANK(J8,$J$7:$J$16)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90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91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92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93</v>
      </c>
      <c r="J12" s="1">
        <v>5444</v>
      </c>
      <c r="K12" s="1">
        <f t="shared" si="1"/>
        <v>4</v>
      </c>
    </row>
    <row r="13" spans="2:11" x14ac:dyDescent="0.3">
      <c r="B13" s="1" t="s">
        <v>80</v>
      </c>
      <c r="C13" s="1">
        <v>2541</v>
      </c>
      <c r="D13" s="1">
        <f t="shared" si="0"/>
        <v>8</v>
      </c>
      <c r="I13" s="1" t="s">
        <v>94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95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96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97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Compare</vt:lpstr>
      <vt:lpstr>Brainstorm</vt:lpstr>
      <vt:lpstr>Vlookup Advanced</vt:lpstr>
      <vt:lpstr>Rank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Neeraj Punekar</cp:lastModifiedBy>
  <dcterms:created xsi:type="dcterms:W3CDTF">2022-07-27T07:17:57Z</dcterms:created>
  <dcterms:modified xsi:type="dcterms:W3CDTF">2022-12-08T10:55:20Z</dcterms:modified>
</cp:coreProperties>
</file>