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romoff/Downloads/"/>
    </mc:Choice>
  </mc:AlternateContent>
  <bookViews>
    <workbookView xWindow="0" yWindow="460" windowWidth="27320" windowHeight="13300" tabRatio="500"/>
  </bookViews>
  <sheets>
    <sheet name="DegreesOfFreedom" sheetId="5" r:id="rId1"/>
    <sheet name="MatrixMult" sheetId="23" r:id="rId2"/>
    <sheet name="OLS" sheetId="20" r:id="rId3"/>
    <sheet name="OLS.Numeric" sheetId="21" r:id="rId4"/>
    <sheet name="DistributionFitting" sheetId="16" r:id="rId5"/>
    <sheet name="OLS.Numeric.Likelihood" sheetId="22" r:id="rId6"/>
    <sheet name="Variance" sheetId="4" r:id="rId7"/>
    <sheet name="Distributions" sheetId="3" r:id="rId8"/>
    <sheet name="DistributionsCode" sheetId="2" r:id="rId9"/>
    <sheet name="RegressionVariance" sheetId="7" r:id="rId10"/>
    <sheet name="RegressionFit" sheetId="8" r:id="rId11"/>
    <sheet name="RegressionPlots" sheetId="9" r:id="rId12"/>
    <sheet name="VIF" sheetId="10" r:id="rId13"/>
    <sheet name="AVPlots" sheetId="11" r:id="rId14"/>
    <sheet name="RegNLikelihood" sheetId="14" state="hidden" r:id="rId15"/>
    <sheet name="LogisticReg1" sheetId="15" state="hidden" r:id="rId16"/>
    <sheet name="LogisticReg2" sheetId="17" state="hidden" r:id="rId17"/>
    <sheet name="Deviance" sheetId="19" state="hidden" r:id="rId18"/>
    <sheet name="DevianceCalc" sheetId="18" state="hidden" r:id="rId19"/>
  </sheets>
  <externalReferences>
    <externalReference r:id="rId20"/>
    <externalReference r:id="rId21"/>
    <externalReference r:id="rId22"/>
    <externalReference r:id="rId23"/>
    <externalReference r:id="rId24"/>
  </externalReferences>
  <definedNames>
    <definedName name="_2_15_2017">[1]VaR3!$D$11:$H$11</definedName>
    <definedName name="b" localSheetId="2">OLS!#REF!</definedName>
    <definedName name="b" localSheetId="5">OLS.Numeric.Likelihood!$E$3</definedName>
    <definedName name="b">OLS.Numeric!$E$3</definedName>
    <definedName name="beta">RegNLikelihood!$E$5</definedName>
    <definedName name="ChiSqs">DistributionsCode!$AS$28:$CP$28</definedName>
    <definedName name="ChiSqs_Excel">DistributionsCode!$AS$30:$CP$30</definedName>
    <definedName name="CI" localSheetId="1">#REF!</definedName>
    <definedName name="CI">#REF!</definedName>
    <definedName name="CI_lo" localSheetId="1">#REF!</definedName>
    <definedName name="CI_lo">#REF!</definedName>
    <definedName name="corrmat">[2]PortfolioVaRExample!$M$43:$Q$47</definedName>
    <definedName name="covmat">[1]VaR3!$D$43:$H$47</definedName>
    <definedName name="covmat_calc">[2]PortfolioVaRExample!$M$59:$Q$63</definedName>
    <definedName name="d1_" localSheetId="1">#REF!</definedName>
    <definedName name="d1_">#REF!</definedName>
    <definedName name="d2_" localSheetId="1">#REF!</definedName>
    <definedName name="d2_">#REF!</definedName>
    <definedName name="Data1">DistributionFitting!$D$58:$D$1057</definedName>
    <definedName name="DataTest">DistributionFitting!$E$58:$E$1057</definedName>
    <definedName name="e">RegNLikelihood!$F$8:$F$107</definedName>
    <definedName name="interval">DistributionsCode!$AS$34:$AT$34</definedName>
    <definedName name="K">[2]MatrixMult_CovCorr!$P$34:$R$36</definedName>
    <definedName name="L">RegNLikelihood!$G$8:$G$107</definedName>
    <definedName name="L_new">[3]BoxCox!$E$6:$E$105</definedName>
    <definedName name="lambda">[3]BoxCox!$D$3</definedName>
    <definedName name="loss" localSheetId="1">#REF!</definedName>
    <definedName name="loss">#REF!</definedName>
    <definedName name="loss_30" localSheetId="1">#REF!</definedName>
    <definedName name="loss_30">#REF!</definedName>
    <definedName name="loss_t" localSheetId="1">#REF!</definedName>
    <definedName name="loss_t">#REF!</definedName>
    <definedName name="M" localSheetId="1">MatrixMult!$I$15:$K$17</definedName>
    <definedName name="M">[2]MatrixMult_Credit!$I$7:$K$9</definedName>
    <definedName name="M1_" localSheetId="1">MatrixMult!#REF!</definedName>
    <definedName name="M1_">[2]MatrixMult_Credit!#REF!</definedName>
    <definedName name="M2_" localSheetId="1">MatrixMult!#REF!</definedName>
    <definedName name="M2_">[2]MatrixMult_Credit!#REF!</definedName>
    <definedName name="max">DistributionsCode!$AS$33:$AT$33</definedName>
    <definedName name="Mean" localSheetId="1">#REF!</definedName>
    <definedName name="Mean">#REF!</definedName>
    <definedName name="min">DistributionsCode!$AS$32:$AT$32</definedName>
    <definedName name="Mu" localSheetId="4">DistributionFitting!$C$3</definedName>
    <definedName name="mu">[4]DataTable!$D$2</definedName>
    <definedName name="Mu_">#REF!</definedName>
    <definedName name="mu_1" localSheetId="4">DistributionFitting!$D$54</definedName>
    <definedName name="mu_1">#REF!</definedName>
    <definedName name="mu_new">[3]BoxCox!$F$3</definedName>
    <definedName name="mu_test" localSheetId="4">DistributionFitting!$E$54</definedName>
    <definedName name="mu_test">#REF!</definedName>
    <definedName name="n">RegNLikelihood!$B$8:$B$107</definedName>
    <definedName name="p_Data1">DistributionFitting!$B$58:$B$1057</definedName>
    <definedName name="Pij">[2]CreditExample!$H$15:$M$20</definedName>
    <definedName name="q" localSheetId="1">#REF!</definedName>
    <definedName name="q">#REF!</definedName>
    <definedName name="r_" localSheetId="1">#REF!</definedName>
    <definedName name="r_">#REF!</definedName>
    <definedName name="RatingLast">[5]CreditMatrix!$D$10:$D$109</definedName>
    <definedName name="RatingNow">[5]CreditMatrix!$E$10:$E$109</definedName>
    <definedName name="ratingsTbl">[5]CreditMatrix!$B$2:$C$7</definedName>
    <definedName name="RSE">RegNLikelihood!$H$5</definedName>
    <definedName name="RSS">RegNLikelihood!$G$5</definedName>
    <definedName name="s" localSheetId="1">#REF!</definedName>
    <definedName name="s">#REF!</definedName>
    <definedName name="S0" localSheetId="1">#REF!</definedName>
    <definedName name="S0">#REF!</definedName>
    <definedName name="SD" localSheetId="1">#REF!</definedName>
    <definedName name="SD">#REF!</definedName>
    <definedName name="sd_x">OLS.Numeric.Likelihood!$C$3</definedName>
    <definedName name="Shares">[1]VaR3!$D$6:$H$6</definedName>
    <definedName name="Sigma" localSheetId="4">DistributionFitting!$C$4</definedName>
    <definedName name="sigma">[4]DataTable!$D$4</definedName>
    <definedName name="Sigma_">#REF!</definedName>
    <definedName name="sigma_1" localSheetId="4">DistributionFitting!$D$55</definedName>
    <definedName name="sigma_1">#REF!</definedName>
    <definedName name="sigma_new">[3]BoxCox!$G$3</definedName>
    <definedName name="sigma_test" localSheetId="4">DistributionFitting!$E$55</definedName>
    <definedName name="sigma_test">#REF!</definedName>
    <definedName name="sims_a">[1]VaR1!$I$19:$I$39</definedName>
    <definedName name="sims_h">[1]VaR1!$H$19:$H$39</definedName>
    <definedName name="solver_adj" localSheetId="14" hidden="1">RegNLikelihood!$E$5</definedName>
    <definedName name="solver_cvg" localSheetId="14" hidden="1">0.0001</definedName>
    <definedName name="solver_drv" localSheetId="14" hidden="1">1</definedName>
    <definedName name="solver_eng" localSheetId="14" hidden="1">1</definedName>
    <definedName name="solver_itr" localSheetId="14" hidden="1">2147483647</definedName>
    <definedName name="solver_lin" localSheetId="14" hidden="1">2</definedName>
    <definedName name="solver_mip" localSheetId="14" hidden="1">2147483647</definedName>
    <definedName name="solver_mni" localSheetId="14" hidden="1">30</definedName>
    <definedName name="solver_mrt" localSheetId="14" hidden="1">0.075</definedName>
    <definedName name="solver_msl" localSheetId="14" hidden="1">2</definedName>
    <definedName name="solver_neg" localSheetId="14" hidden="1">1</definedName>
    <definedName name="solver_nod" localSheetId="14" hidden="1">2147483647</definedName>
    <definedName name="solver_num" localSheetId="14" hidden="1">0</definedName>
    <definedName name="solver_opt" localSheetId="14" hidden="1">RegNLikelihood!$J$5</definedName>
    <definedName name="solver_pre" localSheetId="14" hidden="1">0.000001</definedName>
    <definedName name="solver_rbv" localSheetId="14" hidden="1">1</definedName>
    <definedName name="solver_rlx" localSheetId="14" hidden="1">2</definedName>
    <definedName name="solver_rsd" localSheetId="14" hidden="1">0</definedName>
    <definedName name="solver_scl" localSheetId="14" hidden="1">1</definedName>
    <definedName name="solver_sho" localSheetId="14" hidden="1">2</definedName>
    <definedName name="solver_ssz" localSheetId="14" hidden="1">100</definedName>
    <definedName name="solver_tim" localSheetId="14" hidden="1">2147483647</definedName>
    <definedName name="solver_tol" localSheetId="14" hidden="1">0.01</definedName>
    <definedName name="solver_typ" localSheetId="14" hidden="1">1</definedName>
    <definedName name="solver_val" localSheetId="14" hidden="1">0</definedName>
    <definedName name="solver_ver" localSheetId="14" hidden="1">2</definedName>
    <definedName name="t" localSheetId="1">#REF!</definedName>
    <definedName name="t">#REF!</definedName>
    <definedName name="Time" localSheetId="1">#REF!</definedName>
    <definedName name="Time">#REF!</definedName>
    <definedName name="TotalValue">[1]VaR3!$D$52</definedName>
    <definedName name="u" localSheetId="1">MatrixMult!$I$6:$I$8</definedName>
    <definedName name="u">[2]MatrixMult_Credit!#REF!</definedName>
    <definedName name="v" localSheetId="1">MatrixMult!$M$25:$M$27</definedName>
    <definedName name="v">[2]MatrixMult_Credit!$T$7:$T$9</definedName>
    <definedName name="Value">[1]VaR3!$D$50:$H$50</definedName>
    <definedName name="value_lo" localSheetId="1">#REF!</definedName>
    <definedName name="value_lo">#REF!</definedName>
    <definedName name="var1_">Variance!$C$20:$C$24</definedName>
    <definedName name="var2_">Variance!$D$20:$D$24</definedName>
    <definedName name="var3_">Variance!$E$20:$E$24</definedName>
    <definedName name="Variance">[1]VaR3!$D$61</definedName>
    <definedName name="Variance_calc">[2]PortfolioVaRExample!$M$65</definedName>
    <definedName name="volmat">[2]PortfolioVaRExample!$M$52:$Q$56</definedName>
    <definedName name="vols">[2]PortfolioVaRExample!$J$52:$J$56</definedName>
    <definedName name="vols_">[2]PortfolioVaRExample!$M$49:$Q$49</definedName>
    <definedName name="w">[2]MatrixMult_CovCorr!$M$43:$M$45</definedName>
    <definedName name="weight">[5]CreditMatrix_Weighted!$F$10:$F$109</definedName>
    <definedName name="weights">[1]VaR3!$C$55:$C$59</definedName>
    <definedName name="X" localSheetId="1">#REF!</definedName>
    <definedName name="x">RegNLikelihood!$D$8:$D$107</definedName>
    <definedName name="x_new">[3]BoxCox!$D$6:$D$105</definedName>
    <definedName name="x_skew">[3]BoxCox!$C$6:$C$105</definedName>
    <definedName name="y">RegNLikelihood!$C$8:$C$107</definedName>
    <definedName name="yhat">RegNLikelihood!$E$8:$E$107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5" i="23" l="1" a="1"/>
  <c r="I25" i="23"/>
  <c r="J25" i="23"/>
  <c r="K25" i="23"/>
  <c r="I26" i="23"/>
  <c r="J26" i="23"/>
  <c r="K26" i="23"/>
  <c r="I27" i="23"/>
  <c r="J27" i="23"/>
  <c r="K27" i="23"/>
  <c r="P25" i="23" a="1"/>
  <c r="P25" i="23"/>
  <c r="P26" i="23"/>
  <c r="P27" i="23"/>
  <c r="P15" i="23" a="1"/>
  <c r="P15" i="23"/>
  <c r="Q15" i="23"/>
  <c r="R15" i="23"/>
  <c r="P6" i="23" a="1"/>
  <c r="P6" i="23"/>
  <c r="C3" i="22"/>
  <c r="E5" i="22"/>
  <c r="F5" i="22"/>
  <c r="G5" i="22"/>
  <c r="E6" i="22"/>
  <c r="F6" i="22"/>
  <c r="G6" i="22"/>
  <c r="E7" i="22"/>
  <c r="F7" i="22"/>
  <c r="G7" i="22"/>
  <c r="E8" i="22"/>
  <c r="F8" i="22"/>
  <c r="G8" i="22"/>
  <c r="E9" i="22"/>
  <c r="F9" i="22"/>
  <c r="G9" i="22"/>
  <c r="E10" i="22"/>
  <c r="F10" i="22"/>
  <c r="G10" i="22"/>
  <c r="E11" i="22"/>
  <c r="F11" i="22"/>
  <c r="G11" i="22"/>
  <c r="E12" i="22"/>
  <c r="F12" i="22"/>
  <c r="G12" i="22"/>
  <c r="E13" i="22"/>
  <c r="F13" i="22"/>
  <c r="G13" i="22"/>
  <c r="E14" i="22"/>
  <c r="F14" i="22"/>
  <c r="G14" i="22"/>
  <c r="E15" i="22"/>
  <c r="F15" i="22"/>
  <c r="G15" i="22"/>
  <c r="E16" i="22"/>
  <c r="F16" i="22"/>
  <c r="G16" i="22"/>
  <c r="E17" i="22"/>
  <c r="F17" i="22"/>
  <c r="G17" i="22"/>
  <c r="E18" i="22"/>
  <c r="F18" i="22"/>
  <c r="G18" i="22"/>
  <c r="E19" i="22"/>
  <c r="F19" i="22"/>
  <c r="G19" i="22"/>
  <c r="E20" i="22"/>
  <c r="F20" i="22"/>
  <c r="G20" i="22"/>
  <c r="E21" i="22"/>
  <c r="F21" i="22"/>
  <c r="G21" i="22"/>
  <c r="E22" i="22"/>
  <c r="F22" i="22"/>
  <c r="G22" i="22"/>
  <c r="E23" i="22"/>
  <c r="F23" i="22"/>
  <c r="G23" i="22"/>
  <c r="E24" i="22"/>
  <c r="F24" i="22"/>
  <c r="G24" i="22"/>
  <c r="E25" i="22"/>
  <c r="F25" i="22"/>
  <c r="G25" i="22"/>
  <c r="E26" i="22"/>
  <c r="F26" i="22"/>
  <c r="G26" i="22"/>
  <c r="E27" i="22"/>
  <c r="F27" i="22"/>
  <c r="G27" i="22"/>
  <c r="E28" i="22"/>
  <c r="F28" i="22"/>
  <c r="G28" i="22"/>
  <c r="E29" i="22"/>
  <c r="F29" i="22"/>
  <c r="G29" i="22"/>
  <c r="E30" i="22"/>
  <c r="F30" i="22"/>
  <c r="G30" i="22"/>
  <c r="E31" i="22"/>
  <c r="F31" i="22"/>
  <c r="G31" i="22"/>
  <c r="E32" i="22"/>
  <c r="F32" i="22"/>
  <c r="G32" i="22"/>
  <c r="E33" i="22"/>
  <c r="F33" i="22"/>
  <c r="G33" i="22"/>
  <c r="E34" i="22"/>
  <c r="F34" i="22"/>
  <c r="G34" i="22"/>
  <c r="E35" i="22"/>
  <c r="F35" i="22"/>
  <c r="G35" i="22"/>
  <c r="E36" i="22"/>
  <c r="F36" i="22"/>
  <c r="G36" i="22"/>
  <c r="E37" i="22"/>
  <c r="F37" i="22"/>
  <c r="G37" i="22"/>
  <c r="E38" i="22"/>
  <c r="F38" i="22"/>
  <c r="G38" i="22"/>
  <c r="E39" i="22"/>
  <c r="F39" i="22"/>
  <c r="G39" i="22"/>
  <c r="E40" i="22"/>
  <c r="F40" i="22"/>
  <c r="G40" i="22"/>
  <c r="E41" i="22"/>
  <c r="F41" i="22"/>
  <c r="G41" i="22"/>
  <c r="E42" i="22"/>
  <c r="F42" i="22"/>
  <c r="G42" i="22"/>
  <c r="E43" i="22"/>
  <c r="F43" i="22"/>
  <c r="G43" i="22"/>
  <c r="E44" i="22"/>
  <c r="F44" i="22"/>
  <c r="G44" i="22"/>
  <c r="E45" i="22"/>
  <c r="F45" i="22"/>
  <c r="G45" i="22"/>
  <c r="E46" i="22"/>
  <c r="F46" i="22"/>
  <c r="G46" i="22"/>
  <c r="E47" i="22"/>
  <c r="F47" i="22"/>
  <c r="G47" i="22"/>
  <c r="E48" i="22"/>
  <c r="F48" i="22"/>
  <c r="G48" i="22"/>
  <c r="E49" i="22"/>
  <c r="F49" i="22"/>
  <c r="G49" i="22"/>
  <c r="E50" i="22"/>
  <c r="F50" i="22"/>
  <c r="G50" i="22"/>
  <c r="E51" i="22"/>
  <c r="F51" i="22"/>
  <c r="G51" i="22"/>
  <c r="E52" i="22"/>
  <c r="F52" i="22"/>
  <c r="G52" i="22"/>
  <c r="E53" i="22"/>
  <c r="F53" i="22"/>
  <c r="G53" i="22"/>
  <c r="E54" i="22"/>
  <c r="F54" i="22"/>
  <c r="G54" i="22"/>
  <c r="E55" i="22"/>
  <c r="F55" i="22"/>
  <c r="G55" i="22"/>
  <c r="E56" i="22"/>
  <c r="F56" i="22"/>
  <c r="G56" i="22"/>
  <c r="E57" i="22"/>
  <c r="F57" i="22"/>
  <c r="G57" i="22"/>
  <c r="E58" i="22"/>
  <c r="F58" i="22"/>
  <c r="G58" i="22"/>
  <c r="E59" i="22"/>
  <c r="F59" i="22"/>
  <c r="G59" i="22"/>
  <c r="E60" i="22"/>
  <c r="F60" i="22"/>
  <c r="G60" i="22"/>
  <c r="E61" i="22"/>
  <c r="F61" i="22"/>
  <c r="G61" i="22"/>
  <c r="E62" i="22"/>
  <c r="F62" i="22"/>
  <c r="G62" i="22"/>
  <c r="E63" i="22"/>
  <c r="F63" i="22"/>
  <c r="G63" i="22"/>
  <c r="E64" i="22"/>
  <c r="F64" i="22"/>
  <c r="G64" i="22"/>
  <c r="E65" i="22"/>
  <c r="F65" i="22"/>
  <c r="G65" i="22"/>
  <c r="E66" i="22"/>
  <c r="F66" i="22"/>
  <c r="G66" i="22"/>
  <c r="E67" i="22"/>
  <c r="F67" i="22"/>
  <c r="G67" i="22"/>
  <c r="E68" i="22"/>
  <c r="F68" i="22"/>
  <c r="G68" i="22"/>
  <c r="E69" i="22"/>
  <c r="F69" i="22"/>
  <c r="G69" i="22"/>
  <c r="E70" i="22"/>
  <c r="F70" i="22"/>
  <c r="G70" i="22"/>
  <c r="E71" i="22"/>
  <c r="F71" i="22"/>
  <c r="G71" i="22"/>
  <c r="E72" i="22"/>
  <c r="F72" i="22"/>
  <c r="G72" i="22"/>
  <c r="E73" i="22"/>
  <c r="F73" i="22"/>
  <c r="G73" i="22"/>
  <c r="E74" i="22"/>
  <c r="F74" i="22"/>
  <c r="G74" i="22"/>
  <c r="E75" i="22"/>
  <c r="F75" i="22"/>
  <c r="G75" i="22"/>
  <c r="E76" i="22"/>
  <c r="F76" i="22"/>
  <c r="G76" i="22"/>
  <c r="E77" i="22"/>
  <c r="F77" i="22"/>
  <c r="G77" i="22"/>
  <c r="E78" i="22"/>
  <c r="F78" i="22"/>
  <c r="G78" i="22"/>
  <c r="E79" i="22"/>
  <c r="F79" i="22"/>
  <c r="G79" i="22"/>
  <c r="E80" i="22"/>
  <c r="F80" i="22"/>
  <c r="G80" i="22"/>
  <c r="E81" i="22"/>
  <c r="F81" i="22"/>
  <c r="G81" i="22"/>
  <c r="E82" i="22"/>
  <c r="F82" i="22"/>
  <c r="G82" i="22"/>
  <c r="E83" i="22"/>
  <c r="F83" i="22"/>
  <c r="G83" i="22"/>
  <c r="E84" i="22"/>
  <c r="F84" i="22"/>
  <c r="G84" i="22"/>
  <c r="E85" i="22"/>
  <c r="F85" i="22"/>
  <c r="G85" i="22"/>
  <c r="E86" i="22"/>
  <c r="F86" i="22"/>
  <c r="G86" i="22"/>
  <c r="E87" i="22"/>
  <c r="F87" i="22"/>
  <c r="G87" i="22"/>
  <c r="E88" i="22"/>
  <c r="F88" i="22"/>
  <c r="G88" i="22"/>
  <c r="E89" i="22"/>
  <c r="F89" i="22"/>
  <c r="G89" i="22"/>
  <c r="E90" i="22"/>
  <c r="F90" i="22"/>
  <c r="G90" i="22"/>
  <c r="E91" i="22"/>
  <c r="F91" i="22"/>
  <c r="G91" i="22"/>
  <c r="E92" i="22"/>
  <c r="F92" i="22"/>
  <c r="G92" i="22"/>
  <c r="E93" i="22"/>
  <c r="F93" i="22"/>
  <c r="G93" i="22"/>
  <c r="E94" i="22"/>
  <c r="F94" i="22"/>
  <c r="G94" i="22"/>
  <c r="E95" i="22"/>
  <c r="F95" i="22"/>
  <c r="G95" i="22"/>
  <c r="E96" i="22"/>
  <c r="F96" i="22"/>
  <c r="G96" i="22"/>
  <c r="E97" i="22"/>
  <c r="F97" i="22"/>
  <c r="G97" i="22"/>
  <c r="E98" i="22"/>
  <c r="F98" i="22"/>
  <c r="G98" i="22"/>
  <c r="E99" i="22"/>
  <c r="F99" i="22"/>
  <c r="G99" i="22"/>
  <c r="E100" i="22"/>
  <c r="F100" i="22"/>
  <c r="G100" i="22"/>
  <c r="E101" i="22"/>
  <c r="F101" i="22"/>
  <c r="G101" i="22"/>
  <c r="E102" i="22"/>
  <c r="F102" i="22"/>
  <c r="G102" i="22"/>
  <c r="E103" i="22"/>
  <c r="F103" i="22"/>
  <c r="G103" i="22"/>
  <c r="E104" i="22"/>
  <c r="F104" i="22"/>
  <c r="G104" i="22"/>
  <c r="E6" i="21"/>
  <c r="F6" i="21"/>
  <c r="E7" i="21"/>
  <c r="F7" i="21"/>
  <c r="E8" i="21"/>
  <c r="F8" i="21"/>
  <c r="E9" i="21"/>
  <c r="F9" i="21"/>
  <c r="E10" i="21"/>
  <c r="F10" i="21"/>
  <c r="E11" i="21"/>
  <c r="F11" i="21"/>
  <c r="E12" i="21"/>
  <c r="F12" i="21"/>
  <c r="E13" i="21"/>
  <c r="F13" i="21"/>
  <c r="E14" i="21"/>
  <c r="F14" i="21"/>
  <c r="E15" i="21"/>
  <c r="F15" i="21"/>
  <c r="E16" i="21"/>
  <c r="F16" i="21"/>
  <c r="E17" i="21"/>
  <c r="F17" i="21"/>
  <c r="E18" i="21"/>
  <c r="F18" i="21"/>
  <c r="E19" i="21"/>
  <c r="F19" i="21"/>
  <c r="E20" i="21"/>
  <c r="F20" i="21"/>
  <c r="E21" i="21"/>
  <c r="F21" i="21"/>
  <c r="E22" i="21"/>
  <c r="F22" i="21"/>
  <c r="E23" i="21"/>
  <c r="F23" i="21"/>
  <c r="E24" i="21"/>
  <c r="F24" i="21"/>
  <c r="E25" i="21"/>
  <c r="F25" i="21"/>
  <c r="E26" i="21"/>
  <c r="F26" i="21"/>
  <c r="E27" i="21"/>
  <c r="F27" i="21"/>
  <c r="E28" i="21"/>
  <c r="F28" i="21"/>
  <c r="E29" i="21"/>
  <c r="F29" i="21"/>
  <c r="E30" i="21"/>
  <c r="F30" i="21"/>
  <c r="E31" i="21"/>
  <c r="F31" i="21"/>
  <c r="E32" i="21"/>
  <c r="F32" i="21"/>
  <c r="E33" i="21"/>
  <c r="F33" i="21"/>
  <c r="E34" i="21"/>
  <c r="F34" i="21"/>
  <c r="E35" i="21"/>
  <c r="F35" i="21"/>
  <c r="E36" i="21"/>
  <c r="F36" i="21"/>
  <c r="E37" i="21"/>
  <c r="F37" i="21"/>
  <c r="E38" i="21"/>
  <c r="F38" i="21"/>
  <c r="E39" i="21"/>
  <c r="F39" i="21"/>
  <c r="E40" i="21"/>
  <c r="F40" i="21"/>
  <c r="E41" i="21"/>
  <c r="F41" i="21"/>
  <c r="E42" i="21"/>
  <c r="F42" i="21"/>
  <c r="E43" i="21"/>
  <c r="F43" i="21"/>
  <c r="E44" i="21"/>
  <c r="F44" i="21"/>
  <c r="E45" i="21"/>
  <c r="F45" i="21"/>
  <c r="E46" i="21"/>
  <c r="F46" i="21"/>
  <c r="E47" i="21"/>
  <c r="F47" i="21"/>
  <c r="E48" i="21"/>
  <c r="F48" i="21"/>
  <c r="E49" i="21"/>
  <c r="F49" i="21"/>
  <c r="E50" i="21"/>
  <c r="F50" i="21"/>
  <c r="E51" i="21"/>
  <c r="F51" i="21"/>
  <c r="E52" i="21"/>
  <c r="F52" i="21"/>
  <c r="E53" i="21"/>
  <c r="F53" i="21"/>
  <c r="E54" i="21"/>
  <c r="F54" i="21"/>
  <c r="E55" i="21"/>
  <c r="F55" i="21"/>
  <c r="E56" i="21"/>
  <c r="F56" i="21"/>
  <c r="E57" i="21"/>
  <c r="F57" i="21"/>
  <c r="E58" i="21"/>
  <c r="F58" i="21"/>
  <c r="E59" i="21"/>
  <c r="F59" i="21"/>
  <c r="E60" i="21"/>
  <c r="F60" i="21"/>
  <c r="E61" i="21"/>
  <c r="F61" i="21"/>
  <c r="E62" i="21"/>
  <c r="F62" i="21"/>
  <c r="E63" i="21"/>
  <c r="F63" i="21"/>
  <c r="E64" i="21"/>
  <c r="F64" i="21"/>
  <c r="E65" i="21"/>
  <c r="F65" i="21"/>
  <c r="E66" i="21"/>
  <c r="F66" i="21"/>
  <c r="E67" i="21"/>
  <c r="F67" i="21"/>
  <c r="E68" i="21"/>
  <c r="F68" i="21"/>
  <c r="E69" i="21"/>
  <c r="F69" i="21"/>
  <c r="E70" i="21"/>
  <c r="F70" i="21"/>
  <c r="E71" i="21"/>
  <c r="F71" i="21"/>
  <c r="E72" i="21"/>
  <c r="F72" i="21"/>
  <c r="E73" i="21"/>
  <c r="F73" i="21"/>
  <c r="E74" i="21"/>
  <c r="F74" i="21"/>
  <c r="E75" i="21"/>
  <c r="F75" i="21"/>
  <c r="E76" i="21"/>
  <c r="F76" i="21"/>
  <c r="E77" i="21"/>
  <c r="F77" i="21"/>
  <c r="E78" i="21"/>
  <c r="F78" i="21"/>
  <c r="E79" i="21"/>
  <c r="F79" i="21"/>
  <c r="E80" i="21"/>
  <c r="F80" i="21"/>
  <c r="E81" i="21"/>
  <c r="F81" i="21"/>
  <c r="E82" i="21"/>
  <c r="F82" i="21"/>
  <c r="E83" i="21"/>
  <c r="F83" i="21"/>
  <c r="E84" i="21"/>
  <c r="F84" i="21"/>
  <c r="E85" i="21"/>
  <c r="F85" i="21"/>
  <c r="E86" i="21"/>
  <c r="F86" i="21"/>
  <c r="E87" i="21"/>
  <c r="F87" i="21"/>
  <c r="E88" i="21"/>
  <c r="F88" i="21"/>
  <c r="E89" i="21"/>
  <c r="F89" i="21"/>
  <c r="E90" i="21"/>
  <c r="F90" i="21"/>
  <c r="E91" i="21"/>
  <c r="F91" i="21"/>
  <c r="E92" i="21"/>
  <c r="F92" i="21"/>
  <c r="E93" i="21"/>
  <c r="F93" i="21"/>
  <c r="E94" i="21"/>
  <c r="F94" i="21"/>
  <c r="E95" i="21"/>
  <c r="F95" i="21"/>
  <c r="E96" i="21"/>
  <c r="F96" i="21"/>
  <c r="E97" i="21"/>
  <c r="F97" i="21"/>
  <c r="E98" i="21"/>
  <c r="F98" i="21"/>
  <c r="E99" i="21"/>
  <c r="F99" i="21"/>
  <c r="E100" i="21"/>
  <c r="F100" i="21"/>
  <c r="E101" i="21"/>
  <c r="F101" i="21"/>
  <c r="E102" i="21"/>
  <c r="F102" i="21"/>
  <c r="E103" i="21"/>
  <c r="F103" i="21"/>
  <c r="E104" i="21"/>
  <c r="F104" i="21"/>
  <c r="E105" i="21"/>
  <c r="F105" i="21"/>
  <c r="F3" i="21"/>
  <c r="I5" i="21"/>
  <c r="E24" i="4"/>
  <c r="D24" i="4"/>
  <c r="C24" i="4"/>
  <c r="E23" i="4"/>
  <c r="D23" i="4"/>
  <c r="C23" i="4"/>
  <c r="E22" i="4"/>
  <c r="D22" i="4"/>
  <c r="C22" i="4"/>
  <c r="E21" i="4"/>
  <c r="D21" i="4"/>
  <c r="C21" i="4"/>
  <c r="E20" i="4"/>
  <c r="D20" i="4"/>
  <c r="C20" i="4"/>
  <c r="E9" i="14"/>
  <c r="F9" i="14"/>
  <c r="H5" i="14"/>
  <c r="G9" i="14"/>
  <c r="E10" i="14"/>
  <c r="F10" i="14"/>
  <c r="G10" i="14"/>
  <c r="E11" i="14"/>
  <c r="F11" i="14"/>
  <c r="G11" i="14"/>
  <c r="E12" i="14"/>
  <c r="F12" i="14"/>
  <c r="G12" i="14"/>
  <c r="E13" i="14"/>
  <c r="F13" i="14"/>
  <c r="G13" i="14"/>
  <c r="E14" i="14"/>
  <c r="F14" i="14"/>
  <c r="G14" i="14"/>
  <c r="E15" i="14"/>
  <c r="F15" i="14"/>
  <c r="G15" i="14"/>
  <c r="E16" i="14"/>
  <c r="F16" i="14"/>
  <c r="G16" i="14"/>
  <c r="E17" i="14"/>
  <c r="F17" i="14"/>
  <c r="G17" i="14"/>
  <c r="E18" i="14"/>
  <c r="F18" i="14"/>
  <c r="G18" i="14"/>
  <c r="E19" i="14"/>
  <c r="F19" i="14"/>
  <c r="G19" i="14"/>
  <c r="E20" i="14"/>
  <c r="F20" i="14"/>
  <c r="G20" i="14"/>
  <c r="E21" i="14"/>
  <c r="F21" i="14"/>
  <c r="G21" i="14"/>
  <c r="E22" i="14"/>
  <c r="F22" i="14"/>
  <c r="G22" i="14"/>
  <c r="E23" i="14"/>
  <c r="F23" i="14"/>
  <c r="G23" i="14"/>
  <c r="E24" i="14"/>
  <c r="F24" i="14"/>
  <c r="G24" i="14"/>
  <c r="E25" i="14"/>
  <c r="F25" i="14"/>
  <c r="G25" i="14"/>
  <c r="E26" i="14"/>
  <c r="F26" i="14"/>
  <c r="G26" i="14"/>
  <c r="E27" i="14"/>
  <c r="F27" i="14"/>
  <c r="G27" i="14"/>
  <c r="E28" i="14"/>
  <c r="F28" i="14"/>
  <c r="G28" i="14"/>
  <c r="E29" i="14"/>
  <c r="F29" i="14"/>
  <c r="G29" i="14"/>
  <c r="E30" i="14"/>
  <c r="F30" i="14"/>
  <c r="G30" i="14"/>
  <c r="E31" i="14"/>
  <c r="F31" i="14"/>
  <c r="G31" i="14"/>
  <c r="E32" i="14"/>
  <c r="F32" i="14"/>
  <c r="G32" i="14"/>
  <c r="E33" i="14"/>
  <c r="F33" i="14"/>
  <c r="G33" i="14"/>
  <c r="E34" i="14"/>
  <c r="F34" i="14"/>
  <c r="G34" i="14"/>
  <c r="E35" i="14"/>
  <c r="F35" i="14"/>
  <c r="G35" i="14"/>
  <c r="E36" i="14"/>
  <c r="F36" i="14"/>
  <c r="G36" i="14"/>
  <c r="E37" i="14"/>
  <c r="F37" i="14"/>
  <c r="G37" i="14"/>
  <c r="E38" i="14"/>
  <c r="F38" i="14"/>
  <c r="G38" i="14"/>
  <c r="E39" i="14"/>
  <c r="F39" i="14"/>
  <c r="G39" i="14"/>
  <c r="E40" i="14"/>
  <c r="F40" i="14"/>
  <c r="G40" i="14"/>
  <c r="E41" i="14"/>
  <c r="F41" i="14"/>
  <c r="G41" i="14"/>
  <c r="E42" i="14"/>
  <c r="F42" i="14"/>
  <c r="G42" i="14"/>
  <c r="E43" i="14"/>
  <c r="F43" i="14"/>
  <c r="G43" i="14"/>
  <c r="E44" i="14"/>
  <c r="F44" i="14"/>
  <c r="G44" i="14"/>
  <c r="E45" i="14"/>
  <c r="F45" i="14"/>
  <c r="G45" i="14"/>
  <c r="E46" i="14"/>
  <c r="F46" i="14"/>
  <c r="G46" i="14"/>
  <c r="E47" i="14"/>
  <c r="F47" i="14"/>
  <c r="G47" i="14"/>
  <c r="E48" i="14"/>
  <c r="F48" i="14"/>
  <c r="G48" i="14"/>
  <c r="E49" i="14"/>
  <c r="F49" i="14"/>
  <c r="G49" i="14"/>
  <c r="E50" i="14"/>
  <c r="F50" i="14"/>
  <c r="G50" i="14"/>
  <c r="E51" i="14"/>
  <c r="F51" i="14"/>
  <c r="G51" i="14"/>
  <c r="E52" i="14"/>
  <c r="F52" i="14"/>
  <c r="G52" i="14"/>
  <c r="E53" i="14"/>
  <c r="F53" i="14"/>
  <c r="G53" i="14"/>
  <c r="E54" i="14"/>
  <c r="F54" i="14"/>
  <c r="G54" i="14"/>
  <c r="E55" i="14"/>
  <c r="F55" i="14"/>
  <c r="G55" i="14"/>
  <c r="E56" i="14"/>
  <c r="F56" i="14"/>
  <c r="G56" i="14"/>
  <c r="E57" i="14"/>
  <c r="F57" i="14"/>
  <c r="G57" i="14"/>
  <c r="E58" i="14"/>
  <c r="F58" i="14"/>
  <c r="G58" i="14"/>
  <c r="E59" i="14"/>
  <c r="F59" i="14"/>
  <c r="G59" i="14"/>
  <c r="E60" i="14"/>
  <c r="F60" i="14"/>
  <c r="G60" i="14"/>
  <c r="E61" i="14"/>
  <c r="F61" i="14"/>
  <c r="G61" i="14"/>
  <c r="E62" i="14"/>
  <c r="F62" i="14"/>
  <c r="G62" i="14"/>
  <c r="E63" i="14"/>
  <c r="F63" i="14"/>
  <c r="G63" i="14"/>
  <c r="E64" i="14"/>
  <c r="F64" i="14"/>
  <c r="G64" i="14"/>
  <c r="E65" i="14"/>
  <c r="F65" i="14"/>
  <c r="G65" i="14"/>
  <c r="E66" i="14"/>
  <c r="F66" i="14"/>
  <c r="G66" i="14"/>
  <c r="E67" i="14"/>
  <c r="F67" i="14"/>
  <c r="G67" i="14"/>
  <c r="E68" i="14"/>
  <c r="F68" i="14"/>
  <c r="G68" i="14"/>
  <c r="E69" i="14"/>
  <c r="F69" i="14"/>
  <c r="G69" i="14"/>
  <c r="E70" i="14"/>
  <c r="F70" i="14"/>
  <c r="G70" i="14"/>
  <c r="E71" i="14"/>
  <c r="F71" i="14"/>
  <c r="G71" i="14"/>
  <c r="E72" i="14"/>
  <c r="F72" i="14"/>
  <c r="G72" i="14"/>
  <c r="E73" i="14"/>
  <c r="F73" i="14"/>
  <c r="G73" i="14"/>
  <c r="E74" i="14"/>
  <c r="F74" i="14"/>
  <c r="G74" i="14"/>
  <c r="E75" i="14"/>
  <c r="F75" i="14"/>
  <c r="G75" i="14"/>
  <c r="E76" i="14"/>
  <c r="F76" i="14"/>
  <c r="G76" i="14"/>
  <c r="E77" i="14"/>
  <c r="F77" i="14"/>
  <c r="G77" i="14"/>
  <c r="E78" i="14"/>
  <c r="F78" i="14"/>
  <c r="G78" i="14"/>
  <c r="E79" i="14"/>
  <c r="F79" i="14"/>
  <c r="G79" i="14"/>
  <c r="E80" i="14"/>
  <c r="F80" i="14"/>
  <c r="G80" i="14"/>
  <c r="E81" i="14"/>
  <c r="F81" i="14"/>
  <c r="G81" i="14"/>
  <c r="E82" i="14"/>
  <c r="F82" i="14"/>
  <c r="G82" i="14"/>
  <c r="E83" i="14"/>
  <c r="F83" i="14"/>
  <c r="G83" i="14"/>
  <c r="E84" i="14"/>
  <c r="F84" i="14"/>
  <c r="G84" i="14"/>
  <c r="E85" i="14"/>
  <c r="F85" i="14"/>
  <c r="G85" i="14"/>
  <c r="E86" i="14"/>
  <c r="F86" i="14"/>
  <c r="G86" i="14"/>
  <c r="E87" i="14"/>
  <c r="F87" i="14"/>
  <c r="G87" i="14"/>
  <c r="E88" i="14"/>
  <c r="F88" i="14"/>
  <c r="G88" i="14"/>
  <c r="E89" i="14"/>
  <c r="F89" i="14"/>
  <c r="G89" i="14"/>
  <c r="E90" i="14"/>
  <c r="F90" i="14"/>
  <c r="G90" i="14"/>
  <c r="E91" i="14"/>
  <c r="F91" i="14"/>
  <c r="G91" i="14"/>
  <c r="E92" i="14"/>
  <c r="F92" i="14"/>
  <c r="G92" i="14"/>
  <c r="E93" i="14"/>
  <c r="F93" i="14"/>
  <c r="G93" i="14"/>
  <c r="E94" i="14"/>
  <c r="F94" i="14"/>
  <c r="G94" i="14"/>
  <c r="E95" i="14"/>
  <c r="F95" i="14"/>
  <c r="G95" i="14"/>
  <c r="E96" i="14"/>
  <c r="F96" i="14"/>
  <c r="G96" i="14"/>
  <c r="E97" i="14"/>
  <c r="F97" i="14"/>
  <c r="G97" i="14"/>
  <c r="E98" i="14"/>
  <c r="F98" i="14"/>
  <c r="G98" i="14"/>
  <c r="E99" i="14"/>
  <c r="F99" i="14"/>
  <c r="G99" i="14"/>
  <c r="E100" i="14"/>
  <c r="F100" i="14"/>
  <c r="G100" i="14"/>
  <c r="E101" i="14"/>
  <c r="F101" i="14"/>
  <c r="G101" i="14"/>
  <c r="E102" i="14"/>
  <c r="F102" i="14"/>
  <c r="G102" i="14"/>
  <c r="E103" i="14"/>
  <c r="F103" i="14"/>
  <c r="G103" i="14"/>
  <c r="E104" i="14"/>
  <c r="F104" i="14"/>
  <c r="G104" i="14"/>
  <c r="E105" i="14"/>
  <c r="F105" i="14"/>
  <c r="G105" i="14"/>
  <c r="E106" i="14"/>
  <c r="F106" i="14"/>
  <c r="G106" i="14"/>
  <c r="E107" i="14"/>
  <c r="F107" i="14"/>
  <c r="G107" i="14"/>
  <c r="E8" i="14"/>
  <c r="F8" i="14"/>
  <c r="G8" i="14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V3" i="2"/>
  <c r="AV4" i="2"/>
  <c r="AV5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8" i="2"/>
  <c r="AW3" i="2"/>
  <c r="AW4" i="2"/>
  <c r="AW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N3" i="2"/>
  <c r="BN4" i="2"/>
  <c r="BN5" i="2"/>
  <c r="BN6" i="2"/>
  <c r="BN7" i="2"/>
  <c r="BN8" i="2"/>
  <c r="BN9" i="2"/>
  <c r="BN10" i="2"/>
  <c r="BN11" i="2"/>
  <c r="BN12" i="2"/>
  <c r="BN13" i="2"/>
  <c r="BN14" i="2"/>
  <c r="BN15" i="2"/>
  <c r="BN16" i="2"/>
  <c r="BN17" i="2"/>
  <c r="BN18" i="2"/>
  <c r="BN19" i="2"/>
  <c r="BN20" i="2"/>
  <c r="BN21" i="2"/>
  <c r="BN22" i="2"/>
  <c r="BN23" i="2"/>
  <c r="BN24" i="2"/>
  <c r="BN25" i="2"/>
  <c r="BN26" i="2"/>
  <c r="BN27" i="2"/>
  <c r="BN28" i="2"/>
  <c r="BO3" i="2"/>
  <c r="BO4" i="2"/>
  <c r="BO5" i="2"/>
  <c r="BO6" i="2"/>
  <c r="BO7" i="2"/>
  <c r="BO8" i="2"/>
  <c r="BO9" i="2"/>
  <c r="BO10" i="2"/>
  <c r="BO11" i="2"/>
  <c r="BO12" i="2"/>
  <c r="BO13" i="2"/>
  <c r="BO14" i="2"/>
  <c r="BO15" i="2"/>
  <c r="BO16" i="2"/>
  <c r="BO17" i="2"/>
  <c r="BO18" i="2"/>
  <c r="BO19" i="2"/>
  <c r="BO20" i="2"/>
  <c r="BO21" i="2"/>
  <c r="BO22" i="2"/>
  <c r="BO23" i="2"/>
  <c r="BO24" i="2"/>
  <c r="BO25" i="2"/>
  <c r="BO26" i="2"/>
  <c r="BO27" i="2"/>
  <c r="BO28" i="2"/>
  <c r="BP3" i="2"/>
  <c r="BP4" i="2"/>
  <c r="BP5" i="2"/>
  <c r="BP6" i="2"/>
  <c r="BP7" i="2"/>
  <c r="BP8" i="2"/>
  <c r="BP9" i="2"/>
  <c r="BP10" i="2"/>
  <c r="BP11" i="2"/>
  <c r="BP12" i="2"/>
  <c r="BP13" i="2"/>
  <c r="BP14" i="2"/>
  <c r="BP15" i="2"/>
  <c r="BP16" i="2"/>
  <c r="BP17" i="2"/>
  <c r="BP18" i="2"/>
  <c r="BP19" i="2"/>
  <c r="BP20" i="2"/>
  <c r="BP21" i="2"/>
  <c r="BP22" i="2"/>
  <c r="BP23" i="2"/>
  <c r="BP24" i="2"/>
  <c r="BP25" i="2"/>
  <c r="BP26" i="2"/>
  <c r="BP27" i="2"/>
  <c r="BP28" i="2"/>
  <c r="BQ3" i="2"/>
  <c r="BQ4" i="2"/>
  <c r="BQ5" i="2"/>
  <c r="BQ6" i="2"/>
  <c r="BQ7" i="2"/>
  <c r="BQ8" i="2"/>
  <c r="BQ9" i="2"/>
  <c r="BQ10" i="2"/>
  <c r="BQ11" i="2"/>
  <c r="BQ12" i="2"/>
  <c r="BQ13" i="2"/>
  <c r="BQ14" i="2"/>
  <c r="BQ15" i="2"/>
  <c r="BQ16" i="2"/>
  <c r="BQ17" i="2"/>
  <c r="BQ18" i="2"/>
  <c r="BQ19" i="2"/>
  <c r="BQ20" i="2"/>
  <c r="BQ21" i="2"/>
  <c r="BQ22" i="2"/>
  <c r="BQ23" i="2"/>
  <c r="BQ24" i="2"/>
  <c r="BQ25" i="2"/>
  <c r="BQ26" i="2"/>
  <c r="BQ27" i="2"/>
  <c r="BQ28" i="2"/>
  <c r="BR3" i="2"/>
  <c r="BR4" i="2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S3" i="2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T3" i="2"/>
  <c r="BT4" i="2"/>
  <c r="BT5" i="2"/>
  <c r="BT6" i="2"/>
  <c r="BT7" i="2"/>
  <c r="BT8" i="2"/>
  <c r="BT9" i="2"/>
  <c r="BT10" i="2"/>
  <c r="BT11" i="2"/>
  <c r="BT12" i="2"/>
  <c r="BT13" i="2"/>
  <c r="BT14" i="2"/>
  <c r="BT15" i="2"/>
  <c r="BT16" i="2"/>
  <c r="BT17" i="2"/>
  <c r="BT18" i="2"/>
  <c r="BT19" i="2"/>
  <c r="BT20" i="2"/>
  <c r="BT21" i="2"/>
  <c r="BT22" i="2"/>
  <c r="BT23" i="2"/>
  <c r="BT24" i="2"/>
  <c r="BT25" i="2"/>
  <c r="BT26" i="2"/>
  <c r="BT27" i="2"/>
  <c r="BT28" i="2"/>
  <c r="BU3" i="2"/>
  <c r="BU4" i="2"/>
  <c r="BU5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3" i="2"/>
  <c r="BU24" i="2"/>
  <c r="BU25" i="2"/>
  <c r="BU26" i="2"/>
  <c r="BU27" i="2"/>
  <c r="BU28" i="2"/>
  <c r="BV3" i="2"/>
  <c r="BV4" i="2"/>
  <c r="BV5" i="2"/>
  <c r="BV6" i="2"/>
  <c r="BV7" i="2"/>
  <c r="BV8" i="2"/>
  <c r="BV9" i="2"/>
  <c r="BV10" i="2"/>
  <c r="BV11" i="2"/>
  <c r="BV12" i="2"/>
  <c r="BV13" i="2"/>
  <c r="BV14" i="2"/>
  <c r="BV15" i="2"/>
  <c r="BV16" i="2"/>
  <c r="BV17" i="2"/>
  <c r="BV18" i="2"/>
  <c r="BV19" i="2"/>
  <c r="BV20" i="2"/>
  <c r="BV21" i="2"/>
  <c r="BV22" i="2"/>
  <c r="BV23" i="2"/>
  <c r="BV24" i="2"/>
  <c r="BV25" i="2"/>
  <c r="BV26" i="2"/>
  <c r="BV27" i="2"/>
  <c r="BV28" i="2"/>
  <c r="BW3" i="2"/>
  <c r="BW4" i="2"/>
  <c r="BW5" i="2"/>
  <c r="BW6" i="2"/>
  <c r="BW7" i="2"/>
  <c r="BW8" i="2"/>
  <c r="BW9" i="2"/>
  <c r="BW10" i="2"/>
  <c r="BW11" i="2"/>
  <c r="BW12" i="2"/>
  <c r="BW13" i="2"/>
  <c r="BW14" i="2"/>
  <c r="BW15" i="2"/>
  <c r="BW16" i="2"/>
  <c r="BW17" i="2"/>
  <c r="BW18" i="2"/>
  <c r="BW19" i="2"/>
  <c r="BW20" i="2"/>
  <c r="BW21" i="2"/>
  <c r="BW22" i="2"/>
  <c r="BW23" i="2"/>
  <c r="BW24" i="2"/>
  <c r="BW25" i="2"/>
  <c r="BW26" i="2"/>
  <c r="BW27" i="2"/>
  <c r="BW28" i="2"/>
  <c r="BX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Y3" i="2"/>
  <c r="BY4" i="2"/>
  <c r="BY5" i="2"/>
  <c r="BY6" i="2"/>
  <c r="BY7" i="2"/>
  <c r="BY8" i="2"/>
  <c r="BY9" i="2"/>
  <c r="BY10" i="2"/>
  <c r="BY11" i="2"/>
  <c r="BY12" i="2"/>
  <c r="BY13" i="2"/>
  <c r="BY14" i="2"/>
  <c r="BY15" i="2"/>
  <c r="BY16" i="2"/>
  <c r="BY17" i="2"/>
  <c r="BY18" i="2"/>
  <c r="BY19" i="2"/>
  <c r="BY20" i="2"/>
  <c r="BY21" i="2"/>
  <c r="BY22" i="2"/>
  <c r="BY23" i="2"/>
  <c r="BY24" i="2"/>
  <c r="BY25" i="2"/>
  <c r="BY26" i="2"/>
  <c r="BY27" i="2"/>
  <c r="BY28" i="2"/>
  <c r="BZ3" i="2"/>
  <c r="BZ4" i="2"/>
  <c r="BZ5" i="2"/>
  <c r="BZ6" i="2"/>
  <c r="BZ7" i="2"/>
  <c r="BZ8" i="2"/>
  <c r="BZ9" i="2"/>
  <c r="BZ10" i="2"/>
  <c r="BZ11" i="2"/>
  <c r="BZ12" i="2"/>
  <c r="BZ13" i="2"/>
  <c r="BZ14" i="2"/>
  <c r="BZ15" i="2"/>
  <c r="BZ16" i="2"/>
  <c r="BZ17" i="2"/>
  <c r="BZ18" i="2"/>
  <c r="BZ19" i="2"/>
  <c r="BZ20" i="2"/>
  <c r="BZ21" i="2"/>
  <c r="BZ22" i="2"/>
  <c r="BZ23" i="2"/>
  <c r="BZ24" i="2"/>
  <c r="BZ25" i="2"/>
  <c r="BZ26" i="2"/>
  <c r="BZ27" i="2"/>
  <c r="BZ28" i="2"/>
  <c r="CA3" i="2"/>
  <c r="CA4" i="2"/>
  <c r="CA5" i="2"/>
  <c r="CA6" i="2"/>
  <c r="CA7" i="2"/>
  <c r="CA8" i="2"/>
  <c r="CA9" i="2"/>
  <c r="CA10" i="2"/>
  <c r="CA11" i="2"/>
  <c r="CA12" i="2"/>
  <c r="CA13" i="2"/>
  <c r="CA14" i="2"/>
  <c r="CA15" i="2"/>
  <c r="CA16" i="2"/>
  <c r="CA17" i="2"/>
  <c r="CA18" i="2"/>
  <c r="CA19" i="2"/>
  <c r="CA20" i="2"/>
  <c r="CA21" i="2"/>
  <c r="CA22" i="2"/>
  <c r="CA23" i="2"/>
  <c r="CA24" i="2"/>
  <c r="CA25" i="2"/>
  <c r="CA26" i="2"/>
  <c r="CA27" i="2"/>
  <c r="CA28" i="2"/>
  <c r="CB3" i="2"/>
  <c r="CB4" i="2"/>
  <c r="CB5" i="2"/>
  <c r="CB6" i="2"/>
  <c r="CB7" i="2"/>
  <c r="CB8" i="2"/>
  <c r="CB9" i="2"/>
  <c r="CB10" i="2"/>
  <c r="CB11" i="2"/>
  <c r="CB12" i="2"/>
  <c r="CB13" i="2"/>
  <c r="CB14" i="2"/>
  <c r="CB15" i="2"/>
  <c r="CB16" i="2"/>
  <c r="CB17" i="2"/>
  <c r="CB18" i="2"/>
  <c r="CB19" i="2"/>
  <c r="CB20" i="2"/>
  <c r="CB21" i="2"/>
  <c r="CB22" i="2"/>
  <c r="CB23" i="2"/>
  <c r="CB24" i="2"/>
  <c r="CB25" i="2"/>
  <c r="CB26" i="2"/>
  <c r="CB27" i="2"/>
  <c r="CB28" i="2"/>
  <c r="CC3" i="2"/>
  <c r="CC4" i="2"/>
  <c r="CC5" i="2"/>
  <c r="CC6" i="2"/>
  <c r="CC7" i="2"/>
  <c r="CC8" i="2"/>
  <c r="CC9" i="2"/>
  <c r="CC10" i="2"/>
  <c r="CC11" i="2"/>
  <c r="CC12" i="2"/>
  <c r="CC13" i="2"/>
  <c r="CC14" i="2"/>
  <c r="CC15" i="2"/>
  <c r="CC16" i="2"/>
  <c r="CC17" i="2"/>
  <c r="CC18" i="2"/>
  <c r="CC19" i="2"/>
  <c r="CC20" i="2"/>
  <c r="CC21" i="2"/>
  <c r="CC22" i="2"/>
  <c r="CC23" i="2"/>
  <c r="CC24" i="2"/>
  <c r="CC25" i="2"/>
  <c r="CC26" i="2"/>
  <c r="CC27" i="2"/>
  <c r="CC28" i="2"/>
  <c r="CD3" i="2"/>
  <c r="CD4" i="2"/>
  <c r="CD5" i="2"/>
  <c r="CD6" i="2"/>
  <c r="CD7" i="2"/>
  <c r="CD8" i="2"/>
  <c r="CD9" i="2"/>
  <c r="CD10" i="2"/>
  <c r="CD11" i="2"/>
  <c r="CD12" i="2"/>
  <c r="CD13" i="2"/>
  <c r="CD14" i="2"/>
  <c r="CD15" i="2"/>
  <c r="CD16" i="2"/>
  <c r="CD17" i="2"/>
  <c r="CD18" i="2"/>
  <c r="CD19" i="2"/>
  <c r="CD20" i="2"/>
  <c r="CD21" i="2"/>
  <c r="CD22" i="2"/>
  <c r="CD23" i="2"/>
  <c r="CD24" i="2"/>
  <c r="CD25" i="2"/>
  <c r="CD26" i="2"/>
  <c r="CD27" i="2"/>
  <c r="CD28" i="2"/>
  <c r="CE3" i="2"/>
  <c r="CE4" i="2"/>
  <c r="CE5" i="2"/>
  <c r="CE6" i="2"/>
  <c r="CE7" i="2"/>
  <c r="CE8" i="2"/>
  <c r="CE9" i="2"/>
  <c r="CE10" i="2"/>
  <c r="CE11" i="2"/>
  <c r="CE12" i="2"/>
  <c r="CE13" i="2"/>
  <c r="CE14" i="2"/>
  <c r="CE15" i="2"/>
  <c r="CE16" i="2"/>
  <c r="CE17" i="2"/>
  <c r="CE18" i="2"/>
  <c r="CE19" i="2"/>
  <c r="CE20" i="2"/>
  <c r="CE21" i="2"/>
  <c r="CE22" i="2"/>
  <c r="CE23" i="2"/>
  <c r="CE24" i="2"/>
  <c r="CE25" i="2"/>
  <c r="CE26" i="2"/>
  <c r="CE27" i="2"/>
  <c r="CE28" i="2"/>
  <c r="CF3" i="2"/>
  <c r="CF4" i="2"/>
  <c r="CF5" i="2"/>
  <c r="CF6" i="2"/>
  <c r="CF7" i="2"/>
  <c r="CF8" i="2"/>
  <c r="CF9" i="2"/>
  <c r="CF10" i="2"/>
  <c r="CF11" i="2"/>
  <c r="CF12" i="2"/>
  <c r="CF13" i="2"/>
  <c r="CF14" i="2"/>
  <c r="CF15" i="2"/>
  <c r="CF16" i="2"/>
  <c r="CF17" i="2"/>
  <c r="CF18" i="2"/>
  <c r="CF19" i="2"/>
  <c r="CF20" i="2"/>
  <c r="CF21" i="2"/>
  <c r="CF22" i="2"/>
  <c r="CF23" i="2"/>
  <c r="CF24" i="2"/>
  <c r="CF25" i="2"/>
  <c r="CF26" i="2"/>
  <c r="CF27" i="2"/>
  <c r="CF28" i="2"/>
  <c r="CG3" i="2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CG24" i="2"/>
  <c r="CG25" i="2"/>
  <c r="CG26" i="2"/>
  <c r="CG27" i="2"/>
  <c r="CG28" i="2"/>
  <c r="CH3" i="2"/>
  <c r="CH4" i="2"/>
  <c r="CH5" i="2"/>
  <c r="CH6" i="2"/>
  <c r="CH7" i="2"/>
  <c r="CH8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CH24" i="2"/>
  <c r="CH25" i="2"/>
  <c r="CH26" i="2"/>
  <c r="CH27" i="2"/>
  <c r="CH28" i="2"/>
  <c r="CI3" i="2"/>
  <c r="CI4" i="2"/>
  <c r="CI5" i="2"/>
  <c r="CI6" i="2"/>
  <c r="CI7" i="2"/>
  <c r="CI8" i="2"/>
  <c r="CI9" i="2"/>
  <c r="CI10" i="2"/>
  <c r="CI11" i="2"/>
  <c r="CI12" i="2"/>
  <c r="CI13" i="2"/>
  <c r="CI14" i="2"/>
  <c r="CI15" i="2"/>
  <c r="CI16" i="2"/>
  <c r="CI17" i="2"/>
  <c r="CI18" i="2"/>
  <c r="CI19" i="2"/>
  <c r="CI20" i="2"/>
  <c r="CI21" i="2"/>
  <c r="CI22" i="2"/>
  <c r="CI23" i="2"/>
  <c r="CI24" i="2"/>
  <c r="CI25" i="2"/>
  <c r="CI26" i="2"/>
  <c r="CI27" i="2"/>
  <c r="CI28" i="2"/>
  <c r="CJ3" i="2"/>
  <c r="CJ4" i="2"/>
  <c r="CJ5" i="2"/>
  <c r="CJ6" i="2"/>
  <c r="CJ7" i="2"/>
  <c r="CJ8" i="2"/>
  <c r="CJ9" i="2"/>
  <c r="CJ10" i="2"/>
  <c r="CJ11" i="2"/>
  <c r="CJ12" i="2"/>
  <c r="CJ13" i="2"/>
  <c r="CJ14" i="2"/>
  <c r="CJ15" i="2"/>
  <c r="CJ16" i="2"/>
  <c r="CJ17" i="2"/>
  <c r="CJ18" i="2"/>
  <c r="CJ19" i="2"/>
  <c r="CJ20" i="2"/>
  <c r="CJ21" i="2"/>
  <c r="CJ22" i="2"/>
  <c r="CJ23" i="2"/>
  <c r="CJ24" i="2"/>
  <c r="CJ25" i="2"/>
  <c r="CJ26" i="2"/>
  <c r="CJ27" i="2"/>
  <c r="CJ28" i="2"/>
  <c r="CK3" i="2"/>
  <c r="CK4" i="2"/>
  <c r="CK5" i="2"/>
  <c r="CK6" i="2"/>
  <c r="CK7" i="2"/>
  <c r="CK8" i="2"/>
  <c r="CK9" i="2"/>
  <c r="CK10" i="2"/>
  <c r="CK11" i="2"/>
  <c r="CK12" i="2"/>
  <c r="CK13" i="2"/>
  <c r="CK14" i="2"/>
  <c r="CK15" i="2"/>
  <c r="CK16" i="2"/>
  <c r="CK17" i="2"/>
  <c r="CK18" i="2"/>
  <c r="CK19" i="2"/>
  <c r="CK20" i="2"/>
  <c r="CK21" i="2"/>
  <c r="CK22" i="2"/>
  <c r="CK23" i="2"/>
  <c r="CK24" i="2"/>
  <c r="CK25" i="2"/>
  <c r="CK26" i="2"/>
  <c r="CK27" i="2"/>
  <c r="CK28" i="2"/>
  <c r="CL3" i="2"/>
  <c r="CL4" i="2"/>
  <c r="CL5" i="2"/>
  <c r="CL6" i="2"/>
  <c r="CL7" i="2"/>
  <c r="CL8" i="2"/>
  <c r="CL9" i="2"/>
  <c r="CL10" i="2"/>
  <c r="CL11" i="2"/>
  <c r="CL12" i="2"/>
  <c r="CL13" i="2"/>
  <c r="CL14" i="2"/>
  <c r="CL15" i="2"/>
  <c r="CL16" i="2"/>
  <c r="CL17" i="2"/>
  <c r="CL18" i="2"/>
  <c r="CL19" i="2"/>
  <c r="CL20" i="2"/>
  <c r="CL21" i="2"/>
  <c r="CL22" i="2"/>
  <c r="CL23" i="2"/>
  <c r="CL24" i="2"/>
  <c r="CL25" i="2"/>
  <c r="CL26" i="2"/>
  <c r="CL27" i="2"/>
  <c r="CL28" i="2"/>
  <c r="CM3" i="2"/>
  <c r="CM4" i="2"/>
  <c r="CM5" i="2"/>
  <c r="CM6" i="2"/>
  <c r="CM7" i="2"/>
  <c r="CM8" i="2"/>
  <c r="CM9" i="2"/>
  <c r="CM10" i="2"/>
  <c r="CM11" i="2"/>
  <c r="CM12" i="2"/>
  <c r="CM13" i="2"/>
  <c r="CM14" i="2"/>
  <c r="CM15" i="2"/>
  <c r="CM16" i="2"/>
  <c r="CM17" i="2"/>
  <c r="CM18" i="2"/>
  <c r="CM19" i="2"/>
  <c r="CM20" i="2"/>
  <c r="CM21" i="2"/>
  <c r="CM22" i="2"/>
  <c r="CM23" i="2"/>
  <c r="CM24" i="2"/>
  <c r="CM25" i="2"/>
  <c r="CM26" i="2"/>
  <c r="CM27" i="2"/>
  <c r="CM28" i="2"/>
  <c r="CN3" i="2"/>
  <c r="CN4" i="2"/>
  <c r="CN5" i="2"/>
  <c r="CN6" i="2"/>
  <c r="CN7" i="2"/>
  <c r="CN8" i="2"/>
  <c r="CN9" i="2"/>
  <c r="CN10" i="2"/>
  <c r="CN11" i="2"/>
  <c r="CN12" i="2"/>
  <c r="CN13" i="2"/>
  <c r="CN14" i="2"/>
  <c r="CN15" i="2"/>
  <c r="CN16" i="2"/>
  <c r="CN17" i="2"/>
  <c r="CN18" i="2"/>
  <c r="CN19" i="2"/>
  <c r="CN20" i="2"/>
  <c r="CN21" i="2"/>
  <c r="CN22" i="2"/>
  <c r="CN23" i="2"/>
  <c r="CN24" i="2"/>
  <c r="CN25" i="2"/>
  <c r="CN26" i="2"/>
  <c r="CN27" i="2"/>
  <c r="CN28" i="2"/>
  <c r="CO3" i="2"/>
  <c r="CO4" i="2"/>
  <c r="CO5" i="2"/>
  <c r="CO6" i="2"/>
  <c r="CO7" i="2"/>
  <c r="CO8" i="2"/>
  <c r="CO9" i="2"/>
  <c r="CO10" i="2"/>
  <c r="CO11" i="2"/>
  <c r="CO12" i="2"/>
  <c r="CO13" i="2"/>
  <c r="CO14" i="2"/>
  <c r="CO15" i="2"/>
  <c r="CO16" i="2"/>
  <c r="CO17" i="2"/>
  <c r="CO18" i="2"/>
  <c r="CO19" i="2"/>
  <c r="CO20" i="2"/>
  <c r="CO21" i="2"/>
  <c r="CO22" i="2"/>
  <c r="CO23" i="2"/>
  <c r="CO24" i="2"/>
  <c r="CO25" i="2"/>
  <c r="CO26" i="2"/>
  <c r="CO27" i="2"/>
  <c r="CO28" i="2"/>
  <c r="CP3" i="2"/>
  <c r="CP4" i="2"/>
  <c r="CP5" i="2"/>
  <c r="CP6" i="2"/>
  <c r="CP7" i="2"/>
  <c r="CP8" i="2"/>
  <c r="CP9" i="2"/>
  <c r="CP10" i="2"/>
  <c r="CP11" i="2"/>
  <c r="CP12" i="2"/>
  <c r="CP13" i="2"/>
  <c r="CP14" i="2"/>
  <c r="CP15" i="2"/>
  <c r="CP16" i="2"/>
  <c r="CP17" i="2"/>
  <c r="CP18" i="2"/>
  <c r="CP19" i="2"/>
  <c r="CP20" i="2"/>
  <c r="CP21" i="2"/>
  <c r="CP22" i="2"/>
  <c r="CP23" i="2"/>
  <c r="CP24" i="2"/>
  <c r="CP25" i="2"/>
  <c r="CP26" i="2"/>
  <c r="CP27" i="2"/>
  <c r="CP28" i="2"/>
  <c r="E54" i="16"/>
  <c r="E55" i="16"/>
  <c r="E1057" i="16"/>
  <c r="D1057" i="16"/>
  <c r="B1057" i="16"/>
  <c r="E1056" i="16"/>
  <c r="D1056" i="16"/>
  <c r="B1056" i="16"/>
  <c r="E1055" i="16"/>
  <c r="D1055" i="16"/>
  <c r="B1055" i="16"/>
  <c r="E1054" i="16"/>
  <c r="D1054" i="16"/>
  <c r="B1054" i="16"/>
  <c r="E1053" i="16"/>
  <c r="D1053" i="16"/>
  <c r="B1053" i="16"/>
  <c r="E1052" i="16"/>
  <c r="D1052" i="16"/>
  <c r="B1052" i="16"/>
  <c r="E1051" i="16"/>
  <c r="D1051" i="16"/>
  <c r="B1051" i="16"/>
  <c r="E1050" i="16"/>
  <c r="D1050" i="16"/>
  <c r="B1050" i="16"/>
  <c r="E1049" i="16"/>
  <c r="D1049" i="16"/>
  <c r="B1049" i="16"/>
  <c r="E1048" i="16"/>
  <c r="D1048" i="16"/>
  <c r="B1048" i="16"/>
  <c r="E1047" i="16"/>
  <c r="D1047" i="16"/>
  <c r="B1047" i="16"/>
  <c r="E1046" i="16"/>
  <c r="D1046" i="16"/>
  <c r="B1046" i="16"/>
  <c r="E1045" i="16"/>
  <c r="D1045" i="16"/>
  <c r="B1045" i="16"/>
  <c r="E1044" i="16"/>
  <c r="D1044" i="16"/>
  <c r="B1044" i="16"/>
  <c r="E1043" i="16"/>
  <c r="D1043" i="16"/>
  <c r="B1043" i="16"/>
  <c r="E1042" i="16"/>
  <c r="D1042" i="16"/>
  <c r="B1042" i="16"/>
  <c r="E1041" i="16"/>
  <c r="D1041" i="16"/>
  <c r="B1041" i="16"/>
  <c r="E1040" i="16"/>
  <c r="D1040" i="16"/>
  <c r="B1040" i="16"/>
  <c r="E1039" i="16"/>
  <c r="D1039" i="16"/>
  <c r="B1039" i="16"/>
  <c r="E1038" i="16"/>
  <c r="D1038" i="16"/>
  <c r="B1038" i="16"/>
  <c r="E1037" i="16"/>
  <c r="D1037" i="16"/>
  <c r="B1037" i="16"/>
  <c r="E1036" i="16"/>
  <c r="D1036" i="16"/>
  <c r="B1036" i="16"/>
  <c r="E1035" i="16"/>
  <c r="D1035" i="16"/>
  <c r="B1035" i="16"/>
  <c r="E1034" i="16"/>
  <c r="D1034" i="16"/>
  <c r="B1034" i="16"/>
  <c r="E1033" i="16"/>
  <c r="D1033" i="16"/>
  <c r="B1033" i="16"/>
  <c r="E1032" i="16"/>
  <c r="D1032" i="16"/>
  <c r="B1032" i="16"/>
  <c r="E1031" i="16"/>
  <c r="D1031" i="16"/>
  <c r="B1031" i="16"/>
  <c r="E1030" i="16"/>
  <c r="D1030" i="16"/>
  <c r="B1030" i="16"/>
  <c r="E1029" i="16"/>
  <c r="D1029" i="16"/>
  <c r="B1029" i="16"/>
  <c r="E1028" i="16"/>
  <c r="D1028" i="16"/>
  <c r="B1028" i="16"/>
  <c r="E1027" i="16"/>
  <c r="D1027" i="16"/>
  <c r="B1027" i="16"/>
  <c r="E1026" i="16"/>
  <c r="D1026" i="16"/>
  <c r="B1026" i="16"/>
  <c r="E1025" i="16"/>
  <c r="D1025" i="16"/>
  <c r="B1025" i="16"/>
  <c r="E1024" i="16"/>
  <c r="D1024" i="16"/>
  <c r="B1024" i="16"/>
  <c r="E1023" i="16"/>
  <c r="D1023" i="16"/>
  <c r="B1023" i="16"/>
  <c r="E1022" i="16"/>
  <c r="D1022" i="16"/>
  <c r="B1022" i="16"/>
  <c r="E1021" i="16"/>
  <c r="D1021" i="16"/>
  <c r="B1021" i="16"/>
  <c r="E1020" i="16"/>
  <c r="D1020" i="16"/>
  <c r="B1020" i="16"/>
  <c r="E1019" i="16"/>
  <c r="D1019" i="16"/>
  <c r="B1019" i="16"/>
  <c r="E1018" i="16"/>
  <c r="D1018" i="16"/>
  <c r="B1018" i="16"/>
  <c r="E1017" i="16"/>
  <c r="D1017" i="16"/>
  <c r="B1017" i="16"/>
  <c r="E1016" i="16"/>
  <c r="D1016" i="16"/>
  <c r="B1016" i="16"/>
  <c r="E1015" i="16"/>
  <c r="D1015" i="16"/>
  <c r="B1015" i="16"/>
  <c r="E1014" i="16"/>
  <c r="D1014" i="16"/>
  <c r="B1014" i="16"/>
  <c r="E1013" i="16"/>
  <c r="D1013" i="16"/>
  <c r="B1013" i="16"/>
  <c r="E1012" i="16"/>
  <c r="D1012" i="16"/>
  <c r="B1012" i="16"/>
  <c r="E1011" i="16"/>
  <c r="D1011" i="16"/>
  <c r="B1011" i="16"/>
  <c r="E1010" i="16"/>
  <c r="D1010" i="16"/>
  <c r="B1010" i="16"/>
  <c r="E1009" i="16"/>
  <c r="D1009" i="16"/>
  <c r="B1009" i="16"/>
  <c r="E1008" i="16"/>
  <c r="D1008" i="16"/>
  <c r="B1008" i="16"/>
  <c r="E1007" i="16"/>
  <c r="D1007" i="16"/>
  <c r="B1007" i="16"/>
  <c r="E1006" i="16"/>
  <c r="D1006" i="16"/>
  <c r="B1006" i="16"/>
  <c r="E1005" i="16"/>
  <c r="D1005" i="16"/>
  <c r="B1005" i="16"/>
  <c r="E1004" i="16"/>
  <c r="D1004" i="16"/>
  <c r="B1004" i="16"/>
  <c r="E1003" i="16"/>
  <c r="D1003" i="16"/>
  <c r="B1003" i="16"/>
  <c r="E1002" i="16"/>
  <c r="D1002" i="16"/>
  <c r="B1002" i="16"/>
  <c r="E1001" i="16"/>
  <c r="D1001" i="16"/>
  <c r="B1001" i="16"/>
  <c r="E1000" i="16"/>
  <c r="D1000" i="16"/>
  <c r="B1000" i="16"/>
  <c r="E999" i="16"/>
  <c r="D999" i="16"/>
  <c r="B999" i="16"/>
  <c r="E998" i="16"/>
  <c r="D998" i="16"/>
  <c r="B998" i="16"/>
  <c r="E997" i="16"/>
  <c r="D997" i="16"/>
  <c r="B997" i="16"/>
  <c r="E996" i="16"/>
  <c r="D996" i="16"/>
  <c r="B996" i="16"/>
  <c r="E995" i="16"/>
  <c r="D995" i="16"/>
  <c r="B995" i="16"/>
  <c r="E994" i="16"/>
  <c r="D994" i="16"/>
  <c r="B994" i="16"/>
  <c r="E993" i="16"/>
  <c r="D993" i="16"/>
  <c r="B993" i="16"/>
  <c r="E992" i="16"/>
  <c r="D992" i="16"/>
  <c r="B992" i="16"/>
  <c r="E991" i="16"/>
  <c r="D991" i="16"/>
  <c r="B991" i="16"/>
  <c r="E990" i="16"/>
  <c r="D990" i="16"/>
  <c r="B990" i="16"/>
  <c r="E989" i="16"/>
  <c r="D989" i="16"/>
  <c r="B989" i="16"/>
  <c r="E988" i="16"/>
  <c r="D988" i="16"/>
  <c r="B988" i="16"/>
  <c r="E987" i="16"/>
  <c r="D987" i="16"/>
  <c r="B987" i="16"/>
  <c r="E986" i="16"/>
  <c r="D986" i="16"/>
  <c r="B986" i="16"/>
  <c r="E985" i="16"/>
  <c r="D985" i="16"/>
  <c r="B985" i="16"/>
  <c r="E984" i="16"/>
  <c r="D984" i="16"/>
  <c r="B984" i="16"/>
  <c r="E983" i="16"/>
  <c r="D983" i="16"/>
  <c r="B983" i="16"/>
  <c r="E982" i="16"/>
  <c r="D982" i="16"/>
  <c r="B982" i="16"/>
  <c r="E981" i="16"/>
  <c r="D981" i="16"/>
  <c r="B981" i="16"/>
  <c r="E980" i="16"/>
  <c r="D980" i="16"/>
  <c r="B980" i="16"/>
  <c r="E979" i="16"/>
  <c r="D979" i="16"/>
  <c r="B979" i="16"/>
  <c r="E978" i="16"/>
  <c r="D978" i="16"/>
  <c r="B978" i="16"/>
  <c r="E977" i="16"/>
  <c r="D977" i="16"/>
  <c r="B977" i="16"/>
  <c r="E976" i="16"/>
  <c r="D976" i="16"/>
  <c r="B976" i="16"/>
  <c r="E975" i="16"/>
  <c r="D975" i="16"/>
  <c r="B975" i="16"/>
  <c r="E974" i="16"/>
  <c r="D974" i="16"/>
  <c r="B974" i="16"/>
  <c r="E973" i="16"/>
  <c r="D973" i="16"/>
  <c r="B973" i="16"/>
  <c r="E972" i="16"/>
  <c r="D972" i="16"/>
  <c r="B972" i="16"/>
  <c r="E971" i="16"/>
  <c r="D971" i="16"/>
  <c r="B971" i="16"/>
  <c r="E970" i="16"/>
  <c r="D970" i="16"/>
  <c r="B970" i="16"/>
  <c r="E969" i="16"/>
  <c r="D969" i="16"/>
  <c r="B969" i="16"/>
  <c r="E968" i="16"/>
  <c r="D968" i="16"/>
  <c r="B968" i="16"/>
  <c r="E967" i="16"/>
  <c r="D967" i="16"/>
  <c r="B967" i="16"/>
  <c r="E966" i="16"/>
  <c r="D966" i="16"/>
  <c r="B966" i="16"/>
  <c r="E965" i="16"/>
  <c r="D965" i="16"/>
  <c r="B965" i="16"/>
  <c r="E964" i="16"/>
  <c r="D964" i="16"/>
  <c r="B964" i="16"/>
  <c r="E963" i="16"/>
  <c r="D963" i="16"/>
  <c r="B963" i="16"/>
  <c r="E962" i="16"/>
  <c r="D962" i="16"/>
  <c r="B962" i="16"/>
  <c r="E961" i="16"/>
  <c r="D961" i="16"/>
  <c r="B961" i="16"/>
  <c r="E960" i="16"/>
  <c r="D960" i="16"/>
  <c r="B960" i="16"/>
  <c r="E959" i="16"/>
  <c r="D959" i="16"/>
  <c r="B959" i="16"/>
  <c r="E958" i="16"/>
  <c r="D958" i="16"/>
  <c r="B958" i="16"/>
  <c r="E957" i="16"/>
  <c r="D957" i="16"/>
  <c r="B957" i="16"/>
  <c r="E956" i="16"/>
  <c r="D956" i="16"/>
  <c r="B956" i="16"/>
  <c r="E955" i="16"/>
  <c r="D955" i="16"/>
  <c r="B955" i="16"/>
  <c r="E954" i="16"/>
  <c r="D954" i="16"/>
  <c r="B954" i="16"/>
  <c r="E953" i="16"/>
  <c r="D953" i="16"/>
  <c r="B953" i="16"/>
  <c r="E952" i="16"/>
  <c r="D952" i="16"/>
  <c r="B952" i="16"/>
  <c r="E951" i="16"/>
  <c r="D951" i="16"/>
  <c r="B951" i="16"/>
  <c r="E950" i="16"/>
  <c r="D950" i="16"/>
  <c r="B950" i="16"/>
  <c r="E949" i="16"/>
  <c r="D949" i="16"/>
  <c r="B949" i="16"/>
  <c r="E948" i="16"/>
  <c r="D948" i="16"/>
  <c r="B948" i="16"/>
  <c r="E947" i="16"/>
  <c r="D947" i="16"/>
  <c r="B947" i="16"/>
  <c r="E946" i="16"/>
  <c r="D946" i="16"/>
  <c r="B946" i="16"/>
  <c r="E945" i="16"/>
  <c r="D945" i="16"/>
  <c r="B945" i="16"/>
  <c r="E944" i="16"/>
  <c r="D944" i="16"/>
  <c r="B944" i="16"/>
  <c r="E943" i="16"/>
  <c r="D943" i="16"/>
  <c r="B943" i="16"/>
  <c r="E942" i="16"/>
  <c r="D942" i="16"/>
  <c r="B942" i="16"/>
  <c r="E941" i="16"/>
  <c r="D941" i="16"/>
  <c r="B941" i="16"/>
  <c r="E940" i="16"/>
  <c r="D940" i="16"/>
  <c r="B940" i="16"/>
  <c r="E939" i="16"/>
  <c r="D939" i="16"/>
  <c r="B939" i="16"/>
  <c r="E938" i="16"/>
  <c r="D938" i="16"/>
  <c r="B938" i="16"/>
  <c r="E937" i="16"/>
  <c r="D937" i="16"/>
  <c r="B937" i="16"/>
  <c r="E936" i="16"/>
  <c r="D936" i="16"/>
  <c r="B936" i="16"/>
  <c r="E935" i="16"/>
  <c r="D935" i="16"/>
  <c r="B935" i="16"/>
  <c r="E934" i="16"/>
  <c r="D934" i="16"/>
  <c r="B934" i="16"/>
  <c r="E933" i="16"/>
  <c r="D933" i="16"/>
  <c r="B933" i="16"/>
  <c r="E932" i="16"/>
  <c r="D932" i="16"/>
  <c r="B932" i="16"/>
  <c r="E931" i="16"/>
  <c r="D931" i="16"/>
  <c r="B931" i="16"/>
  <c r="E930" i="16"/>
  <c r="D930" i="16"/>
  <c r="B930" i="16"/>
  <c r="E929" i="16"/>
  <c r="D929" i="16"/>
  <c r="B929" i="16"/>
  <c r="E928" i="16"/>
  <c r="D928" i="16"/>
  <c r="B928" i="16"/>
  <c r="E927" i="16"/>
  <c r="D927" i="16"/>
  <c r="B927" i="16"/>
  <c r="E926" i="16"/>
  <c r="D926" i="16"/>
  <c r="B926" i="16"/>
  <c r="E925" i="16"/>
  <c r="D925" i="16"/>
  <c r="B925" i="16"/>
  <c r="E924" i="16"/>
  <c r="D924" i="16"/>
  <c r="B924" i="16"/>
  <c r="E923" i="16"/>
  <c r="D923" i="16"/>
  <c r="B923" i="16"/>
  <c r="E922" i="16"/>
  <c r="D922" i="16"/>
  <c r="B922" i="16"/>
  <c r="E921" i="16"/>
  <c r="D921" i="16"/>
  <c r="B921" i="16"/>
  <c r="E920" i="16"/>
  <c r="D920" i="16"/>
  <c r="B920" i="16"/>
  <c r="E919" i="16"/>
  <c r="D919" i="16"/>
  <c r="B919" i="16"/>
  <c r="E918" i="16"/>
  <c r="D918" i="16"/>
  <c r="B918" i="16"/>
  <c r="E917" i="16"/>
  <c r="D917" i="16"/>
  <c r="B917" i="16"/>
  <c r="E916" i="16"/>
  <c r="D916" i="16"/>
  <c r="B916" i="16"/>
  <c r="E915" i="16"/>
  <c r="D915" i="16"/>
  <c r="B915" i="16"/>
  <c r="E914" i="16"/>
  <c r="D914" i="16"/>
  <c r="B914" i="16"/>
  <c r="E913" i="16"/>
  <c r="D913" i="16"/>
  <c r="B913" i="16"/>
  <c r="E912" i="16"/>
  <c r="D912" i="16"/>
  <c r="B912" i="16"/>
  <c r="E911" i="16"/>
  <c r="D911" i="16"/>
  <c r="B911" i="16"/>
  <c r="E910" i="16"/>
  <c r="D910" i="16"/>
  <c r="B910" i="16"/>
  <c r="E909" i="16"/>
  <c r="D909" i="16"/>
  <c r="B909" i="16"/>
  <c r="E908" i="16"/>
  <c r="D908" i="16"/>
  <c r="B908" i="16"/>
  <c r="E907" i="16"/>
  <c r="D907" i="16"/>
  <c r="B907" i="16"/>
  <c r="E906" i="16"/>
  <c r="D906" i="16"/>
  <c r="B906" i="16"/>
  <c r="E905" i="16"/>
  <c r="D905" i="16"/>
  <c r="B905" i="16"/>
  <c r="E904" i="16"/>
  <c r="D904" i="16"/>
  <c r="B904" i="16"/>
  <c r="E903" i="16"/>
  <c r="D903" i="16"/>
  <c r="B903" i="16"/>
  <c r="E902" i="16"/>
  <c r="D902" i="16"/>
  <c r="B902" i="16"/>
  <c r="E901" i="16"/>
  <c r="D901" i="16"/>
  <c r="B901" i="16"/>
  <c r="E900" i="16"/>
  <c r="D900" i="16"/>
  <c r="B900" i="16"/>
  <c r="E899" i="16"/>
  <c r="D899" i="16"/>
  <c r="B899" i="16"/>
  <c r="E898" i="16"/>
  <c r="D898" i="16"/>
  <c r="B898" i="16"/>
  <c r="E897" i="16"/>
  <c r="D897" i="16"/>
  <c r="B897" i="16"/>
  <c r="E896" i="16"/>
  <c r="D896" i="16"/>
  <c r="B896" i="16"/>
  <c r="E895" i="16"/>
  <c r="D895" i="16"/>
  <c r="B895" i="16"/>
  <c r="E894" i="16"/>
  <c r="D894" i="16"/>
  <c r="B894" i="16"/>
  <c r="E893" i="16"/>
  <c r="D893" i="16"/>
  <c r="B893" i="16"/>
  <c r="E892" i="16"/>
  <c r="D892" i="16"/>
  <c r="B892" i="16"/>
  <c r="E891" i="16"/>
  <c r="D891" i="16"/>
  <c r="B891" i="16"/>
  <c r="E890" i="16"/>
  <c r="D890" i="16"/>
  <c r="B890" i="16"/>
  <c r="E889" i="16"/>
  <c r="D889" i="16"/>
  <c r="B889" i="16"/>
  <c r="E888" i="16"/>
  <c r="D888" i="16"/>
  <c r="B888" i="16"/>
  <c r="E887" i="16"/>
  <c r="D887" i="16"/>
  <c r="B887" i="16"/>
  <c r="E886" i="16"/>
  <c r="D886" i="16"/>
  <c r="B886" i="16"/>
  <c r="E885" i="16"/>
  <c r="D885" i="16"/>
  <c r="B885" i="16"/>
  <c r="E884" i="16"/>
  <c r="D884" i="16"/>
  <c r="B884" i="16"/>
  <c r="E883" i="16"/>
  <c r="D883" i="16"/>
  <c r="B883" i="16"/>
  <c r="E882" i="16"/>
  <c r="D882" i="16"/>
  <c r="B882" i="16"/>
  <c r="E881" i="16"/>
  <c r="D881" i="16"/>
  <c r="B881" i="16"/>
  <c r="E880" i="16"/>
  <c r="D880" i="16"/>
  <c r="B880" i="16"/>
  <c r="E879" i="16"/>
  <c r="D879" i="16"/>
  <c r="B879" i="16"/>
  <c r="E878" i="16"/>
  <c r="D878" i="16"/>
  <c r="B878" i="16"/>
  <c r="E877" i="16"/>
  <c r="D877" i="16"/>
  <c r="B877" i="16"/>
  <c r="E876" i="16"/>
  <c r="D876" i="16"/>
  <c r="B876" i="16"/>
  <c r="E875" i="16"/>
  <c r="D875" i="16"/>
  <c r="B875" i="16"/>
  <c r="E874" i="16"/>
  <c r="D874" i="16"/>
  <c r="B874" i="16"/>
  <c r="E873" i="16"/>
  <c r="D873" i="16"/>
  <c r="B873" i="16"/>
  <c r="E872" i="16"/>
  <c r="D872" i="16"/>
  <c r="B872" i="16"/>
  <c r="E871" i="16"/>
  <c r="D871" i="16"/>
  <c r="B871" i="16"/>
  <c r="E870" i="16"/>
  <c r="D870" i="16"/>
  <c r="B870" i="16"/>
  <c r="E869" i="16"/>
  <c r="D869" i="16"/>
  <c r="B869" i="16"/>
  <c r="E868" i="16"/>
  <c r="D868" i="16"/>
  <c r="B868" i="16"/>
  <c r="E867" i="16"/>
  <c r="D867" i="16"/>
  <c r="B867" i="16"/>
  <c r="E866" i="16"/>
  <c r="D866" i="16"/>
  <c r="B866" i="16"/>
  <c r="E865" i="16"/>
  <c r="D865" i="16"/>
  <c r="B865" i="16"/>
  <c r="E864" i="16"/>
  <c r="D864" i="16"/>
  <c r="B864" i="16"/>
  <c r="E863" i="16"/>
  <c r="D863" i="16"/>
  <c r="B863" i="16"/>
  <c r="E862" i="16"/>
  <c r="D862" i="16"/>
  <c r="B862" i="16"/>
  <c r="E861" i="16"/>
  <c r="D861" i="16"/>
  <c r="B861" i="16"/>
  <c r="E860" i="16"/>
  <c r="D860" i="16"/>
  <c r="B860" i="16"/>
  <c r="E859" i="16"/>
  <c r="D859" i="16"/>
  <c r="B859" i="16"/>
  <c r="E858" i="16"/>
  <c r="D858" i="16"/>
  <c r="B858" i="16"/>
  <c r="E857" i="16"/>
  <c r="D857" i="16"/>
  <c r="B857" i="16"/>
  <c r="E856" i="16"/>
  <c r="D856" i="16"/>
  <c r="B856" i="16"/>
  <c r="E855" i="16"/>
  <c r="D855" i="16"/>
  <c r="B855" i="16"/>
  <c r="E854" i="16"/>
  <c r="D854" i="16"/>
  <c r="B854" i="16"/>
  <c r="E853" i="16"/>
  <c r="D853" i="16"/>
  <c r="B853" i="16"/>
  <c r="E852" i="16"/>
  <c r="D852" i="16"/>
  <c r="B852" i="16"/>
  <c r="E851" i="16"/>
  <c r="D851" i="16"/>
  <c r="B851" i="16"/>
  <c r="E850" i="16"/>
  <c r="D850" i="16"/>
  <c r="B850" i="16"/>
  <c r="E849" i="16"/>
  <c r="D849" i="16"/>
  <c r="B849" i="16"/>
  <c r="E848" i="16"/>
  <c r="D848" i="16"/>
  <c r="B848" i="16"/>
  <c r="E847" i="16"/>
  <c r="D847" i="16"/>
  <c r="B847" i="16"/>
  <c r="E846" i="16"/>
  <c r="D846" i="16"/>
  <c r="B846" i="16"/>
  <c r="E845" i="16"/>
  <c r="D845" i="16"/>
  <c r="B845" i="16"/>
  <c r="E844" i="16"/>
  <c r="D844" i="16"/>
  <c r="B844" i="16"/>
  <c r="E843" i="16"/>
  <c r="D843" i="16"/>
  <c r="B843" i="16"/>
  <c r="E842" i="16"/>
  <c r="D842" i="16"/>
  <c r="B842" i="16"/>
  <c r="E841" i="16"/>
  <c r="D841" i="16"/>
  <c r="B841" i="16"/>
  <c r="E840" i="16"/>
  <c r="D840" i="16"/>
  <c r="B840" i="16"/>
  <c r="E839" i="16"/>
  <c r="D839" i="16"/>
  <c r="B839" i="16"/>
  <c r="E838" i="16"/>
  <c r="D838" i="16"/>
  <c r="B838" i="16"/>
  <c r="E837" i="16"/>
  <c r="D837" i="16"/>
  <c r="B837" i="16"/>
  <c r="E836" i="16"/>
  <c r="D836" i="16"/>
  <c r="B836" i="16"/>
  <c r="E835" i="16"/>
  <c r="D835" i="16"/>
  <c r="B835" i="16"/>
  <c r="E834" i="16"/>
  <c r="D834" i="16"/>
  <c r="B834" i="16"/>
  <c r="E833" i="16"/>
  <c r="D833" i="16"/>
  <c r="B833" i="16"/>
  <c r="E832" i="16"/>
  <c r="D832" i="16"/>
  <c r="B832" i="16"/>
  <c r="E831" i="16"/>
  <c r="D831" i="16"/>
  <c r="B831" i="16"/>
  <c r="E830" i="16"/>
  <c r="D830" i="16"/>
  <c r="B830" i="16"/>
  <c r="E829" i="16"/>
  <c r="D829" i="16"/>
  <c r="B829" i="16"/>
  <c r="E828" i="16"/>
  <c r="D828" i="16"/>
  <c r="B828" i="16"/>
  <c r="E827" i="16"/>
  <c r="D827" i="16"/>
  <c r="B827" i="16"/>
  <c r="E826" i="16"/>
  <c r="D826" i="16"/>
  <c r="B826" i="16"/>
  <c r="E825" i="16"/>
  <c r="D825" i="16"/>
  <c r="B825" i="16"/>
  <c r="E824" i="16"/>
  <c r="D824" i="16"/>
  <c r="B824" i="16"/>
  <c r="E823" i="16"/>
  <c r="D823" i="16"/>
  <c r="B823" i="16"/>
  <c r="E822" i="16"/>
  <c r="D822" i="16"/>
  <c r="B822" i="16"/>
  <c r="E821" i="16"/>
  <c r="D821" i="16"/>
  <c r="B821" i="16"/>
  <c r="E820" i="16"/>
  <c r="D820" i="16"/>
  <c r="B820" i="16"/>
  <c r="E819" i="16"/>
  <c r="D819" i="16"/>
  <c r="B819" i="16"/>
  <c r="E818" i="16"/>
  <c r="D818" i="16"/>
  <c r="B818" i="16"/>
  <c r="E817" i="16"/>
  <c r="D817" i="16"/>
  <c r="B817" i="16"/>
  <c r="E816" i="16"/>
  <c r="D816" i="16"/>
  <c r="B816" i="16"/>
  <c r="E815" i="16"/>
  <c r="D815" i="16"/>
  <c r="B815" i="16"/>
  <c r="E814" i="16"/>
  <c r="D814" i="16"/>
  <c r="B814" i="16"/>
  <c r="E813" i="16"/>
  <c r="D813" i="16"/>
  <c r="B813" i="16"/>
  <c r="E812" i="16"/>
  <c r="D812" i="16"/>
  <c r="B812" i="16"/>
  <c r="E811" i="16"/>
  <c r="D811" i="16"/>
  <c r="B811" i="16"/>
  <c r="E810" i="16"/>
  <c r="D810" i="16"/>
  <c r="B810" i="16"/>
  <c r="E809" i="16"/>
  <c r="D809" i="16"/>
  <c r="B809" i="16"/>
  <c r="E808" i="16"/>
  <c r="D808" i="16"/>
  <c r="B808" i="16"/>
  <c r="E807" i="16"/>
  <c r="D807" i="16"/>
  <c r="B807" i="16"/>
  <c r="E806" i="16"/>
  <c r="D806" i="16"/>
  <c r="B806" i="16"/>
  <c r="E805" i="16"/>
  <c r="D805" i="16"/>
  <c r="B805" i="16"/>
  <c r="E804" i="16"/>
  <c r="D804" i="16"/>
  <c r="B804" i="16"/>
  <c r="E803" i="16"/>
  <c r="D803" i="16"/>
  <c r="B803" i="16"/>
  <c r="E802" i="16"/>
  <c r="D802" i="16"/>
  <c r="B802" i="16"/>
  <c r="E801" i="16"/>
  <c r="D801" i="16"/>
  <c r="B801" i="16"/>
  <c r="E800" i="16"/>
  <c r="D800" i="16"/>
  <c r="B800" i="16"/>
  <c r="E799" i="16"/>
  <c r="D799" i="16"/>
  <c r="B799" i="16"/>
  <c r="E798" i="16"/>
  <c r="D798" i="16"/>
  <c r="B798" i="16"/>
  <c r="E797" i="16"/>
  <c r="D797" i="16"/>
  <c r="B797" i="16"/>
  <c r="E796" i="16"/>
  <c r="D796" i="16"/>
  <c r="B796" i="16"/>
  <c r="E795" i="16"/>
  <c r="D795" i="16"/>
  <c r="B795" i="16"/>
  <c r="E794" i="16"/>
  <c r="D794" i="16"/>
  <c r="B794" i="16"/>
  <c r="E793" i="16"/>
  <c r="D793" i="16"/>
  <c r="B793" i="16"/>
  <c r="E792" i="16"/>
  <c r="D792" i="16"/>
  <c r="B792" i="16"/>
  <c r="E791" i="16"/>
  <c r="D791" i="16"/>
  <c r="B791" i="16"/>
  <c r="E790" i="16"/>
  <c r="D790" i="16"/>
  <c r="B790" i="16"/>
  <c r="E789" i="16"/>
  <c r="D789" i="16"/>
  <c r="B789" i="16"/>
  <c r="E788" i="16"/>
  <c r="D788" i="16"/>
  <c r="B788" i="16"/>
  <c r="E787" i="16"/>
  <c r="D787" i="16"/>
  <c r="B787" i="16"/>
  <c r="E786" i="16"/>
  <c r="D786" i="16"/>
  <c r="B786" i="16"/>
  <c r="E785" i="16"/>
  <c r="D785" i="16"/>
  <c r="B785" i="16"/>
  <c r="E784" i="16"/>
  <c r="D784" i="16"/>
  <c r="B784" i="16"/>
  <c r="E783" i="16"/>
  <c r="D783" i="16"/>
  <c r="B783" i="16"/>
  <c r="E782" i="16"/>
  <c r="D782" i="16"/>
  <c r="B782" i="16"/>
  <c r="E781" i="16"/>
  <c r="D781" i="16"/>
  <c r="B781" i="16"/>
  <c r="E780" i="16"/>
  <c r="D780" i="16"/>
  <c r="B780" i="16"/>
  <c r="E779" i="16"/>
  <c r="D779" i="16"/>
  <c r="B779" i="16"/>
  <c r="E778" i="16"/>
  <c r="D778" i="16"/>
  <c r="B778" i="16"/>
  <c r="E777" i="16"/>
  <c r="D777" i="16"/>
  <c r="B777" i="16"/>
  <c r="E776" i="16"/>
  <c r="D776" i="16"/>
  <c r="B776" i="16"/>
  <c r="E775" i="16"/>
  <c r="D775" i="16"/>
  <c r="B775" i="16"/>
  <c r="E774" i="16"/>
  <c r="D774" i="16"/>
  <c r="B774" i="16"/>
  <c r="E773" i="16"/>
  <c r="D773" i="16"/>
  <c r="B773" i="16"/>
  <c r="E772" i="16"/>
  <c r="D772" i="16"/>
  <c r="B772" i="16"/>
  <c r="E771" i="16"/>
  <c r="D771" i="16"/>
  <c r="B771" i="16"/>
  <c r="E770" i="16"/>
  <c r="D770" i="16"/>
  <c r="B770" i="16"/>
  <c r="E769" i="16"/>
  <c r="D769" i="16"/>
  <c r="B769" i="16"/>
  <c r="E768" i="16"/>
  <c r="D768" i="16"/>
  <c r="B768" i="16"/>
  <c r="E767" i="16"/>
  <c r="D767" i="16"/>
  <c r="B767" i="16"/>
  <c r="E766" i="16"/>
  <c r="D766" i="16"/>
  <c r="B766" i="16"/>
  <c r="E765" i="16"/>
  <c r="D765" i="16"/>
  <c r="B765" i="16"/>
  <c r="E764" i="16"/>
  <c r="D764" i="16"/>
  <c r="B764" i="16"/>
  <c r="E763" i="16"/>
  <c r="D763" i="16"/>
  <c r="B763" i="16"/>
  <c r="E762" i="16"/>
  <c r="D762" i="16"/>
  <c r="B762" i="16"/>
  <c r="E761" i="16"/>
  <c r="D761" i="16"/>
  <c r="B761" i="16"/>
  <c r="E760" i="16"/>
  <c r="D760" i="16"/>
  <c r="B760" i="16"/>
  <c r="E759" i="16"/>
  <c r="D759" i="16"/>
  <c r="B759" i="16"/>
  <c r="E758" i="16"/>
  <c r="D758" i="16"/>
  <c r="B758" i="16"/>
  <c r="E757" i="16"/>
  <c r="D757" i="16"/>
  <c r="B757" i="16"/>
  <c r="E756" i="16"/>
  <c r="D756" i="16"/>
  <c r="B756" i="16"/>
  <c r="E755" i="16"/>
  <c r="D755" i="16"/>
  <c r="B755" i="16"/>
  <c r="E754" i="16"/>
  <c r="D754" i="16"/>
  <c r="B754" i="16"/>
  <c r="E753" i="16"/>
  <c r="D753" i="16"/>
  <c r="B753" i="16"/>
  <c r="E752" i="16"/>
  <c r="D752" i="16"/>
  <c r="B752" i="16"/>
  <c r="E751" i="16"/>
  <c r="D751" i="16"/>
  <c r="B751" i="16"/>
  <c r="E750" i="16"/>
  <c r="D750" i="16"/>
  <c r="B750" i="16"/>
  <c r="E749" i="16"/>
  <c r="D749" i="16"/>
  <c r="B749" i="16"/>
  <c r="E748" i="16"/>
  <c r="D748" i="16"/>
  <c r="B748" i="16"/>
  <c r="E747" i="16"/>
  <c r="D747" i="16"/>
  <c r="B747" i="16"/>
  <c r="E746" i="16"/>
  <c r="D746" i="16"/>
  <c r="B746" i="16"/>
  <c r="E745" i="16"/>
  <c r="D745" i="16"/>
  <c r="B745" i="16"/>
  <c r="E744" i="16"/>
  <c r="D744" i="16"/>
  <c r="B744" i="16"/>
  <c r="E743" i="16"/>
  <c r="D743" i="16"/>
  <c r="B743" i="16"/>
  <c r="E742" i="16"/>
  <c r="D742" i="16"/>
  <c r="B742" i="16"/>
  <c r="E741" i="16"/>
  <c r="D741" i="16"/>
  <c r="B741" i="16"/>
  <c r="E740" i="16"/>
  <c r="D740" i="16"/>
  <c r="B740" i="16"/>
  <c r="E739" i="16"/>
  <c r="D739" i="16"/>
  <c r="B739" i="16"/>
  <c r="E738" i="16"/>
  <c r="D738" i="16"/>
  <c r="B738" i="16"/>
  <c r="E737" i="16"/>
  <c r="D737" i="16"/>
  <c r="B737" i="16"/>
  <c r="E736" i="16"/>
  <c r="D736" i="16"/>
  <c r="B736" i="16"/>
  <c r="E735" i="16"/>
  <c r="D735" i="16"/>
  <c r="B735" i="16"/>
  <c r="E734" i="16"/>
  <c r="D734" i="16"/>
  <c r="B734" i="16"/>
  <c r="E733" i="16"/>
  <c r="D733" i="16"/>
  <c r="B733" i="16"/>
  <c r="E732" i="16"/>
  <c r="D732" i="16"/>
  <c r="B732" i="16"/>
  <c r="E731" i="16"/>
  <c r="D731" i="16"/>
  <c r="B731" i="16"/>
  <c r="E730" i="16"/>
  <c r="D730" i="16"/>
  <c r="B730" i="16"/>
  <c r="E729" i="16"/>
  <c r="D729" i="16"/>
  <c r="B729" i="16"/>
  <c r="E728" i="16"/>
  <c r="D728" i="16"/>
  <c r="B728" i="16"/>
  <c r="E727" i="16"/>
  <c r="D727" i="16"/>
  <c r="B727" i="16"/>
  <c r="E726" i="16"/>
  <c r="D726" i="16"/>
  <c r="B726" i="16"/>
  <c r="E725" i="16"/>
  <c r="D725" i="16"/>
  <c r="B725" i="16"/>
  <c r="E724" i="16"/>
  <c r="D724" i="16"/>
  <c r="B724" i="16"/>
  <c r="E723" i="16"/>
  <c r="D723" i="16"/>
  <c r="B723" i="16"/>
  <c r="E722" i="16"/>
  <c r="D722" i="16"/>
  <c r="B722" i="16"/>
  <c r="E721" i="16"/>
  <c r="D721" i="16"/>
  <c r="B721" i="16"/>
  <c r="E720" i="16"/>
  <c r="D720" i="16"/>
  <c r="B720" i="16"/>
  <c r="E719" i="16"/>
  <c r="D719" i="16"/>
  <c r="B719" i="16"/>
  <c r="E718" i="16"/>
  <c r="D718" i="16"/>
  <c r="B718" i="16"/>
  <c r="E717" i="16"/>
  <c r="D717" i="16"/>
  <c r="B717" i="16"/>
  <c r="E716" i="16"/>
  <c r="D716" i="16"/>
  <c r="B716" i="16"/>
  <c r="E715" i="16"/>
  <c r="D715" i="16"/>
  <c r="B715" i="16"/>
  <c r="E714" i="16"/>
  <c r="D714" i="16"/>
  <c r="B714" i="16"/>
  <c r="E713" i="16"/>
  <c r="D713" i="16"/>
  <c r="B713" i="16"/>
  <c r="E712" i="16"/>
  <c r="D712" i="16"/>
  <c r="B712" i="16"/>
  <c r="E711" i="16"/>
  <c r="D711" i="16"/>
  <c r="B711" i="16"/>
  <c r="E710" i="16"/>
  <c r="D710" i="16"/>
  <c r="B710" i="16"/>
  <c r="E709" i="16"/>
  <c r="D709" i="16"/>
  <c r="B709" i="16"/>
  <c r="E708" i="16"/>
  <c r="D708" i="16"/>
  <c r="B708" i="16"/>
  <c r="E707" i="16"/>
  <c r="D707" i="16"/>
  <c r="B707" i="16"/>
  <c r="E706" i="16"/>
  <c r="D706" i="16"/>
  <c r="B706" i="16"/>
  <c r="E705" i="16"/>
  <c r="D705" i="16"/>
  <c r="B705" i="16"/>
  <c r="E704" i="16"/>
  <c r="D704" i="16"/>
  <c r="B704" i="16"/>
  <c r="E703" i="16"/>
  <c r="D703" i="16"/>
  <c r="B703" i="16"/>
  <c r="E702" i="16"/>
  <c r="D702" i="16"/>
  <c r="B702" i="16"/>
  <c r="E701" i="16"/>
  <c r="D701" i="16"/>
  <c r="B701" i="16"/>
  <c r="E700" i="16"/>
  <c r="D700" i="16"/>
  <c r="B700" i="16"/>
  <c r="E699" i="16"/>
  <c r="D699" i="16"/>
  <c r="B699" i="16"/>
  <c r="E698" i="16"/>
  <c r="D698" i="16"/>
  <c r="B698" i="16"/>
  <c r="E697" i="16"/>
  <c r="D697" i="16"/>
  <c r="B697" i="16"/>
  <c r="E696" i="16"/>
  <c r="D696" i="16"/>
  <c r="B696" i="16"/>
  <c r="E695" i="16"/>
  <c r="D695" i="16"/>
  <c r="B695" i="16"/>
  <c r="E694" i="16"/>
  <c r="D694" i="16"/>
  <c r="B694" i="16"/>
  <c r="E693" i="16"/>
  <c r="D693" i="16"/>
  <c r="B693" i="16"/>
  <c r="E692" i="16"/>
  <c r="D692" i="16"/>
  <c r="B692" i="16"/>
  <c r="E691" i="16"/>
  <c r="D691" i="16"/>
  <c r="B691" i="16"/>
  <c r="E690" i="16"/>
  <c r="D690" i="16"/>
  <c r="B690" i="16"/>
  <c r="E689" i="16"/>
  <c r="D689" i="16"/>
  <c r="B689" i="16"/>
  <c r="E688" i="16"/>
  <c r="D688" i="16"/>
  <c r="B688" i="16"/>
  <c r="E687" i="16"/>
  <c r="D687" i="16"/>
  <c r="B687" i="16"/>
  <c r="E686" i="16"/>
  <c r="D686" i="16"/>
  <c r="B686" i="16"/>
  <c r="E685" i="16"/>
  <c r="D685" i="16"/>
  <c r="B685" i="16"/>
  <c r="E684" i="16"/>
  <c r="D684" i="16"/>
  <c r="B684" i="16"/>
  <c r="E683" i="16"/>
  <c r="D683" i="16"/>
  <c r="B683" i="16"/>
  <c r="E682" i="16"/>
  <c r="D682" i="16"/>
  <c r="B682" i="16"/>
  <c r="E681" i="16"/>
  <c r="D681" i="16"/>
  <c r="B681" i="16"/>
  <c r="E680" i="16"/>
  <c r="D680" i="16"/>
  <c r="B680" i="16"/>
  <c r="E679" i="16"/>
  <c r="D679" i="16"/>
  <c r="B679" i="16"/>
  <c r="E678" i="16"/>
  <c r="D678" i="16"/>
  <c r="B678" i="16"/>
  <c r="E677" i="16"/>
  <c r="D677" i="16"/>
  <c r="B677" i="16"/>
  <c r="E676" i="16"/>
  <c r="D676" i="16"/>
  <c r="B676" i="16"/>
  <c r="E675" i="16"/>
  <c r="D675" i="16"/>
  <c r="B675" i="16"/>
  <c r="E674" i="16"/>
  <c r="D674" i="16"/>
  <c r="B674" i="16"/>
  <c r="E673" i="16"/>
  <c r="D673" i="16"/>
  <c r="B673" i="16"/>
  <c r="E672" i="16"/>
  <c r="D672" i="16"/>
  <c r="B672" i="16"/>
  <c r="E671" i="16"/>
  <c r="D671" i="16"/>
  <c r="B671" i="16"/>
  <c r="E670" i="16"/>
  <c r="D670" i="16"/>
  <c r="B670" i="16"/>
  <c r="E669" i="16"/>
  <c r="D669" i="16"/>
  <c r="B669" i="16"/>
  <c r="E668" i="16"/>
  <c r="D668" i="16"/>
  <c r="B668" i="16"/>
  <c r="E667" i="16"/>
  <c r="D667" i="16"/>
  <c r="B667" i="16"/>
  <c r="E666" i="16"/>
  <c r="D666" i="16"/>
  <c r="B666" i="16"/>
  <c r="E665" i="16"/>
  <c r="D665" i="16"/>
  <c r="B665" i="16"/>
  <c r="E664" i="16"/>
  <c r="D664" i="16"/>
  <c r="B664" i="16"/>
  <c r="E663" i="16"/>
  <c r="D663" i="16"/>
  <c r="B663" i="16"/>
  <c r="E662" i="16"/>
  <c r="D662" i="16"/>
  <c r="B662" i="16"/>
  <c r="E661" i="16"/>
  <c r="D661" i="16"/>
  <c r="B661" i="16"/>
  <c r="E660" i="16"/>
  <c r="D660" i="16"/>
  <c r="B660" i="16"/>
  <c r="E659" i="16"/>
  <c r="D659" i="16"/>
  <c r="B659" i="16"/>
  <c r="E658" i="16"/>
  <c r="D658" i="16"/>
  <c r="B658" i="16"/>
  <c r="E657" i="16"/>
  <c r="D657" i="16"/>
  <c r="B657" i="16"/>
  <c r="E656" i="16"/>
  <c r="D656" i="16"/>
  <c r="B656" i="16"/>
  <c r="E655" i="16"/>
  <c r="D655" i="16"/>
  <c r="B655" i="16"/>
  <c r="E654" i="16"/>
  <c r="D654" i="16"/>
  <c r="B654" i="16"/>
  <c r="E653" i="16"/>
  <c r="D653" i="16"/>
  <c r="B653" i="16"/>
  <c r="E652" i="16"/>
  <c r="D652" i="16"/>
  <c r="B652" i="16"/>
  <c r="E651" i="16"/>
  <c r="D651" i="16"/>
  <c r="B651" i="16"/>
  <c r="E650" i="16"/>
  <c r="D650" i="16"/>
  <c r="B650" i="16"/>
  <c r="E649" i="16"/>
  <c r="D649" i="16"/>
  <c r="B649" i="16"/>
  <c r="E648" i="16"/>
  <c r="D648" i="16"/>
  <c r="B648" i="16"/>
  <c r="E647" i="16"/>
  <c r="D647" i="16"/>
  <c r="B647" i="16"/>
  <c r="E646" i="16"/>
  <c r="D646" i="16"/>
  <c r="B646" i="16"/>
  <c r="E645" i="16"/>
  <c r="D645" i="16"/>
  <c r="B645" i="16"/>
  <c r="E644" i="16"/>
  <c r="D644" i="16"/>
  <c r="B644" i="16"/>
  <c r="E643" i="16"/>
  <c r="D643" i="16"/>
  <c r="B643" i="16"/>
  <c r="E642" i="16"/>
  <c r="D642" i="16"/>
  <c r="B642" i="16"/>
  <c r="E641" i="16"/>
  <c r="D641" i="16"/>
  <c r="B641" i="16"/>
  <c r="E640" i="16"/>
  <c r="D640" i="16"/>
  <c r="B640" i="16"/>
  <c r="E639" i="16"/>
  <c r="D639" i="16"/>
  <c r="B639" i="16"/>
  <c r="E638" i="16"/>
  <c r="D638" i="16"/>
  <c r="B638" i="16"/>
  <c r="E637" i="16"/>
  <c r="D637" i="16"/>
  <c r="B637" i="16"/>
  <c r="E636" i="16"/>
  <c r="D636" i="16"/>
  <c r="B636" i="16"/>
  <c r="E635" i="16"/>
  <c r="D635" i="16"/>
  <c r="B635" i="16"/>
  <c r="E634" i="16"/>
  <c r="D634" i="16"/>
  <c r="B634" i="16"/>
  <c r="E633" i="16"/>
  <c r="D633" i="16"/>
  <c r="B633" i="16"/>
  <c r="E632" i="16"/>
  <c r="D632" i="16"/>
  <c r="B632" i="16"/>
  <c r="E631" i="16"/>
  <c r="D631" i="16"/>
  <c r="B631" i="16"/>
  <c r="E630" i="16"/>
  <c r="D630" i="16"/>
  <c r="B630" i="16"/>
  <c r="E629" i="16"/>
  <c r="D629" i="16"/>
  <c r="B629" i="16"/>
  <c r="E628" i="16"/>
  <c r="D628" i="16"/>
  <c r="B628" i="16"/>
  <c r="E627" i="16"/>
  <c r="D627" i="16"/>
  <c r="B627" i="16"/>
  <c r="E626" i="16"/>
  <c r="D626" i="16"/>
  <c r="B626" i="16"/>
  <c r="E625" i="16"/>
  <c r="D625" i="16"/>
  <c r="B625" i="16"/>
  <c r="E624" i="16"/>
  <c r="D624" i="16"/>
  <c r="B624" i="16"/>
  <c r="E623" i="16"/>
  <c r="D623" i="16"/>
  <c r="B623" i="16"/>
  <c r="E622" i="16"/>
  <c r="D622" i="16"/>
  <c r="B622" i="16"/>
  <c r="E621" i="16"/>
  <c r="D621" i="16"/>
  <c r="B621" i="16"/>
  <c r="E620" i="16"/>
  <c r="D620" i="16"/>
  <c r="B620" i="16"/>
  <c r="E619" i="16"/>
  <c r="D619" i="16"/>
  <c r="B619" i="16"/>
  <c r="E618" i="16"/>
  <c r="D618" i="16"/>
  <c r="B618" i="16"/>
  <c r="E617" i="16"/>
  <c r="D617" i="16"/>
  <c r="B617" i="16"/>
  <c r="E616" i="16"/>
  <c r="D616" i="16"/>
  <c r="B616" i="16"/>
  <c r="E615" i="16"/>
  <c r="D615" i="16"/>
  <c r="B615" i="16"/>
  <c r="E614" i="16"/>
  <c r="D614" i="16"/>
  <c r="B614" i="16"/>
  <c r="E613" i="16"/>
  <c r="D613" i="16"/>
  <c r="B613" i="16"/>
  <c r="E612" i="16"/>
  <c r="D612" i="16"/>
  <c r="B612" i="16"/>
  <c r="E611" i="16"/>
  <c r="D611" i="16"/>
  <c r="B611" i="16"/>
  <c r="E610" i="16"/>
  <c r="D610" i="16"/>
  <c r="B610" i="16"/>
  <c r="E609" i="16"/>
  <c r="D609" i="16"/>
  <c r="B609" i="16"/>
  <c r="E608" i="16"/>
  <c r="D608" i="16"/>
  <c r="B608" i="16"/>
  <c r="E607" i="16"/>
  <c r="D607" i="16"/>
  <c r="B607" i="16"/>
  <c r="E606" i="16"/>
  <c r="D606" i="16"/>
  <c r="B606" i="16"/>
  <c r="E605" i="16"/>
  <c r="D605" i="16"/>
  <c r="B605" i="16"/>
  <c r="E604" i="16"/>
  <c r="D604" i="16"/>
  <c r="B604" i="16"/>
  <c r="E603" i="16"/>
  <c r="D603" i="16"/>
  <c r="B603" i="16"/>
  <c r="E602" i="16"/>
  <c r="D602" i="16"/>
  <c r="B602" i="16"/>
  <c r="E601" i="16"/>
  <c r="D601" i="16"/>
  <c r="B601" i="16"/>
  <c r="E600" i="16"/>
  <c r="D600" i="16"/>
  <c r="B600" i="16"/>
  <c r="E599" i="16"/>
  <c r="D599" i="16"/>
  <c r="B599" i="16"/>
  <c r="E598" i="16"/>
  <c r="D598" i="16"/>
  <c r="B598" i="16"/>
  <c r="E597" i="16"/>
  <c r="D597" i="16"/>
  <c r="B597" i="16"/>
  <c r="E596" i="16"/>
  <c r="D596" i="16"/>
  <c r="B596" i="16"/>
  <c r="E595" i="16"/>
  <c r="D595" i="16"/>
  <c r="B595" i="16"/>
  <c r="E594" i="16"/>
  <c r="D594" i="16"/>
  <c r="B594" i="16"/>
  <c r="E593" i="16"/>
  <c r="D593" i="16"/>
  <c r="B593" i="16"/>
  <c r="E592" i="16"/>
  <c r="D592" i="16"/>
  <c r="B592" i="16"/>
  <c r="E591" i="16"/>
  <c r="D591" i="16"/>
  <c r="B591" i="16"/>
  <c r="E590" i="16"/>
  <c r="D590" i="16"/>
  <c r="B590" i="16"/>
  <c r="E589" i="16"/>
  <c r="D589" i="16"/>
  <c r="B589" i="16"/>
  <c r="E588" i="16"/>
  <c r="D588" i="16"/>
  <c r="B588" i="16"/>
  <c r="E587" i="16"/>
  <c r="D587" i="16"/>
  <c r="B587" i="16"/>
  <c r="E586" i="16"/>
  <c r="D586" i="16"/>
  <c r="B586" i="16"/>
  <c r="E585" i="16"/>
  <c r="D585" i="16"/>
  <c r="B585" i="16"/>
  <c r="E584" i="16"/>
  <c r="D584" i="16"/>
  <c r="B584" i="16"/>
  <c r="E583" i="16"/>
  <c r="D583" i="16"/>
  <c r="B583" i="16"/>
  <c r="E582" i="16"/>
  <c r="D582" i="16"/>
  <c r="B582" i="16"/>
  <c r="E581" i="16"/>
  <c r="D581" i="16"/>
  <c r="B581" i="16"/>
  <c r="E580" i="16"/>
  <c r="D580" i="16"/>
  <c r="B580" i="16"/>
  <c r="E579" i="16"/>
  <c r="D579" i="16"/>
  <c r="B579" i="16"/>
  <c r="E578" i="16"/>
  <c r="D578" i="16"/>
  <c r="B578" i="16"/>
  <c r="E577" i="16"/>
  <c r="D577" i="16"/>
  <c r="B577" i="16"/>
  <c r="E576" i="16"/>
  <c r="D576" i="16"/>
  <c r="B576" i="16"/>
  <c r="E575" i="16"/>
  <c r="D575" i="16"/>
  <c r="B575" i="16"/>
  <c r="E574" i="16"/>
  <c r="D574" i="16"/>
  <c r="B574" i="16"/>
  <c r="E573" i="16"/>
  <c r="D573" i="16"/>
  <c r="B573" i="16"/>
  <c r="E572" i="16"/>
  <c r="D572" i="16"/>
  <c r="B572" i="16"/>
  <c r="E571" i="16"/>
  <c r="D571" i="16"/>
  <c r="B571" i="16"/>
  <c r="E570" i="16"/>
  <c r="D570" i="16"/>
  <c r="B570" i="16"/>
  <c r="E569" i="16"/>
  <c r="D569" i="16"/>
  <c r="B569" i="16"/>
  <c r="E568" i="16"/>
  <c r="D568" i="16"/>
  <c r="B568" i="16"/>
  <c r="E567" i="16"/>
  <c r="D567" i="16"/>
  <c r="B567" i="16"/>
  <c r="E566" i="16"/>
  <c r="D566" i="16"/>
  <c r="B566" i="16"/>
  <c r="E565" i="16"/>
  <c r="D565" i="16"/>
  <c r="B565" i="16"/>
  <c r="E564" i="16"/>
  <c r="D564" i="16"/>
  <c r="B564" i="16"/>
  <c r="E563" i="16"/>
  <c r="D563" i="16"/>
  <c r="B563" i="16"/>
  <c r="E562" i="16"/>
  <c r="D562" i="16"/>
  <c r="B562" i="16"/>
  <c r="E561" i="16"/>
  <c r="D561" i="16"/>
  <c r="B561" i="16"/>
  <c r="E560" i="16"/>
  <c r="D560" i="16"/>
  <c r="B560" i="16"/>
  <c r="E559" i="16"/>
  <c r="D559" i="16"/>
  <c r="B559" i="16"/>
  <c r="E558" i="16"/>
  <c r="D558" i="16"/>
  <c r="B558" i="16"/>
  <c r="E557" i="16"/>
  <c r="D557" i="16"/>
  <c r="B557" i="16"/>
  <c r="E556" i="16"/>
  <c r="D556" i="16"/>
  <c r="B556" i="16"/>
  <c r="E555" i="16"/>
  <c r="D555" i="16"/>
  <c r="B555" i="16"/>
  <c r="E554" i="16"/>
  <c r="D554" i="16"/>
  <c r="B554" i="16"/>
  <c r="E553" i="16"/>
  <c r="D553" i="16"/>
  <c r="B553" i="16"/>
  <c r="E552" i="16"/>
  <c r="D552" i="16"/>
  <c r="B552" i="16"/>
  <c r="E551" i="16"/>
  <c r="D551" i="16"/>
  <c r="B551" i="16"/>
  <c r="E550" i="16"/>
  <c r="D550" i="16"/>
  <c r="B550" i="16"/>
  <c r="E549" i="16"/>
  <c r="D549" i="16"/>
  <c r="B549" i="16"/>
  <c r="E548" i="16"/>
  <c r="D548" i="16"/>
  <c r="B548" i="16"/>
  <c r="E547" i="16"/>
  <c r="D547" i="16"/>
  <c r="B547" i="16"/>
  <c r="E546" i="16"/>
  <c r="D546" i="16"/>
  <c r="B546" i="16"/>
  <c r="E545" i="16"/>
  <c r="D545" i="16"/>
  <c r="B545" i="16"/>
  <c r="E544" i="16"/>
  <c r="D544" i="16"/>
  <c r="B544" i="16"/>
  <c r="E543" i="16"/>
  <c r="D543" i="16"/>
  <c r="B543" i="16"/>
  <c r="E542" i="16"/>
  <c r="D542" i="16"/>
  <c r="B542" i="16"/>
  <c r="E541" i="16"/>
  <c r="D541" i="16"/>
  <c r="B541" i="16"/>
  <c r="E540" i="16"/>
  <c r="D540" i="16"/>
  <c r="B540" i="16"/>
  <c r="E539" i="16"/>
  <c r="D539" i="16"/>
  <c r="B539" i="16"/>
  <c r="E538" i="16"/>
  <c r="D538" i="16"/>
  <c r="B538" i="16"/>
  <c r="E537" i="16"/>
  <c r="D537" i="16"/>
  <c r="B537" i="16"/>
  <c r="E536" i="16"/>
  <c r="D536" i="16"/>
  <c r="B536" i="16"/>
  <c r="E535" i="16"/>
  <c r="D535" i="16"/>
  <c r="B535" i="16"/>
  <c r="E534" i="16"/>
  <c r="D534" i="16"/>
  <c r="B534" i="16"/>
  <c r="E533" i="16"/>
  <c r="D533" i="16"/>
  <c r="B533" i="16"/>
  <c r="E532" i="16"/>
  <c r="D532" i="16"/>
  <c r="B532" i="16"/>
  <c r="E531" i="16"/>
  <c r="D531" i="16"/>
  <c r="B531" i="16"/>
  <c r="E530" i="16"/>
  <c r="D530" i="16"/>
  <c r="B530" i="16"/>
  <c r="E529" i="16"/>
  <c r="D529" i="16"/>
  <c r="B529" i="16"/>
  <c r="E528" i="16"/>
  <c r="D528" i="16"/>
  <c r="B528" i="16"/>
  <c r="E527" i="16"/>
  <c r="D527" i="16"/>
  <c r="B527" i="16"/>
  <c r="E526" i="16"/>
  <c r="D526" i="16"/>
  <c r="B526" i="16"/>
  <c r="E525" i="16"/>
  <c r="D525" i="16"/>
  <c r="B525" i="16"/>
  <c r="E524" i="16"/>
  <c r="D524" i="16"/>
  <c r="B524" i="16"/>
  <c r="E523" i="16"/>
  <c r="D523" i="16"/>
  <c r="B523" i="16"/>
  <c r="E522" i="16"/>
  <c r="D522" i="16"/>
  <c r="B522" i="16"/>
  <c r="E521" i="16"/>
  <c r="D521" i="16"/>
  <c r="B521" i="16"/>
  <c r="E520" i="16"/>
  <c r="D520" i="16"/>
  <c r="B520" i="16"/>
  <c r="E519" i="16"/>
  <c r="D519" i="16"/>
  <c r="B519" i="16"/>
  <c r="E518" i="16"/>
  <c r="D518" i="16"/>
  <c r="B518" i="16"/>
  <c r="E517" i="16"/>
  <c r="D517" i="16"/>
  <c r="B517" i="16"/>
  <c r="E516" i="16"/>
  <c r="D516" i="16"/>
  <c r="B516" i="16"/>
  <c r="E515" i="16"/>
  <c r="D515" i="16"/>
  <c r="B515" i="16"/>
  <c r="E514" i="16"/>
  <c r="D514" i="16"/>
  <c r="B514" i="16"/>
  <c r="E513" i="16"/>
  <c r="D513" i="16"/>
  <c r="B513" i="16"/>
  <c r="E512" i="16"/>
  <c r="D512" i="16"/>
  <c r="B512" i="16"/>
  <c r="E511" i="16"/>
  <c r="D511" i="16"/>
  <c r="B511" i="16"/>
  <c r="E510" i="16"/>
  <c r="D510" i="16"/>
  <c r="B510" i="16"/>
  <c r="E509" i="16"/>
  <c r="D509" i="16"/>
  <c r="B509" i="16"/>
  <c r="E508" i="16"/>
  <c r="D508" i="16"/>
  <c r="B508" i="16"/>
  <c r="E507" i="16"/>
  <c r="D507" i="16"/>
  <c r="B507" i="16"/>
  <c r="E506" i="16"/>
  <c r="D506" i="16"/>
  <c r="B506" i="16"/>
  <c r="E505" i="16"/>
  <c r="D505" i="16"/>
  <c r="B505" i="16"/>
  <c r="E504" i="16"/>
  <c r="D504" i="16"/>
  <c r="B504" i="16"/>
  <c r="E503" i="16"/>
  <c r="D503" i="16"/>
  <c r="B503" i="16"/>
  <c r="E502" i="16"/>
  <c r="D502" i="16"/>
  <c r="B502" i="16"/>
  <c r="E501" i="16"/>
  <c r="D501" i="16"/>
  <c r="B501" i="16"/>
  <c r="E500" i="16"/>
  <c r="D500" i="16"/>
  <c r="B500" i="16"/>
  <c r="E499" i="16"/>
  <c r="D499" i="16"/>
  <c r="B499" i="16"/>
  <c r="E498" i="16"/>
  <c r="D498" i="16"/>
  <c r="B498" i="16"/>
  <c r="E497" i="16"/>
  <c r="D497" i="16"/>
  <c r="B497" i="16"/>
  <c r="E496" i="16"/>
  <c r="D496" i="16"/>
  <c r="B496" i="16"/>
  <c r="E495" i="16"/>
  <c r="D495" i="16"/>
  <c r="B495" i="16"/>
  <c r="E494" i="16"/>
  <c r="D494" i="16"/>
  <c r="B494" i="16"/>
  <c r="E493" i="16"/>
  <c r="D493" i="16"/>
  <c r="B493" i="16"/>
  <c r="E492" i="16"/>
  <c r="D492" i="16"/>
  <c r="B492" i="16"/>
  <c r="E491" i="16"/>
  <c r="D491" i="16"/>
  <c r="B491" i="16"/>
  <c r="E490" i="16"/>
  <c r="D490" i="16"/>
  <c r="B490" i="16"/>
  <c r="E489" i="16"/>
  <c r="D489" i="16"/>
  <c r="B489" i="16"/>
  <c r="E488" i="16"/>
  <c r="D488" i="16"/>
  <c r="B488" i="16"/>
  <c r="E487" i="16"/>
  <c r="D487" i="16"/>
  <c r="B487" i="16"/>
  <c r="E486" i="16"/>
  <c r="D486" i="16"/>
  <c r="B486" i="16"/>
  <c r="E485" i="16"/>
  <c r="D485" i="16"/>
  <c r="B485" i="16"/>
  <c r="E484" i="16"/>
  <c r="D484" i="16"/>
  <c r="B484" i="16"/>
  <c r="E483" i="16"/>
  <c r="D483" i="16"/>
  <c r="B483" i="16"/>
  <c r="E482" i="16"/>
  <c r="D482" i="16"/>
  <c r="B482" i="16"/>
  <c r="E481" i="16"/>
  <c r="D481" i="16"/>
  <c r="B481" i="16"/>
  <c r="E480" i="16"/>
  <c r="D480" i="16"/>
  <c r="B480" i="16"/>
  <c r="E479" i="16"/>
  <c r="D479" i="16"/>
  <c r="B479" i="16"/>
  <c r="E478" i="16"/>
  <c r="D478" i="16"/>
  <c r="B478" i="16"/>
  <c r="E477" i="16"/>
  <c r="D477" i="16"/>
  <c r="B477" i="16"/>
  <c r="E476" i="16"/>
  <c r="D476" i="16"/>
  <c r="B476" i="16"/>
  <c r="E475" i="16"/>
  <c r="D475" i="16"/>
  <c r="B475" i="16"/>
  <c r="E474" i="16"/>
  <c r="D474" i="16"/>
  <c r="B474" i="16"/>
  <c r="E473" i="16"/>
  <c r="D473" i="16"/>
  <c r="B473" i="16"/>
  <c r="E472" i="16"/>
  <c r="D472" i="16"/>
  <c r="B472" i="16"/>
  <c r="E471" i="16"/>
  <c r="D471" i="16"/>
  <c r="B471" i="16"/>
  <c r="E470" i="16"/>
  <c r="D470" i="16"/>
  <c r="B470" i="16"/>
  <c r="E469" i="16"/>
  <c r="D469" i="16"/>
  <c r="B469" i="16"/>
  <c r="E468" i="16"/>
  <c r="D468" i="16"/>
  <c r="B468" i="16"/>
  <c r="E467" i="16"/>
  <c r="D467" i="16"/>
  <c r="B467" i="16"/>
  <c r="E466" i="16"/>
  <c r="D466" i="16"/>
  <c r="B466" i="16"/>
  <c r="E465" i="16"/>
  <c r="D465" i="16"/>
  <c r="B465" i="16"/>
  <c r="E464" i="16"/>
  <c r="D464" i="16"/>
  <c r="B464" i="16"/>
  <c r="E463" i="16"/>
  <c r="D463" i="16"/>
  <c r="B463" i="16"/>
  <c r="E462" i="16"/>
  <c r="D462" i="16"/>
  <c r="B462" i="16"/>
  <c r="E461" i="16"/>
  <c r="D461" i="16"/>
  <c r="B461" i="16"/>
  <c r="E460" i="16"/>
  <c r="D460" i="16"/>
  <c r="B460" i="16"/>
  <c r="E459" i="16"/>
  <c r="D459" i="16"/>
  <c r="B459" i="16"/>
  <c r="E458" i="16"/>
  <c r="D458" i="16"/>
  <c r="B458" i="16"/>
  <c r="E457" i="16"/>
  <c r="D457" i="16"/>
  <c r="B457" i="16"/>
  <c r="E456" i="16"/>
  <c r="D456" i="16"/>
  <c r="B456" i="16"/>
  <c r="E455" i="16"/>
  <c r="D455" i="16"/>
  <c r="B455" i="16"/>
  <c r="E454" i="16"/>
  <c r="D454" i="16"/>
  <c r="B454" i="16"/>
  <c r="E453" i="16"/>
  <c r="D453" i="16"/>
  <c r="B453" i="16"/>
  <c r="E452" i="16"/>
  <c r="D452" i="16"/>
  <c r="B452" i="16"/>
  <c r="E451" i="16"/>
  <c r="D451" i="16"/>
  <c r="B451" i="16"/>
  <c r="E450" i="16"/>
  <c r="D450" i="16"/>
  <c r="B450" i="16"/>
  <c r="E449" i="16"/>
  <c r="D449" i="16"/>
  <c r="B449" i="16"/>
  <c r="E448" i="16"/>
  <c r="D448" i="16"/>
  <c r="B448" i="16"/>
  <c r="E447" i="16"/>
  <c r="D447" i="16"/>
  <c r="B447" i="16"/>
  <c r="E446" i="16"/>
  <c r="D446" i="16"/>
  <c r="B446" i="16"/>
  <c r="E445" i="16"/>
  <c r="D445" i="16"/>
  <c r="B445" i="16"/>
  <c r="E444" i="16"/>
  <c r="D444" i="16"/>
  <c r="B444" i="16"/>
  <c r="E443" i="16"/>
  <c r="D443" i="16"/>
  <c r="B443" i="16"/>
  <c r="E442" i="16"/>
  <c r="D442" i="16"/>
  <c r="B442" i="16"/>
  <c r="E441" i="16"/>
  <c r="D441" i="16"/>
  <c r="B441" i="16"/>
  <c r="E440" i="16"/>
  <c r="D440" i="16"/>
  <c r="B440" i="16"/>
  <c r="E439" i="16"/>
  <c r="D439" i="16"/>
  <c r="B439" i="16"/>
  <c r="E438" i="16"/>
  <c r="D438" i="16"/>
  <c r="B438" i="16"/>
  <c r="E437" i="16"/>
  <c r="D437" i="16"/>
  <c r="B437" i="16"/>
  <c r="E436" i="16"/>
  <c r="D436" i="16"/>
  <c r="B436" i="16"/>
  <c r="E435" i="16"/>
  <c r="D435" i="16"/>
  <c r="B435" i="16"/>
  <c r="E434" i="16"/>
  <c r="D434" i="16"/>
  <c r="B434" i="16"/>
  <c r="E433" i="16"/>
  <c r="D433" i="16"/>
  <c r="B433" i="16"/>
  <c r="E432" i="16"/>
  <c r="D432" i="16"/>
  <c r="B432" i="16"/>
  <c r="E431" i="16"/>
  <c r="D431" i="16"/>
  <c r="B431" i="16"/>
  <c r="E430" i="16"/>
  <c r="D430" i="16"/>
  <c r="B430" i="16"/>
  <c r="E429" i="16"/>
  <c r="D429" i="16"/>
  <c r="B429" i="16"/>
  <c r="E428" i="16"/>
  <c r="D428" i="16"/>
  <c r="B428" i="16"/>
  <c r="E427" i="16"/>
  <c r="D427" i="16"/>
  <c r="B427" i="16"/>
  <c r="E426" i="16"/>
  <c r="D426" i="16"/>
  <c r="B426" i="16"/>
  <c r="E425" i="16"/>
  <c r="D425" i="16"/>
  <c r="B425" i="16"/>
  <c r="E424" i="16"/>
  <c r="D424" i="16"/>
  <c r="B424" i="16"/>
  <c r="E423" i="16"/>
  <c r="D423" i="16"/>
  <c r="B423" i="16"/>
  <c r="E422" i="16"/>
  <c r="D422" i="16"/>
  <c r="B422" i="16"/>
  <c r="E421" i="16"/>
  <c r="D421" i="16"/>
  <c r="B421" i="16"/>
  <c r="E420" i="16"/>
  <c r="D420" i="16"/>
  <c r="B420" i="16"/>
  <c r="E419" i="16"/>
  <c r="D419" i="16"/>
  <c r="B419" i="16"/>
  <c r="E418" i="16"/>
  <c r="D418" i="16"/>
  <c r="B418" i="16"/>
  <c r="E417" i="16"/>
  <c r="D417" i="16"/>
  <c r="B417" i="16"/>
  <c r="E416" i="16"/>
  <c r="D416" i="16"/>
  <c r="B416" i="16"/>
  <c r="E415" i="16"/>
  <c r="D415" i="16"/>
  <c r="B415" i="16"/>
  <c r="E414" i="16"/>
  <c r="D414" i="16"/>
  <c r="B414" i="16"/>
  <c r="E413" i="16"/>
  <c r="D413" i="16"/>
  <c r="B413" i="16"/>
  <c r="E412" i="16"/>
  <c r="D412" i="16"/>
  <c r="B412" i="16"/>
  <c r="E411" i="16"/>
  <c r="D411" i="16"/>
  <c r="B411" i="16"/>
  <c r="E410" i="16"/>
  <c r="D410" i="16"/>
  <c r="B410" i="16"/>
  <c r="E409" i="16"/>
  <c r="D409" i="16"/>
  <c r="B409" i="16"/>
  <c r="E408" i="16"/>
  <c r="D408" i="16"/>
  <c r="B408" i="16"/>
  <c r="E407" i="16"/>
  <c r="D407" i="16"/>
  <c r="B407" i="16"/>
  <c r="E406" i="16"/>
  <c r="D406" i="16"/>
  <c r="B406" i="16"/>
  <c r="E405" i="16"/>
  <c r="D405" i="16"/>
  <c r="B405" i="16"/>
  <c r="E404" i="16"/>
  <c r="D404" i="16"/>
  <c r="B404" i="16"/>
  <c r="E403" i="16"/>
  <c r="D403" i="16"/>
  <c r="B403" i="16"/>
  <c r="E402" i="16"/>
  <c r="D402" i="16"/>
  <c r="B402" i="16"/>
  <c r="E401" i="16"/>
  <c r="D401" i="16"/>
  <c r="B401" i="16"/>
  <c r="E400" i="16"/>
  <c r="D400" i="16"/>
  <c r="B400" i="16"/>
  <c r="E399" i="16"/>
  <c r="D399" i="16"/>
  <c r="B399" i="16"/>
  <c r="E398" i="16"/>
  <c r="D398" i="16"/>
  <c r="B398" i="16"/>
  <c r="E397" i="16"/>
  <c r="D397" i="16"/>
  <c r="B397" i="16"/>
  <c r="E396" i="16"/>
  <c r="D396" i="16"/>
  <c r="B396" i="16"/>
  <c r="E395" i="16"/>
  <c r="D395" i="16"/>
  <c r="B395" i="16"/>
  <c r="E394" i="16"/>
  <c r="D394" i="16"/>
  <c r="B394" i="16"/>
  <c r="E393" i="16"/>
  <c r="D393" i="16"/>
  <c r="B393" i="16"/>
  <c r="E392" i="16"/>
  <c r="D392" i="16"/>
  <c r="B392" i="16"/>
  <c r="E391" i="16"/>
  <c r="D391" i="16"/>
  <c r="B391" i="16"/>
  <c r="E390" i="16"/>
  <c r="D390" i="16"/>
  <c r="B390" i="16"/>
  <c r="E389" i="16"/>
  <c r="D389" i="16"/>
  <c r="B389" i="16"/>
  <c r="E388" i="16"/>
  <c r="D388" i="16"/>
  <c r="B388" i="16"/>
  <c r="E387" i="16"/>
  <c r="D387" i="16"/>
  <c r="B387" i="16"/>
  <c r="E386" i="16"/>
  <c r="D386" i="16"/>
  <c r="B386" i="16"/>
  <c r="E385" i="16"/>
  <c r="D385" i="16"/>
  <c r="B385" i="16"/>
  <c r="E384" i="16"/>
  <c r="D384" i="16"/>
  <c r="B384" i="16"/>
  <c r="E383" i="16"/>
  <c r="D383" i="16"/>
  <c r="B383" i="16"/>
  <c r="E382" i="16"/>
  <c r="D382" i="16"/>
  <c r="B382" i="16"/>
  <c r="E381" i="16"/>
  <c r="D381" i="16"/>
  <c r="B381" i="16"/>
  <c r="E380" i="16"/>
  <c r="D380" i="16"/>
  <c r="B380" i="16"/>
  <c r="E379" i="16"/>
  <c r="D379" i="16"/>
  <c r="B379" i="16"/>
  <c r="E378" i="16"/>
  <c r="D378" i="16"/>
  <c r="B378" i="16"/>
  <c r="E377" i="16"/>
  <c r="D377" i="16"/>
  <c r="B377" i="16"/>
  <c r="E376" i="16"/>
  <c r="D376" i="16"/>
  <c r="B376" i="16"/>
  <c r="E375" i="16"/>
  <c r="D375" i="16"/>
  <c r="B375" i="16"/>
  <c r="E374" i="16"/>
  <c r="D374" i="16"/>
  <c r="B374" i="16"/>
  <c r="E373" i="16"/>
  <c r="D373" i="16"/>
  <c r="B373" i="16"/>
  <c r="E372" i="16"/>
  <c r="D372" i="16"/>
  <c r="B372" i="16"/>
  <c r="E371" i="16"/>
  <c r="D371" i="16"/>
  <c r="B371" i="16"/>
  <c r="E370" i="16"/>
  <c r="D370" i="16"/>
  <c r="B370" i="16"/>
  <c r="E369" i="16"/>
  <c r="D369" i="16"/>
  <c r="B369" i="16"/>
  <c r="E368" i="16"/>
  <c r="D368" i="16"/>
  <c r="B368" i="16"/>
  <c r="E367" i="16"/>
  <c r="D367" i="16"/>
  <c r="B367" i="16"/>
  <c r="E366" i="16"/>
  <c r="D366" i="16"/>
  <c r="B366" i="16"/>
  <c r="E365" i="16"/>
  <c r="D365" i="16"/>
  <c r="B365" i="16"/>
  <c r="E364" i="16"/>
  <c r="D364" i="16"/>
  <c r="B364" i="16"/>
  <c r="E363" i="16"/>
  <c r="D363" i="16"/>
  <c r="B363" i="16"/>
  <c r="E362" i="16"/>
  <c r="D362" i="16"/>
  <c r="B362" i="16"/>
  <c r="E361" i="16"/>
  <c r="D361" i="16"/>
  <c r="B361" i="16"/>
  <c r="E360" i="16"/>
  <c r="D360" i="16"/>
  <c r="B360" i="16"/>
  <c r="E359" i="16"/>
  <c r="D359" i="16"/>
  <c r="B359" i="16"/>
  <c r="E358" i="16"/>
  <c r="D358" i="16"/>
  <c r="B358" i="16"/>
  <c r="E357" i="16"/>
  <c r="D357" i="16"/>
  <c r="B357" i="16"/>
  <c r="E356" i="16"/>
  <c r="D356" i="16"/>
  <c r="B356" i="16"/>
  <c r="E355" i="16"/>
  <c r="D355" i="16"/>
  <c r="B355" i="16"/>
  <c r="E354" i="16"/>
  <c r="D354" i="16"/>
  <c r="B354" i="16"/>
  <c r="E353" i="16"/>
  <c r="D353" i="16"/>
  <c r="B353" i="16"/>
  <c r="E352" i="16"/>
  <c r="D352" i="16"/>
  <c r="B352" i="16"/>
  <c r="E351" i="16"/>
  <c r="D351" i="16"/>
  <c r="B351" i="16"/>
  <c r="E350" i="16"/>
  <c r="D350" i="16"/>
  <c r="B350" i="16"/>
  <c r="E349" i="16"/>
  <c r="D349" i="16"/>
  <c r="B349" i="16"/>
  <c r="E348" i="16"/>
  <c r="D348" i="16"/>
  <c r="B348" i="16"/>
  <c r="E347" i="16"/>
  <c r="D347" i="16"/>
  <c r="B347" i="16"/>
  <c r="E346" i="16"/>
  <c r="D346" i="16"/>
  <c r="B346" i="16"/>
  <c r="E345" i="16"/>
  <c r="D345" i="16"/>
  <c r="B345" i="16"/>
  <c r="E344" i="16"/>
  <c r="D344" i="16"/>
  <c r="B344" i="16"/>
  <c r="E343" i="16"/>
  <c r="D343" i="16"/>
  <c r="B343" i="16"/>
  <c r="E342" i="16"/>
  <c r="D342" i="16"/>
  <c r="B342" i="16"/>
  <c r="E341" i="16"/>
  <c r="D341" i="16"/>
  <c r="B341" i="16"/>
  <c r="E340" i="16"/>
  <c r="D340" i="16"/>
  <c r="B340" i="16"/>
  <c r="E339" i="16"/>
  <c r="D339" i="16"/>
  <c r="B339" i="16"/>
  <c r="E338" i="16"/>
  <c r="D338" i="16"/>
  <c r="B338" i="16"/>
  <c r="E337" i="16"/>
  <c r="D337" i="16"/>
  <c r="B337" i="16"/>
  <c r="E336" i="16"/>
  <c r="D336" i="16"/>
  <c r="B336" i="16"/>
  <c r="E335" i="16"/>
  <c r="D335" i="16"/>
  <c r="B335" i="16"/>
  <c r="E334" i="16"/>
  <c r="D334" i="16"/>
  <c r="B334" i="16"/>
  <c r="E333" i="16"/>
  <c r="D333" i="16"/>
  <c r="B333" i="16"/>
  <c r="E332" i="16"/>
  <c r="D332" i="16"/>
  <c r="B332" i="16"/>
  <c r="E331" i="16"/>
  <c r="D331" i="16"/>
  <c r="B331" i="16"/>
  <c r="E330" i="16"/>
  <c r="D330" i="16"/>
  <c r="B330" i="16"/>
  <c r="E329" i="16"/>
  <c r="D329" i="16"/>
  <c r="B329" i="16"/>
  <c r="E328" i="16"/>
  <c r="D328" i="16"/>
  <c r="B328" i="16"/>
  <c r="E327" i="16"/>
  <c r="D327" i="16"/>
  <c r="B327" i="16"/>
  <c r="E326" i="16"/>
  <c r="D326" i="16"/>
  <c r="B326" i="16"/>
  <c r="E325" i="16"/>
  <c r="D325" i="16"/>
  <c r="B325" i="16"/>
  <c r="E324" i="16"/>
  <c r="D324" i="16"/>
  <c r="B324" i="16"/>
  <c r="E323" i="16"/>
  <c r="D323" i="16"/>
  <c r="B323" i="16"/>
  <c r="E322" i="16"/>
  <c r="D322" i="16"/>
  <c r="B322" i="16"/>
  <c r="E321" i="16"/>
  <c r="D321" i="16"/>
  <c r="B321" i="16"/>
  <c r="E320" i="16"/>
  <c r="D320" i="16"/>
  <c r="B320" i="16"/>
  <c r="E319" i="16"/>
  <c r="D319" i="16"/>
  <c r="B319" i="16"/>
  <c r="E318" i="16"/>
  <c r="D318" i="16"/>
  <c r="B318" i="16"/>
  <c r="E317" i="16"/>
  <c r="D317" i="16"/>
  <c r="B317" i="16"/>
  <c r="E316" i="16"/>
  <c r="D316" i="16"/>
  <c r="B316" i="16"/>
  <c r="E315" i="16"/>
  <c r="D315" i="16"/>
  <c r="B315" i="16"/>
  <c r="E314" i="16"/>
  <c r="D314" i="16"/>
  <c r="B314" i="16"/>
  <c r="E313" i="16"/>
  <c r="D313" i="16"/>
  <c r="B313" i="16"/>
  <c r="E312" i="16"/>
  <c r="D312" i="16"/>
  <c r="B312" i="16"/>
  <c r="E311" i="16"/>
  <c r="D311" i="16"/>
  <c r="B311" i="16"/>
  <c r="E310" i="16"/>
  <c r="D310" i="16"/>
  <c r="B310" i="16"/>
  <c r="E309" i="16"/>
  <c r="D309" i="16"/>
  <c r="B309" i="16"/>
  <c r="E308" i="16"/>
  <c r="D308" i="16"/>
  <c r="B308" i="16"/>
  <c r="E307" i="16"/>
  <c r="D307" i="16"/>
  <c r="B307" i="16"/>
  <c r="E306" i="16"/>
  <c r="D306" i="16"/>
  <c r="B306" i="16"/>
  <c r="E305" i="16"/>
  <c r="D305" i="16"/>
  <c r="B305" i="16"/>
  <c r="E304" i="16"/>
  <c r="D304" i="16"/>
  <c r="B304" i="16"/>
  <c r="E303" i="16"/>
  <c r="D303" i="16"/>
  <c r="B303" i="16"/>
  <c r="E302" i="16"/>
  <c r="D302" i="16"/>
  <c r="B302" i="16"/>
  <c r="E301" i="16"/>
  <c r="D301" i="16"/>
  <c r="B301" i="16"/>
  <c r="E300" i="16"/>
  <c r="D300" i="16"/>
  <c r="B300" i="16"/>
  <c r="E299" i="16"/>
  <c r="D299" i="16"/>
  <c r="B299" i="16"/>
  <c r="E298" i="16"/>
  <c r="D298" i="16"/>
  <c r="B298" i="16"/>
  <c r="E297" i="16"/>
  <c r="D297" i="16"/>
  <c r="B297" i="16"/>
  <c r="E296" i="16"/>
  <c r="D296" i="16"/>
  <c r="B296" i="16"/>
  <c r="E295" i="16"/>
  <c r="D295" i="16"/>
  <c r="B295" i="16"/>
  <c r="E294" i="16"/>
  <c r="D294" i="16"/>
  <c r="B294" i="16"/>
  <c r="E293" i="16"/>
  <c r="D293" i="16"/>
  <c r="B293" i="16"/>
  <c r="E292" i="16"/>
  <c r="D292" i="16"/>
  <c r="B292" i="16"/>
  <c r="E291" i="16"/>
  <c r="D291" i="16"/>
  <c r="B291" i="16"/>
  <c r="E290" i="16"/>
  <c r="D290" i="16"/>
  <c r="B290" i="16"/>
  <c r="E289" i="16"/>
  <c r="D289" i="16"/>
  <c r="B289" i="16"/>
  <c r="E288" i="16"/>
  <c r="D288" i="16"/>
  <c r="B288" i="16"/>
  <c r="E287" i="16"/>
  <c r="D287" i="16"/>
  <c r="B287" i="16"/>
  <c r="E286" i="16"/>
  <c r="D286" i="16"/>
  <c r="B286" i="16"/>
  <c r="E285" i="16"/>
  <c r="D285" i="16"/>
  <c r="B285" i="16"/>
  <c r="E284" i="16"/>
  <c r="D284" i="16"/>
  <c r="B284" i="16"/>
  <c r="E283" i="16"/>
  <c r="D283" i="16"/>
  <c r="B283" i="16"/>
  <c r="E282" i="16"/>
  <c r="D282" i="16"/>
  <c r="B282" i="16"/>
  <c r="E281" i="16"/>
  <c r="D281" i="16"/>
  <c r="B281" i="16"/>
  <c r="E280" i="16"/>
  <c r="D280" i="16"/>
  <c r="B280" i="16"/>
  <c r="E279" i="16"/>
  <c r="D279" i="16"/>
  <c r="B279" i="16"/>
  <c r="E278" i="16"/>
  <c r="D278" i="16"/>
  <c r="B278" i="16"/>
  <c r="E277" i="16"/>
  <c r="D277" i="16"/>
  <c r="B277" i="16"/>
  <c r="E276" i="16"/>
  <c r="D276" i="16"/>
  <c r="B276" i="16"/>
  <c r="E275" i="16"/>
  <c r="D275" i="16"/>
  <c r="B275" i="16"/>
  <c r="E274" i="16"/>
  <c r="D274" i="16"/>
  <c r="B274" i="16"/>
  <c r="E273" i="16"/>
  <c r="D273" i="16"/>
  <c r="B273" i="16"/>
  <c r="E272" i="16"/>
  <c r="D272" i="16"/>
  <c r="B272" i="16"/>
  <c r="E271" i="16"/>
  <c r="D271" i="16"/>
  <c r="B271" i="16"/>
  <c r="E270" i="16"/>
  <c r="D270" i="16"/>
  <c r="B270" i="16"/>
  <c r="E269" i="16"/>
  <c r="D269" i="16"/>
  <c r="B269" i="16"/>
  <c r="E268" i="16"/>
  <c r="D268" i="16"/>
  <c r="B268" i="16"/>
  <c r="E267" i="16"/>
  <c r="D267" i="16"/>
  <c r="B267" i="16"/>
  <c r="E266" i="16"/>
  <c r="D266" i="16"/>
  <c r="B266" i="16"/>
  <c r="E265" i="16"/>
  <c r="D265" i="16"/>
  <c r="B265" i="16"/>
  <c r="E264" i="16"/>
  <c r="D264" i="16"/>
  <c r="B264" i="16"/>
  <c r="E263" i="16"/>
  <c r="D263" i="16"/>
  <c r="B263" i="16"/>
  <c r="E262" i="16"/>
  <c r="D262" i="16"/>
  <c r="B262" i="16"/>
  <c r="E261" i="16"/>
  <c r="D261" i="16"/>
  <c r="B261" i="16"/>
  <c r="E260" i="16"/>
  <c r="D260" i="16"/>
  <c r="B260" i="16"/>
  <c r="E259" i="16"/>
  <c r="D259" i="16"/>
  <c r="B259" i="16"/>
  <c r="E258" i="16"/>
  <c r="D258" i="16"/>
  <c r="B258" i="16"/>
  <c r="E257" i="16"/>
  <c r="D257" i="16"/>
  <c r="B257" i="16"/>
  <c r="E256" i="16"/>
  <c r="D256" i="16"/>
  <c r="B256" i="16"/>
  <c r="E255" i="16"/>
  <c r="D255" i="16"/>
  <c r="B255" i="16"/>
  <c r="E254" i="16"/>
  <c r="D254" i="16"/>
  <c r="B254" i="16"/>
  <c r="E253" i="16"/>
  <c r="D253" i="16"/>
  <c r="B253" i="16"/>
  <c r="E252" i="16"/>
  <c r="D252" i="16"/>
  <c r="B252" i="16"/>
  <c r="E251" i="16"/>
  <c r="D251" i="16"/>
  <c r="B251" i="16"/>
  <c r="E250" i="16"/>
  <c r="D250" i="16"/>
  <c r="B250" i="16"/>
  <c r="E249" i="16"/>
  <c r="D249" i="16"/>
  <c r="B249" i="16"/>
  <c r="E248" i="16"/>
  <c r="D248" i="16"/>
  <c r="B248" i="16"/>
  <c r="E247" i="16"/>
  <c r="D247" i="16"/>
  <c r="B247" i="16"/>
  <c r="E246" i="16"/>
  <c r="D246" i="16"/>
  <c r="B246" i="16"/>
  <c r="E245" i="16"/>
  <c r="D245" i="16"/>
  <c r="B245" i="16"/>
  <c r="E244" i="16"/>
  <c r="D244" i="16"/>
  <c r="B244" i="16"/>
  <c r="E243" i="16"/>
  <c r="D243" i="16"/>
  <c r="B243" i="16"/>
  <c r="E242" i="16"/>
  <c r="D242" i="16"/>
  <c r="B242" i="16"/>
  <c r="E241" i="16"/>
  <c r="D241" i="16"/>
  <c r="B241" i="16"/>
  <c r="E240" i="16"/>
  <c r="D240" i="16"/>
  <c r="B240" i="16"/>
  <c r="E239" i="16"/>
  <c r="D239" i="16"/>
  <c r="B239" i="16"/>
  <c r="E238" i="16"/>
  <c r="D238" i="16"/>
  <c r="B238" i="16"/>
  <c r="E237" i="16"/>
  <c r="D237" i="16"/>
  <c r="B237" i="16"/>
  <c r="E236" i="16"/>
  <c r="D236" i="16"/>
  <c r="B236" i="16"/>
  <c r="E235" i="16"/>
  <c r="D235" i="16"/>
  <c r="B235" i="16"/>
  <c r="E234" i="16"/>
  <c r="D234" i="16"/>
  <c r="B234" i="16"/>
  <c r="E233" i="16"/>
  <c r="D233" i="16"/>
  <c r="B233" i="16"/>
  <c r="E232" i="16"/>
  <c r="D232" i="16"/>
  <c r="B232" i="16"/>
  <c r="E231" i="16"/>
  <c r="D231" i="16"/>
  <c r="B231" i="16"/>
  <c r="E230" i="16"/>
  <c r="D230" i="16"/>
  <c r="B230" i="16"/>
  <c r="E229" i="16"/>
  <c r="D229" i="16"/>
  <c r="B229" i="16"/>
  <c r="E228" i="16"/>
  <c r="D228" i="16"/>
  <c r="B228" i="16"/>
  <c r="E227" i="16"/>
  <c r="D227" i="16"/>
  <c r="B227" i="16"/>
  <c r="E226" i="16"/>
  <c r="D226" i="16"/>
  <c r="B226" i="16"/>
  <c r="E225" i="16"/>
  <c r="D225" i="16"/>
  <c r="B225" i="16"/>
  <c r="E224" i="16"/>
  <c r="D224" i="16"/>
  <c r="B224" i="16"/>
  <c r="E223" i="16"/>
  <c r="D223" i="16"/>
  <c r="B223" i="16"/>
  <c r="E222" i="16"/>
  <c r="D222" i="16"/>
  <c r="B222" i="16"/>
  <c r="E221" i="16"/>
  <c r="D221" i="16"/>
  <c r="B221" i="16"/>
  <c r="E220" i="16"/>
  <c r="D220" i="16"/>
  <c r="B220" i="16"/>
  <c r="E219" i="16"/>
  <c r="D219" i="16"/>
  <c r="B219" i="16"/>
  <c r="E218" i="16"/>
  <c r="D218" i="16"/>
  <c r="B218" i="16"/>
  <c r="E217" i="16"/>
  <c r="D217" i="16"/>
  <c r="B217" i="16"/>
  <c r="E216" i="16"/>
  <c r="D216" i="16"/>
  <c r="B216" i="16"/>
  <c r="E215" i="16"/>
  <c r="D215" i="16"/>
  <c r="B215" i="16"/>
  <c r="E214" i="16"/>
  <c r="D214" i="16"/>
  <c r="B214" i="16"/>
  <c r="E213" i="16"/>
  <c r="D213" i="16"/>
  <c r="B213" i="16"/>
  <c r="E212" i="16"/>
  <c r="D212" i="16"/>
  <c r="B212" i="16"/>
  <c r="E211" i="16"/>
  <c r="D211" i="16"/>
  <c r="B211" i="16"/>
  <c r="E210" i="16"/>
  <c r="D210" i="16"/>
  <c r="B210" i="16"/>
  <c r="E209" i="16"/>
  <c r="D209" i="16"/>
  <c r="B209" i="16"/>
  <c r="E208" i="16"/>
  <c r="D208" i="16"/>
  <c r="B208" i="16"/>
  <c r="E207" i="16"/>
  <c r="D207" i="16"/>
  <c r="B207" i="16"/>
  <c r="E206" i="16"/>
  <c r="D206" i="16"/>
  <c r="B206" i="16"/>
  <c r="E205" i="16"/>
  <c r="D205" i="16"/>
  <c r="B205" i="16"/>
  <c r="E204" i="16"/>
  <c r="D204" i="16"/>
  <c r="B204" i="16"/>
  <c r="E203" i="16"/>
  <c r="D203" i="16"/>
  <c r="B203" i="16"/>
  <c r="E202" i="16"/>
  <c r="D202" i="16"/>
  <c r="B202" i="16"/>
  <c r="E201" i="16"/>
  <c r="D201" i="16"/>
  <c r="B201" i="16"/>
  <c r="E200" i="16"/>
  <c r="D200" i="16"/>
  <c r="B200" i="16"/>
  <c r="E199" i="16"/>
  <c r="D199" i="16"/>
  <c r="B199" i="16"/>
  <c r="E198" i="16"/>
  <c r="D198" i="16"/>
  <c r="B198" i="16"/>
  <c r="E197" i="16"/>
  <c r="D197" i="16"/>
  <c r="B197" i="16"/>
  <c r="E196" i="16"/>
  <c r="D196" i="16"/>
  <c r="B196" i="16"/>
  <c r="E195" i="16"/>
  <c r="D195" i="16"/>
  <c r="B195" i="16"/>
  <c r="E194" i="16"/>
  <c r="D194" i="16"/>
  <c r="B194" i="16"/>
  <c r="E193" i="16"/>
  <c r="D193" i="16"/>
  <c r="B193" i="16"/>
  <c r="E192" i="16"/>
  <c r="D192" i="16"/>
  <c r="B192" i="16"/>
  <c r="E191" i="16"/>
  <c r="D191" i="16"/>
  <c r="B191" i="16"/>
  <c r="E190" i="16"/>
  <c r="D190" i="16"/>
  <c r="B190" i="16"/>
  <c r="E189" i="16"/>
  <c r="D189" i="16"/>
  <c r="B189" i="16"/>
  <c r="E188" i="16"/>
  <c r="D188" i="16"/>
  <c r="B188" i="16"/>
  <c r="E187" i="16"/>
  <c r="D187" i="16"/>
  <c r="B187" i="16"/>
  <c r="E186" i="16"/>
  <c r="D186" i="16"/>
  <c r="B186" i="16"/>
  <c r="E185" i="16"/>
  <c r="D185" i="16"/>
  <c r="B185" i="16"/>
  <c r="E184" i="16"/>
  <c r="D184" i="16"/>
  <c r="B184" i="16"/>
  <c r="E183" i="16"/>
  <c r="D183" i="16"/>
  <c r="B183" i="16"/>
  <c r="E182" i="16"/>
  <c r="D182" i="16"/>
  <c r="B182" i="16"/>
  <c r="E181" i="16"/>
  <c r="D181" i="16"/>
  <c r="B181" i="16"/>
  <c r="E180" i="16"/>
  <c r="D180" i="16"/>
  <c r="B180" i="16"/>
  <c r="E179" i="16"/>
  <c r="D179" i="16"/>
  <c r="B179" i="16"/>
  <c r="E178" i="16"/>
  <c r="D178" i="16"/>
  <c r="B178" i="16"/>
  <c r="E177" i="16"/>
  <c r="D177" i="16"/>
  <c r="B177" i="16"/>
  <c r="E176" i="16"/>
  <c r="D176" i="16"/>
  <c r="B176" i="16"/>
  <c r="E175" i="16"/>
  <c r="D175" i="16"/>
  <c r="B175" i="16"/>
  <c r="E174" i="16"/>
  <c r="D174" i="16"/>
  <c r="B174" i="16"/>
  <c r="E173" i="16"/>
  <c r="D173" i="16"/>
  <c r="B173" i="16"/>
  <c r="E172" i="16"/>
  <c r="D172" i="16"/>
  <c r="B172" i="16"/>
  <c r="E171" i="16"/>
  <c r="D171" i="16"/>
  <c r="B171" i="16"/>
  <c r="E170" i="16"/>
  <c r="D170" i="16"/>
  <c r="B170" i="16"/>
  <c r="E169" i="16"/>
  <c r="D169" i="16"/>
  <c r="B169" i="16"/>
  <c r="E168" i="16"/>
  <c r="D168" i="16"/>
  <c r="B168" i="16"/>
  <c r="E167" i="16"/>
  <c r="D167" i="16"/>
  <c r="B167" i="16"/>
  <c r="E166" i="16"/>
  <c r="D166" i="16"/>
  <c r="B166" i="16"/>
  <c r="E165" i="16"/>
  <c r="D165" i="16"/>
  <c r="B165" i="16"/>
  <c r="E164" i="16"/>
  <c r="D164" i="16"/>
  <c r="B164" i="16"/>
  <c r="E163" i="16"/>
  <c r="D163" i="16"/>
  <c r="B163" i="16"/>
  <c r="E162" i="16"/>
  <c r="D162" i="16"/>
  <c r="B162" i="16"/>
  <c r="E161" i="16"/>
  <c r="D161" i="16"/>
  <c r="B161" i="16"/>
  <c r="E160" i="16"/>
  <c r="D160" i="16"/>
  <c r="B160" i="16"/>
  <c r="E159" i="16"/>
  <c r="D159" i="16"/>
  <c r="B159" i="16"/>
  <c r="E158" i="16"/>
  <c r="D158" i="16"/>
  <c r="B158" i="16"/>
  <c r="E157" i="16"/>
  <c r="D157" i="16"/>
  <c r="B157" i="16"/>
  <c r="E156" i="16"/>
  <c r="D156" i="16"/>
  <c r="B156" i="16"/>
  <c r="E155" i="16"/>
  <c r="D155" i="16"/>
  <c r="B155" i="16"/>
  <c r="E154" i="16"/>
  <c r="D154" i="16"/>
  <c r="B154" i="16"/>
  <c r="E153" i="16"/>
  <c r="D153" i="16"/>
  <c r="B153" i="16"/>
  <c r="E152" i="16"/>
  <c r="D152" i="16"/>
  <c r="B152" i="16"/>
  <c r="E151" i="16"/>
  <c r="D151" i="16"/>
  <c r="B151" i="16"/>
  <c r="E150" i="16"/>
  <c r="D150" i="16"/>
  <c r="B150" i="16"/>
  <c r="E149" i="16"/>
  <c r="D149" i="16"/>
  <c r="B149" i="16"/>
  <c r="E148" i="16"/>
  <c r="D148" i="16"/>
  <c r="B148" i="16"/>
  <c r="E147" i="16"/>
  <c r="D147" i="16"/>
  <c r="B147" i="16"/>
  <c r="E146" i="16"/>
  <c r="D146" i="16"/>
  <c r="B146" i="16"/>
  <c r="E145" i="16"/>
  <c r="D145" i="16"/>
  <c r="B145" i="16"/>
  <c r="E144" i="16"/>
  <c r="D144" i="16"/>
  <c r="B144" i="16"/>
  <c r="E143" i="16"/>
  <c r="D143" i="16"/>
  <c r="B143" i="16"/>
  <c r="E142" i="16"/>
  <c r="D142" i="16"/>
  <c r="B142" i="16"/>
  <c r="E141" i="16"/>
  <c r="D141" i="16"/>
  <c r="B141" i="16"/>
  <c r="E140" i="16"/>
  <c r="D140" i="16"/>
  <c r="B140" i="16"/>
  <c r="E139" i="16"/>
  <c r="D139" i="16"/>
  <c r="B139" i="16"/>
  <c r="E138" i="16"/>
  <c r="D138" i="16"/>
  <c r="B138" i="16"/>
  <c r="E137" i="16"/>
  <c r="D137" i="16"/>
  <c r="B137" i="16"/>
  <c r="E136" i="16"/>
  <c r="D136" i="16"/>
  <c r="B136" i="16"/>
  <c r="E135" i="16"/>
  <c r="D135" i="16"/>
  <c r="B135" i="16"/>
  <c r="E134" i="16"/>
  <c r="D134" i="16"/>
  <c r="B134" i="16"/>
  <c r="E133" i="16"/>
  <c r="D133" i="16"/>
  <c r="B133" i="16"/>
  <c r="E132" i="16"/>
  <c r="D132" i="16"/>
  <c r="B132" i="16"/>
  <c r="E131" i="16"/>
  <c r="D131" i="16"/>
  <c r="B131" i="16"/>
  <c r="E130" i="16"/>
  <c r="D130" i="16"/>
  <c r="B130" i="16"/>
  <c r="E129" i="16"/>
  <c r="D129" i="16"/>
  <c r="B129" i="16"/>
  <c r="E128" i="16"/>
  <c r="D128" i="16"/>
  <c r="B128" i="16"/>
  <c r="E127" i="16"/>
  <c r="D127" i="16"/>
  <c r="B127" i="16"/>
  <c r="E126" i="16"/>
  <c r="D126" i="16"/>
  <c r="B126" i="16"/>
  <c r="E125" i="16"/>
  <c r="D125" i="16"/>
  <c r="B125" i="16"/>
  <c r="E124" i="16"/>
  <c r="D124" i="16"/>
  <c r="B124" i="16"/>
  <c r="E123" i="16"/>
  <c r="D123" i="16"/>
  <c r="B123" i="16"/>
  <c r="E122" i="16"/>
  <c r="D122" i="16"/>
  <c r="B122" i="16"/>
  <c r="E121" i="16"/>
  <c r="D121" i="16"/>
  <c r="B121" i="16"/>
  <c r="E120" i="16"/>
  <c r="D120" i="16"/>
  <c r="B120" i="16"/>
  <c r="E119" i="16"/>
  <c r="D119" i="16"/>
  <c r="B119" i="16"/>
  <c r="E118" i="16"/>
  <c r="D118" i="16"/>
  <c r="B118" i="16"/>
  <c r="E117" i="16"/>
  <c r="D117" i="16"/>
  <c r="B117" i="16"/>
  <c r="E116" i="16"/>
  <c r="D116" i="16"/>
  <c r="B116" i="16"/>
  <c r="E115" i="16"/>
  <c r="D115" i="16"/>
  <c r="B115" i="16"/>
  <c r="E114" i="16"/>
  <c r="D114" i="16"/>
  <c r="B114" i="16"/>
  <c r="E113" i="16"/>
  <c r="D113" i="16"/>
  <c r="B113" i="16"/>
  <c r="E112" i="16"/>
  <c r="D112" i="16"/>
  <c r="B112" i="16"/>
  <c r="E111" i="16"/>
  <c r="D111" i="16"/>
  <c r="B111" i="16"/>
  <c r="E110" i="16"/>
  <c r="D110" i="16"/>
  <c r="B110" i="16"/>
  <c r="E109" i="16"/>
  <c r="D109" i="16"/>
  <c r="B109" i="16"/>
  <c r="E108" i="16"/>
  <c r="D108" i="16"/>
  <c r="B108" i="16"/>
  <c r="E107" i="16"/>
  <c r="D107" i="16"/>
  <c r="B107" i="16"/>
  <c r="E106" i="16"/>
  <c r="D106" i="16"/>
  <c r="B106" i="16"/>
  <c r="E105" i="16"/>
  <c r="D105" i="16"/>
  <c r="B105" i="16"/>
  <c r="E104" i="16"/>
  <c r="D104" i="16"/>
  <c r="B104" i="16"/>
  <c r="E103" i="16"/>
  <c r="D103" i="16"/>
  <c r="B103" i="16"/>
  <c r="E102" i="16"/>
  <c r="D102" i="16"/>
  <c r="B102" i="16"/>
  <c r="E101" i="16"/>
  <c r="D101" i="16"/>
  <c r="B101" i="16"/>
  <c r="E100" i="16"/>
  <c r="D100" i="16"/>
  <c r="B100" i="16"/>
  <c r="H99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I99" i="16"/>
  <c r="H98" i="16"/>
  <c r="I98" i="16"/>
  <c r="J99" i="16"/>
  <c r="N99" i="16"/>
  <c r="L99" i="16"/>
  <c r="D99" i="16"/>
  <c r="B99" i="16"/>
  <c r="H97" i="16"/>
  <c r="I97" i="16"/>
  <c r="J98" i="16"/>
  <c r="N98" i="16"/>
  <c r="L98" i="16"/>
  <c r="D98" i="16"/>
  <c r="B98" i="16"/>
  <c r="H96" i="16"/>
  <c r="I96" i="16"/>
  <c r="J97" i="16"/>
  <c r="N97" i="16"/>
  <c r="L97" i="16"/>
  <c r="D97" i="16"/>
  <c r="B97" i="16"/>
  <c r="H95" i="16"/>
  <c r="I95" i="16"/>
  <c r="J96" i="16"/>
  <c r="N96" i="16"/>
  <c r="L96" i="16"/>
  <c r="D96" i="16"/>
  <c r="B96" i="16"/>
  <c r="H94" i="16"/>
  <c r="I94" i="16"/>
  <c r="J95" i="16"/>
  <c r="N95" i="16"/>
  <c r="L95" i="16"/>
  <c r="D95" i="16"/>
  <c r="B95" i="16"/>
  <c r="H93" i="16"/>
  <c r="I93" i="16"/>
  <c r="J94" i="16"/>
  <c r="N94" i="16"/>
  <c r="L94" i="16"/>
  <c r="D94" i="16"/>
  <c r="B94" i="16"/>
  <c r="H92" i="16"/>
  <c r="I92" i="16"/>
  <c r="J93" i="16"/>
  <c r="N93" i="16"/>
  <c r="L93" i="16"/>
  <c r="D93" i="16"/>
  <c r="B93" i="16"/>
  <c r="H91" i="16"/>
  <c r="I91" i="16"/>
  <c r="J92" i="16"/>
  <c r="N92" i="16"/>
  <c r="L92" i="16"/>
  <c r="D92" i="16"/>
  <c r="B92" i="16"/>
  <c r="H90" i="16"/>
  <c r="I90" i="16"/>
  <c r="J91" i="16"/>
  <c r="N91" i="16"/>
  <c r="L91" i="16"/>
  <c r="D91" i="16"/>
  <c r="B91" i="16"/>
  <c r="H89" i="16"/>
  <c r="I89" i="16"/>
  <c r="J90" i="16"/>
  <c r="N90" i="16"/>
  <c r="L90" i="16"/>
  <c r="D90" i="16"/>
  <c r="B90" i="16"/>
  <c r="H88" i="16"/>
  <c r="I88" i="16"/>
  <c r="J89" i="16"/>
  <c r="N89" i="16"/>
  <c r="L89" i="16"/>
  <c r="D89" i="16"/>
  <c r="B89" i="16"/>
  <c r="H87" i="16"/>
  <c r="I87" i="16"/>
  <c r="J88" i="16"/>
  <c r="N88" i="16"/>
  <c r="L88" i="16"/>
  <c r="D88" i="16"/>
  <c r="B88" i="16"/>
  <c r="H86" i="16"/>
  <c r="I86" i="16"/>
  <c r="J87" i="16"/>
  <c r="N87" i="16"/>
  <c r="L87" i="16"/>
  <c r="D87" i="16"/>
  <c r="B87" i="16"/>
  <c r="H85" i="16"/>
  <c r="I85" i="16"/>
  <c r="J86" i="16"/>
  <c r="N86" i="16"/>
  <c r="L86" i="16"/>
  <c r="D86" i="16"/>
  <c r="B86" i="16"/>
  <c r="H84" i="16"/>
  <c r="I84" i="16"/>
  <c r="J85" i="16"/>
  <c r="N85" i="16"/>
  <c r="L85" i="16"/>
  <c r="D85" i="16"/>
  <c r="B85" i="16"/>
  <c r="H83" i="16"/>
  <c r="I83" i="16"/>
  <c r="J84" i="16"/>
  <c r="N84" i="16"/>
  <c r="L84" i="16"/>
  <c r="D84" i="16"/>
  <c r="B84" i="16"/>
  <c r="H82" i="16"/>
  <c r="I82" i="16"/>
  <c r="J83" i="16"/>
  <c r="N83" i="16"/>
  <c r="L83" i="16"/>
  <c r="D83" i="16"/>
  <c r="B83" i="16"/>
  <c r="H81" i="16"/>
  <c r="I81" i="16"/>
  <c r="J82" i="16"/>
  <c r="N82" i="16"/>
  <c r="L82" i="16"/>
  <c r="D82" i="16"/>
  <c r="B82" i="16"/>
  <c r="H80" i="16"/>
  <c r="I80" i="16"/>
  <c r="J81" i="16"/>
  <c r="N81" i="16"/>
  <c r="L81" i="16"/>
  <c r="D81" i="16"/>
  <c r="B81" i="16"/>
  <c r="H79" i="16"/>
  <c r="I79" i="16"/>
  <c r="J80" i="16"/>
  <c r="N80" i="16"/>
  <c r="L80" i="16"/>
  <c r="D80" i="16"/>
  <c r="B80" i="16"/>
  <c r="N79" i="16"/>
  <c r="L79" i="16"/>
  <c r="D79" i="16"/>
  <c r="B79" i="16"/>
  <c r="H78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I78" i="16"/>
  <c r="H77" i="16"/>
  <c r="I77" i="16"/>
  <c r="J78" i="16"/>
  <c r="M78" i="16"/>
  <c r="L78" i="16"/>
  <c r="B78" i="16"/>
  <c r="H76" i="16"/>
  <c r="I76" i="16"/>
  <c r="J77" i="16"/>
  <c r="M77" i="16"/>
  <c r="L77" i="16"/>
  <c r="B77" i="16"/>
  <c r="H75" i="16"/>
  <c r="I75" i="16"/>
  <c r="J76" i="16"/>
  <c r="M76" i="16"/>
  <c r="L76" i="16"/>
  <c r="B76" i="16"/>
  <c r="H74" i="16"/>
  <c r="I74" i="16"/>
  <c r="J75" i="16"/>
  <c r="M75" i="16"/>
  <c r="L75" i="16"/>
  <c r="B75" i="16"/>
  <c r="H73" i="16"/>
  <c r="I73" i="16"/>
  <c r="J74" i="16"/>
  <c r="M74" i="16"/>
  <c r="L74" i="16"/>
  <c r="B74" i="16"/>
  <c r="H72" i="16"/>
  <c r="I72" i="16"/>
  <c r="J73" i="16"/>
  <c r="M73" i="16"/>
  <c r="L73" i="16"/>
  <c r="B73" i="16"/>
  <c r="H71" i="16"/>
  <c r="I71" i="16"/>
  <c r="J72" i="16"/>
  <c r="M72" i="16"/>
  <c r="L72" i="16"/>
  <c r="B72" i="16"/>
  <c r="H70" i="16"/>
  <c r="I70" i="16"/>
  <c r="J71" i="16"/>
  <c r="M71" i="16"/>
  <c r="L71" i="16"/>
  <c r="B71" i="16"/>
  <c r="H69" i="16"/>
  <c r="I69" i="16"/>
  <c r="J70" i="16"/>
  <c r="M70" i="16"/>
  <c r="L70" i="16"/>
  <c r="B70" i="16"/>
  <c r="H68" i="16"/>
  <c r="I68" i="16"/>
  <c r="J69" i="16"/>
  <c r="M69" i="16"/>
  <c r="L69" i="16"/>
  <c r="B69" i="16"/>
  <c r="H67" i="16"/>
  <c r="I67" i="16"/>
  <c r="J68" i="16"/>
  <c r="M68" i="16"/>
  <c r="L68" i="16"/>
  <c r="B68" i="16"/>
  <c r="H66" i="16"/>
  <c r="I66" i="16"/>
  <c r="J67" i="16"/>
  <c r="M67" i="16"/>
  <c r="L67" i="16"/>
  <c r="B67" i="16"/>
  <c r="H65" i="16"/>
  <c r="I65" i="16"/>
  <c r="J66" i="16"/>
  <c r="M66" i="16"/>
  <c r="L66" i="16"/>
  <c r="B66" i="16"/>
  <c r="H64" i="16"/>
  <c r="I64" i="16"/>
  <c r="J65" i="16"/>
  <c r="M65" i="16"/>
  <c r="L65" i="16"/>
  <c r="B65" i="16"/>
  <c r="H63" i="16"/>
  <c r="I63" i="16"/>
  <c r="J64" i="16"/>
  <c r="M64" i="16"/>
  <c r="L64" i="16"/>
  <c r="B64" i="16"/>
  <c r="H62" i="16"/>
  <c r="I62" i="16"/>
  <c r="J63" i="16"/>
  <c r="M63" i="16"/>
  <c r="L63" i="16"/>
  <c r="B63" i="16"/>
  <c r="H61" i="16"/>
  <c r="I61" i="16"/>
  <c r="J62" i="16"/>
  <c r="M62" i="16"/>
  <c r="L62" i="16"/>
  <c r="B62" i="16"/>
  <c r="H60" i="16"/>
  <c r="I60" i="16"/>
  <c r="J61" i="16"/>
  <c r="M61" i="16"/>
  <c r="L61" i="16"/>
  <c r="B61" i="16"/>
  <c r="H59" i="16"/>
  <c r="I59" i="16"/>
  <c r="J60" i="16"/>
  <c r="M60" i="16"/>
  <c r="L60" i="16"/>
  <c r="B60" i="16"/>
  <c r="H58" i="16"/>
  <c r="I58" i="16"/>
  <c r="J59" i="16"/>
  <c r="M59" i="16"/>
  <c r="L59" i="16"/>
  <c r="B59" i="16"/>
  <c r="J58" i="16"/>
  <c r="M58" i="16"/>
  <c r="L58" i="16"/>
  <c r="B58" i="16"/>
  <c r="C5" i="16" a="1"/>
  <c r="C5" i="16"/>
  <c r="D14" i="10"/>
  <c r="D15" i="10"/>
  <c r="D16" i="10"/>
  <c r="D17" i="10"/>
  <c r="D18" i="10"/>
  <c r="D19" i="10"/>
  <c r="D20" i="10"/>
  <c r="D21" i="10"/>
  <c r="D22" i="10"/>
  <c r="D13" i="10"/>
  <c r="AT32" i="2"/>
  <c r="AT33" i="2"/>
  <c r="AT34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55" i="2"/>
  <c r="AT56" i="2"/>
  <c r="AV36" i="2" a="1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S32" i="2"/>
  <c r="AS33" i="2"/>
  <c r="AS34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U36" i="2" a="1"/>
  <c r="AU36" i="2"/>
  <c r="AU37" i="2"/>
  <c r="AU38" i="2"/>
  <c r="AU39" i="2"/>
  <c r="AU40" i="2"/>
  <c r="AU41" i="2"/>
  <c r="AU42" i="2"/>
  <c r="AU43" i="2"/>
  <c r="AU44" i="2"/>
  <c r="AU45" i="2"/>
  <c r="AU46" i="2"/>
  <c r="AU47" i="2"/>
  <c r="AU48" i="2"/>
  <c r="AU49" i="2"/>
  <c r="AU50" i="2"/>
  <c r="AU51" i="2"/>
  <c r="AU52" i="2"/>
  <c r="AU53" i="2"/>
  <c r="AU54" i="2"/>
  <c r="AU55" i="2"/>
  <c r="AU56" i="2"/>
  <c r="J5" i="14" a="1"/>
  <c r="J5" i="14"/>
  <c r="C15" i="4"/>
  <c r="E15" i="4"/>
  <c r="D15" i="4"/>
  <c r="E17" i="4"/>
  <c r="D17" i="4"/>
  <c r="C17" i="4"/>
  <c r="E16" i="4"/>
  <c r="D16" i="4"/>
  <c r="C16" i="4"/>
  <c r="H15" i="4"/>
  <c r="J15" i="4"/>
  <c r="I15" i="4"/>
  <c r="J17" i="4"/>
  <c r="I17" i="4"/>
  <c r="H17" i="4"/>
  <c r="J16" i="4"/>
  <c r="I16" i="4"/>
  <c r="H16" i="4"/>
  <c r="G3" i="22" a="1"/>
  <c r="G3" i="22"/>
  <c r="J5" i="22"/>
</calcChain>
</file>

<file path=xl/sharedStrings.xml><?xml version="1.0" encoding="utf-8"?>
<sst xmlns="http://schemas.openxmlformats.org/spreadsheetml/2006/main" count="116" uniqueCount="87">
  <si>
    <r>
      <t>Var(X) = E[X</t>
    </r>
    <r>
      <rPr>
        <vertAlign val="super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>] | E[X] = 0</t>
    </r>
  </si>
  <si>
    <t>obs</t>
  </si>
  <si>
    <t>light yellow</t>
  </si>
  <si>
    <t>dark yellow</t>
  </si>
  <si>
    <t>light blue</t>
  </si>
  <si>
    <t>dark blue</t>
  </si>
  <si>
    <t>Normal is sum of small random values.</t>
  </si>
  <si>
    <t>ChiSq is sum of squared standard normals.</t>
  </si>
  <si>
    <t>Since a standard normal has mean 0, this represents the variance of a standard normal.</t>
  </si>
  <si>
    <t>F is the ratio of 2 ChiSq's, each unitized by dividing by its corresponding degrees of freedom.</t>
  </si>
  <si>
    <t>https://en.wikipedia.org/wiki/F-distribution#Characterization</t>
  </si>
  <si>
    <t>min</t>
  </si>
  <si>
    <t>max</t>
  </si>
  <si>
    <t>interval</t>
  </si>
  <si>
    <t>ChiSqs</t>
  </si>
  <si>
    <t>ChiSqs_Excel</t>
  </si>
  <si>
    <t>VIF</t>
  </si>
  <si>
    <r>
      <t>1/(1-R</t>
    </r>
    <r>
      <rPr>
        <vertAlign val="super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>)</t>
    </r>
  </si>
  <si>
    <r>
      <t>R</t>
    </r>
    <r>
      <rPr>
        <vertAlign val="superscript"/>
        <sz val="20"/>
        <color theme="1"/>
        <rFont val="Calibri (Body)"/>
      </rPr>
      <t>2</t>
    </r>
  </si>
  <si>
    <t>RSq</t>
  </si>
  <si>
    <t>Mu</t>
  </si>
  <si>
    <t>Sigma</t>
  </si>
  <si>
    <t>Likelihood</t>
  </si>
  <si>
    <t>mu</t>
  </si>
  <si>
    <t>sigma</t>
  </si>
  <si>
    <t>p(Data1)</t>
  </si>
  <si>
    <t>Data1</t>
  </si>
  <si>
    <t>DataTest</t>
  </si>
  <si>
    <t>y</t>
  </si>
  <si>
    <t>x</t>
  </si>
  <si>
    <t>beta</t>
  </si>
  <si>
    <t>yhat</t>
  </si>
  <si>
    <t>e</t>
  </si>
  <si>
    <t>n</t>
  </si>
  <si>
    <t>RSE</t>
  </si>
  <si>
    <t>L</t>
  </si>
  <si>
    <t>LL</t>
  </si>
  <si>
    <t>http://www.stat.cmu.edu/~cshalizi/mreg/15/lectures/06/lecture-06.pdf</t>
  </si>
  <si>
    <t>Linear Regression and Maximum Likelihood</t>
  </si>
  <si>
    <t>Degrees of Freedom</t>
  </si>
  <si>
    <t>Definition of Variance</t>
  </si>
  <si>
    <t>Distributions</t>
  </si>
  <si>
    <t>Variance Inflation Factor</t>
  </si>
  <si>
    <t>AVPlots</t>
  </si>
  <si>
    <t>Distribution fitting</t>
  </si>
  <si>
    <t>Logistic Regression: Maximum Likelihood</t>
  </si>
  <si>
    <t>Logistic Regression: Link Function</t>
  </si>
  <si>
    <t>Overall F test</t>
  </si>
  <si>
    <t>Partial F test</t>
  </si>
  <si>
    <t>Is the per df explanatory variance (numerator) significantly greater than the per df noise variance (denominator) of a model?</t>
  </si>
  <si>
    <t>Is the per df reduction in variance using a full model greater than the per df noise of the full model?</t>
  </si>
  <si>
    <t>Squared t test for Simple Linear Regression</t>
  </si>
  <si>
    <t>Is the per df total variance (residual plus explanatory) greater than the per df residual variance?</t>
  </si>
  <si>
    <t>Deviance Calculations</t>
  </si>
  <si>
    <t>Drop in deviance</t>
  </si>
  <si>
    <t>Is the reduction in noise from a reduced model to a full model, per df, significant?</t>
  </si>
  <si>
    <t>If so, then a coefficient in your model is statistically significant.</t>
  </si>
  <si>
    <t>If so, then at least one of the additional q covariates have an effect.</t>
  </si>
  <si>
    <t>If so, the regression beta1 is statistically significant.</t>
  </si>
  <si>
    <t xml:space="preserve">  </t>
  </si>
  <si>
    <t xml:space="preserve">   </t>
  </si>
  <si>
    <t>Covariance Matrix</t>
  </si>
  <si>
    <t>var1</t>
  </si>
  <si>
    <t>var2</t>
  </si>
  <si>
    <t>var3</t>
  </si>
  <si>
    <t>var1_</t>
  </si>
  <si>
    <t>var2_</t>
  </si>
  <si>
    <t>var3_</t>
  </si>
  <si>
    <t>Correlation Matrix</t>
  </si>
  <si>
    <t>b</t>
  </si>
  <si>
    <t>Liklihood</t>
  </si>
  <si>
    <t>s</t>
  </si>
  <si>
    <t>t is the ratio of z / sqrt(ChiSq)</t>
  </si>
  <si>
    <t>When sigma is estimated by sqrt(ChiSq), a t-distribution emerges.</t>
  </si>
  <si>
    <t>Vector Matrix Multiplication</t>
  </si>
  <si>
    <r>
      <t>Vector</t>
    </r>
    <r>
      <rPr>
        <vertAlign val="superscript"/>
        <sz val="22"/>
        <color theme="1"/>
        <rFont val="Calibri (Body)"/>
      </rPr>
      <t>t</t>
    </r>
    <r>
      <rPr>
        <sz val="22"/>
        <color theme="1"/>
        <rFont val="Calibri"/>
        <family val="2"/>
        <scheme val="minor"/>
      </rPr>
      <t xml:space="preserve"> * Vector</t>
    </r>
  </si>
  <si>
    <r>
      <t>v</t>
    </r>
    <r>
      <rPr>
        <vertAlign val="superscript"/>
        <sz val="20"/>
        <color theme="1"/>
        <rFont val="Calibri (Body)"/>
      </rPr>
      <t>t</t>
    </r>
    <r>
      <rPr>
        <sz val="20"/>
        <color theme="1"/>
        <rFont val="Calibri"/>
        <family val="2"/>
        <scheme val="minor"/>
      </rPr>
      <t>u</t>
    </r>
  </si>
  <si>
    <t>=</t>
  </si>
  <si>
    <t>v can be a weight vector and u can be a vector of values.</t>
  </si>
  <si>
    <t>This would be a weighted average.</t>
  </si>
  <si>
    <r>
      <t>Vector</t>
    </r>
    <r>
      <rPr>
        <vertAlign val="superscript"/>
        <sz val="22"/>
        <color theme="1"/>
        <rFont val="Calibri (Body)"/>
      </rPr>
      <t>t</t>
    </r>
    <r>
      <rPr>
        <sz val="22"/>
        <color theme="1"/>
        <rFont val="Calibri"/>
        <family val="2"/>
        <scheme val="minor"/>
      </rPr>
      <t xml:space="preserve"> * Matrix</t>
    </r>
  </si>
  <si>
    <r>
      <t>v</t>
    </r>
    <r>
      <rPr>
        <vertAlign val="superscript"/>
        <sz val="20"/>
        <color theme="1"/>
        <rFont val="Calibri (Body)"/>
      </rPr>
      <t>t</t>
    </r>
    <r>
      <rPr>
        <sz val="20"/>
        <color theme="1"/>
        <rFont val="Calibri"/>
        <family val="2"/>
        <scheme val="minor"/>
      </rPr>
      <t>M</t>
    </r>
  </si>
  <si>
    <t>v can be a weight vector and M can be multiple columns of values.</t>
  </si>
  <si>
    <t>This would be multiple weighted averages.</t>
  </si>
  <si>
    <t>Matrix * Vector</t>
  </si>
  <si>
    <t>Mv</t>
  </si>
  <si>
    <t>v can be a weight vector and M can be multiple rows of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</si>
</sst>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perscript"/>
      <sz val="20"/>
      <color theme="1"/>
      <name val="Calibri (Body)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Symbol"/>
      <charset val="2"/>
    </font>
    <font>
      <sz val="22"/>
      <color theme="1"/>
      <name val="Calibri"/>
      <family val="2"/>
      <scheme val="minor"/>
    </font>
    <font>
      <vertAlign val="superscript"/>
      <sz val="22"/>
      <color theme="1"/>
      <name val="Calibri (Body)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EC01"/>
        <bgColor indexed="64"/>
      </patternFill>
    </fill>
    <fill>
      <patternFill patternType="solid">
        <fgColor rgb="FFD5D40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84E5"/>
        <bgColor indexed="64"/>
      </patternFill>
    </fill>
    <fill>
      <patternFill patternType="solid">
        <fgColor rgb="FF004E8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441F"/>
        <bgColor indexed="64"/>
      </patternFill>
    </fill>
    <fill>
      <patternFill patternType="solid">
        <fgColor rgb="FF00E56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</cellStyleXfs>
  <cellXfs count="3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3" fillId="2" borderId="0" xfId="1" applyFill="1"/>
    <xf numFmtId="0" fontId="4" fillId="2" borderId="0" xfId="0" applyFont="1" applyFill="1"/>
    <xf numFmtId="0" fontId="4" fillId="14" borderId="0" xfId="0" applyFont="1" applyFill="1"/>
    <xf numFmtId="0" fontId="1" fillId="2" borderId="0" xfId="0" applyFont="1" applyFill="1" applyAlignment="1">
      <alignment horizontal="right"/>
    </xf>
    <xf numFmtId="2" fontId="1" fillId="2" borderId="0" xfId="0" applyNumberFormat="1" applyFont="1" applyFill="1"/>
    <xf numFmtId="0" fontId="5" fillId="2" borderId="0" xfId="0" applyFont="1" applyFill="1"/>
    <xf numFmtId="2" fontId="5" fillId="2" borderId="0" xfId="0" applyNumberFormat="1" applyFont="1" applyFill="1"/>
    <xf numFmtId="0" fontId="1" fillId="2" borderId="1" xfId="0" applyFont="1" applyFill="1" applyBorder="1" applyAlignment="1">
      <alignment horizontal="right"/>
    </xf>
    <xf numFmtId="0" fontId="0" fillId="15" borderId="0" xfId="0" applyFill="1"/>
    <xf numFmtId="0" fontId="0" fillId="3" borderId="0" xfId="0" applyFill="1"/>
    <xf numFmtId="0" fontId="0" fillId="15" borderId="0" xfId="0" applyFill="1" applyAlignment="1">
      <alignment horizontal="left"/>
    </xf>
    <xf numFmtId="0" fontId="6" fillId="15" borderId="2" xfId="0" applyFont="1" applyFill="1" applyBorder="1"/>
    <xf numFmtId="0" fontId="6" fillId="15" borderId="3" xfId="0" applyFont="1" applyFill="1" applyBorder="1"/>
    <xf numFmtId="0" fontId="6" fillId="15" borderId="4" xfId="0" applyFont="1" applyFill="1" applyBorder="1"/>
    <xf numFmtId="0" fontId="0" fillId="15" borderId="0" xfId="0" applyFill="1" applyBorder="1"/>
    <xf numFmtId="0" fontId="1" fillId="15" borderId="0" xfId="0" applyFont="1" applyFill="1"/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</cellXfs>
  <cellStyles count="11">
    <cellStyle name="Currency 2" xfId="8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  <cellStyle name="Normal 2" xfId="9"/>
    <cellStyle name="Percent 2" xf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externalLink" Target="externalLinks/externalLink1.xml"/><Relationship Id="rId21" Type="http://schemas.openxmlformats.org/officeDocument/2006/relationships/externalLink" Target="externalLinks/externalLink2.xml"/><Relationship Id="rId22" Type="http://schemas.openxmlformats.org/officeDocument/2006/relationships/externalLink" Target="externalLinks/externalLink3.xml"/><Relationship Id="rId23" Type="http://schemas.openxmlformats.org/officeDocument/2006/relationships/externalLink" Target="externalLinks/externalLink4.xml"/><Relationship Id="rId24" Type="http://schemas.openxmlformats.org/officeDocument/2006/relationships/externalLink" Target="externalLinks/externalLink5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OLS!$D$3</c:f>
              <c:strCache>
                <c:ptCount val="1"/>
                <c:pt idx="0">
                  <c:v>y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OLS!$C$4:$C$103</c:f>
              <c:numCache>
                <c:formatCode>General</c:formatCode>
                <c:ptCount val="100"/>
                <c:pt idx="0">
                  <c:v>0.588189509337388</c:v>
                </c:pt>
                <c:pt idx="1">
                  <c:v>0.0169866822685794</c:v>
                </c:pt>
                <c:pt idx="2">
                  <c:v>0.531139773595333</c:v>
                </c:pt>
                <c:pt idx="3">
                  <c:v>0.617614693238607</c:v>
                </c:pt>
                <c:pt idx="4">
                  <c:v>0.117564275689397</c:v>
                </c:pt>
                <c:pt idx="5">
                  <c:v>0.687902736987456</c:v>
                </c:pt>
                <c:pt idx="6">
                  <c:v>0.929324881314917</c:v>
                </c:pt>
                <c:pt idx="7">
                  <c:v>0.191708425916274</c:v>
                </c:pt>
                <c:pt idx="8">
                  <c:v>0.856007533691656</c:v>
                </c:pt>
                <c:pt idx="9">
                  <c:v>0.384654909381103</c:v>
                </c:pt>
                <c:pt idx="10">
                  <c:v>0.525462511796002</c:v>
                </c:pt>
                <c:pt idx="11">
                  <c:v>0.494608224177744</c:v>
                </c:pt>
                <c:pt idx="12">
                  <c:v>0.601660498093326</c:v>
                </c:pt>
                <c:pt idx="13">
                  <c:v>0.766006267239662</c:v>
                </c:pt>
                <c:pt idx="14">
                  <c:v>0.212436382277852</c:v>
                </c:pt>
                <c:pt idx="15">
                  <c:v>0.302456493549222</c:v>
                </c:pt>
                <c:pt idx="16">
                  <c:v>0.452066723375758</c:v>
                </c:pt>
                <c:pt idx="17">
                  <c:v>0.207379325796226</c:v>
                </c:pt>
                <c:pt idx="18">
                  <c:v>0.4161609832177</c:v>
                </c:pt>
                <c:pt idx="19">
                  <c:v>0.630836253569756</c:v>
                </c:pt>
                <c:pt idx="20">
                  <c:v>0.183588473097045</c:v>
                </c:pt>
                <c:pt idx="21">
                  <c:v>0.65520521017462</c:v>
                </c:pt>
                <c:pt idx="22">
                  <c:v>0.769968827000397</c:v>
                </c:pt>
                <c:pt idx="23">
                  <c:v>0.515595626869511</c:v>
                </c:pt>
                <c:pt idx="24">
                  <c:v>0.0531624820159253</c:v>
                </c:pt>
                <c:pt idx="25">
                  <c:v>0.566423729459424</c:v>
                </c:pt>
                <c:pt idx="26">
                  <c:v>0.720753084799555</c:v>
                </c:pt>
                <c:pt idx="27">
                  <c:v>0.905965936153657</c:v>
                </c:pt>
                <c:pt idx="28">
                  <c:v>0.00443842234322589</c:v>
                </c:pt>
                <c:pt idx="29">
                  <c:v>0.178157007160114</c:v>
                </c:pt>
                <c:pt idx="30">
                  <c:v>0.0751301775902922</c:v>
                </c:pt>
                <c:pt idx="31">
                  <c:v>0.799840202441317</c:v>
                </c:pt>
                <c:pt idx="32">
                  <c:v>0.0385659314922896</c:v>
                </c:pt>
                <c:pt idx="33">
                  <c:v>0.361672966162296</c:v>
                </c:pt>
                <c:pt idx="34">
                  <c:v>0.741076691944073</c:v>
                </c:pt>
                <c:pt idx="35">
                  <c:v>0.62799217827227</c:v>
                </c:pt>
                <c:pt idx="36">
                  <c:v>0.27356870011466</c:v>
                </c:pt>
                <c:pt idx="37">
                  <c:v>0.993358783061365</c:v>
                </c:pt>
                <c:pt idx="38">
                  <c:v>0.88997823671109</c:v>
                </c:pt>
                <c:pt idx="39">
                  <c:v>0.0948897661424629</c:v>
                </c:pt>
                <c:pt idx="40">
                  <c:v>0.968155635157458</c:v>
                </c:pt>
                <c:pt idx="41">
                  <c:v>0.310291162780756</c:v>
                </c:pt>
                <c:pt idx="42">
                  <c:v>0.690755651145505</c:v>
                </c:pt>
                <c:pt idx="43">
                  <c:v>0.6181813011325</c:v>
                </c:pt>
                <c:pt idx="44">
                  <c:v>0.146566860455782</c:v>
                </c:pt>
                <c:pt idx="45">
                  <c:v>0.210315698725625</c:v>
                </c:pt>
                <c:pt idx="46">
                  <c:v>0.198053232370187</c:v>
                </c:pt>
                <c:pt idx="47">
                  <c:v>0.0785775759824907</c:v>
                </c:pt>
                <c:pt idx="48">
                  <c:v>0.48542922281958</c:v>
                </c:pt>
                <c:pt idx="49">
                  <c:v>0.828199259649422</c:v>
                </c:pt>
                <c:pt idx="50">
                  <c:v>0.543473235188733</c:v>
                </c:pt>
                <c:pt idx="51">
                  <c:v>0.483610909056505</c:v>
                </c:pt>
                <c:pt idx="52">
                  <c:v>0.664818874872461</c:v>
                </c:pt>
                <c:pt idx="53">
                  <c:v>0.101539024968827</c:v>
                </c:pt>
                <c:pt idx="54">
                  <c:v>0.110216102866716</c:v>
                </c:pt>
                <c:pt idx="55">
                  <c:v>0.823547230155436</c:v>
                </c:pt>
                <c:pt idx="56">
                  <c:v>0.147627002705339</c:v>
                </c:pt>
                <c:pt idx="57">
                  <c:v>0.748012150818877</c:v>
                </c:pt>
                <c:pt idx="58">
                  <c:v>0.499054885913354</c:v>
                </c:pt>
                <c:pt idx="59">
                  <c:v>0.617314187875162</c:v>
                </c:pt>
                <c:pt idx="60">
                  <c:v>0.321614922734489</c:v>
                </c:pt>
                <c:pt idx="61">
                  <c:v>0.989021741013377</c:v>
                </c:pt>
                <c:pt idx="62">
                  <c:v>0.0861054505606476</c:v>
                </c:pt>
                <c:pt idx="63">
                  <c:v>0.986235114129633</c:v>
                </c:pt>
                <c:pt idx="64">
                  <c:v>0.269979009342758</c:v>
                </c:pt>
                <c:pt idx="65">
                  <c:v>0.915848887138528</c:v>
                </c:pt>
                <c:pt idx="66">
                  <c:v>0.437815649743124</c:v>
                </c:pt>
                <c:pt idx="67">
                  <c:v>0.890214249681432</c:v>
                </c:pt>
                <c:pt idx="68">
                  <c:v>0.736788197348906</c:v>
                </c:pt>
                <c:pt idx="69">
                  <c:v>0.686001974155321</c:v>
                </c:pt>
                <c:pt idx="70">
                  <c:v>0.450192874656697</c:v>
                </c:pt>
                <c:pt idx="71">
                  <c:v>0.799130670117865</c:v>
                </c:pt>
                <c:pt idx="72">
                  <c:v>0.969809678655688</c:v>
                </c:pt>
                <c:pt idx="73">
                  <c:v>0.0237618531606987</c:v>
                </c:pt>
                <c:pt idx="74">
                  <c:v>0.727047516887401</c:v>
                </c:pt>
                <c:pt idx="75">
                  <c:v>0.774663691444951</c:v>
                </c:pt>
                <c:pt idx="76">
                  <c:v>0.293092667532884</c:v>
                </c:pt>
                <c:pt idx="77">
                  <c:v>0.551861051220354</c:v>
                </c:pt>
                <c:pt idx="78">
                  <c:v>0.683426771855664</c:v>
                </c:pt>
                <c:pt idx="79">
                  <c:v>0.675907115093447</c:v>
                </c:pt>
                <c:pt idx="80">
                  <c:v>0.373268250075992</c:v>
                </c:pt>
                <c:pt idx="81">
                  <c:v>0.974482374860204</c:v>
                </c:pt>
                <c:pt idx="82">
                  <c:v>0.407762055825758</c:v>
                </c:pt>
                <c:pt idx="83">
                  <c:v>0.147758781564578</c:v>
                </c:pt>
                <c:pt idx="84">
                  <c:v>0.24337030967524</c:v>
                </c:pt>
                <c:pt idx="85">
                  <c:v>0.738054952924896</c:v>
                </c:pt>
                <c:pt idx="86">
                  <c:v>0.172426324288868</c:v>
                </c:pt>
                <c:pt idx="87">
                  <c:v>0.113359665865765</c:v>
                </c:pt>
                <c:pt idx="88">
                  <c:v>0.826137757685108</c:v>
                </c:pt>
                <c:pt idx="89">
                  <c:v>0.527444366347265</c:v>
                </c:pt>
                <c:pt idx="90">
                  <c:v>0.875068048437046</c:v>
                </c:pt>
                <c:pt idx="91">
                  <c:v>0.421472409960222</c:v>
                </c:pt>
                <c:pt idx="92">
                  <c:v>0.778500160708151</c:v>
                </c:pt>
                <c:pt idx="93">
                  <c:v>0.771076296887682</c:v>
                </c:pt>
                <c:pt idx="94">
                  <c:v>0.554454887491734</c:v>
                </c:pt>
                <c:pt idx="95">
                  <c:v>0.772552704925548</c:v>
                </c:pt>
                <c:pt idx="96">
                  <c:v>0.174600588915389</c:v>
                </c:pt>
                <c:pt idx="97">
                  <c:v>0.70318453553256</c:v>
                </c:pt>
                <c:pt idx="98">
                  <c:v>0.318639411745553</c:v>
                </c:pt>
                <c:pt idx="99">
                  <c:v>0.899607882665032</c:v>
                </c:pt>
              </c:numCache>
            </c:numRef>
          </c:xVal>
          <c:yVal>
            <c:numRef>
              <c:f>OLS!$D$4:$D$103</c:f>
              <c:numCache>
                <c:formatCode>General</c:formatCode>
                <c:ptCount val="100"/>
                <c:pt idx="0">
                  <c:v>11.80423188099833</c:v>
                </c:pt>
                <c:pt idx="1">
                  <c:v>-1.142664879867948</c:v>
                </c:pt>
                <c:pt idx="2">
                  <c:v>12.64616443027086</c:v>
                </c:pt>
                <c:pt idx="3">
                  <c:v>11.6011042418686</c:v>
                </c:pt>
                <c:pt idx="4">
                  <c:v>2.665879724439859</c:v>
                </c:pt>
                <c:pt idx="5">
                  <c:v>14.0481584327089</c:v>
                </c:pt>
                <c:pt idx="6">
                  <c:v>18.26370180959243</c:v>
                </c:pt>
                <c:pt idx="7">
                  <c:v>4.358330130129957</c:v>
                </c:pt>
                <c:pt idx="8">
                  <c:v>16.8827212901312</c:v>
                </c:pt>
                <c:pt idx="9">
                  <c:v>7.57547978510809</c:v>
                </c:pt>
                <c:pt idx="10">
                  <c:v>12.06504211066079</c:v>
                </c:pt>
                <c:pt idx="11">
                  <c:v>10.02706087763015</c:v>
                </c:pt>
                <c:pt idx="12">
                  <c:v>12.16809807905876</c:v>
                </c:pt>
                <c:pt idx="13">
                  <c:v>13.52629692520988</c:v>
                </c:pt>
                <c:pt idx="14">
                  <c:v>3.283190103551985</c:v>
                </c:pt>
                <c:pt idx="15">
                  <c:v>6.635693873760203</c:v>
                </c:pt>
                <c:pt idx="16">
                  <c:v>9.785655164007964</c:v>
                </c:pt>
                <c:pt idx="17">
                  <c:v>3.532768229811682</c:v>
                </c:pt>
                <c:pt idx="18">
                  <c:v>7.855236008532921</c:v>
                </c:pt>
                <c:pt idx="19">
                  <c:v>12.34404675798549</c:v>
                </c:pt>
                <c:pt idx="20">
                  <c:v>2.829337276175849</c:v>
                </c:pt>
                <c:pt idx="21">
                  <c:v>14.02187979764532</c:v>
                </c:pt>
                <c:pt idx="22">
                  <c:v>14.27806609657231</c:v>
                </c:pt>
                <c:pt idx="23">
                  <c:v>11.60569538193888</c:v>
                </c:pt>
                <c:pt idx="24">
                  <c:v>1.924620570628686</c:v>
                </c:pt>
                <c:pt idx="25">
                  <c:v>10.146638376667</c:v>
                </c:pt>
                <c:pt idx="26">
                  <c:v>14.30457355323187</c:v>
                </c:pt>
                <c:pt idx="27">
                  <c:v>17.48496713952328</c:v>
                </c:pt>
                <c:pt idx="28">
                  <c:v>0.800497360045772</c:v>
                </c:pt>
                <c:pt idx="29">
                  <c:v>4.644874122117083</c:v>
                </c:pt>
                <c:pt idx="30">
                  <c:v>0.765168654475891</c:v>
                </c:pt>
                <c:pt idx="31">
                  <c:v>15.57718058899007</c:v>
                </c:pt>
                <c:pt idx="32">
                  <c:v>3.253944393707416</c:v>
                </c:pt>
                <c:pt idx="33">
                  <c:v>7.668690606093128</c:v>
                </c:pt>
                <c:pt idx="34">
                  <c:v>16.62708481682287</c:v>
                </c:pt>
                <c:pt idx="35">
                  <c:v>11.65789832452443</c:v>
                </c:pt>
                <c:pt idx="36">
                  <c:v>6.81347959770525</c:v>
                </c:pt>
                <c:pt idx="37">
                  <c:v>21.08778031873488</c:v>
                </c:pt>
                <c:pt idx="38">
                  <c:v>16.31250994532813</c:v>
                </c:pt>
                <c:pt idx="39">
                  <c:v>3.363880983228574</c:v>
                </c:pt>
                <c:pt idx="40">
                  <c:v>18.77375803848599</c:v>
                </c:pt>
                <c:pt idx="41">
                  <c:v>5.758102305016838</c:v>
                </c:pt>
                <c:pt idx="42">
                  <c:v>13.54885316060134</c:v>
                </c:pt>
                <c:pt idx="43">
                  <c:v>12.31417489197315</c:v>
                </c:pt>
                <c:pt idx="44">
                  <c:v>3.601788003154965</c:v>
                </c:pt>
                <c:pt idx="45">
                  <c:v>4.124164921530065</c:v>
                </c:pt>
                <c:pt idx="46">
                  <c:v>3.542693092906504</c:v>
                </c:pt>
                <c:pt idx="47">
                  <c:v>2.399920277171736</c:v>
                </c:pt>
                <c:pt idx="48">
                  <c:v>7.447121113992295</c:v>
                </c:pt>
                <c:pt idx="49">
                  <c:v>17.59457004228661</c:v>
                </c:pt>
                <c:pt idx="50">
                  <c:v>8.801563666524945</c:v>
                </c:pt>
                <c:pt idx="51">
                  <c:v>10.38886234013333</c:v>
                </c:pt>
                <c:pt idx="52">
                  <c:v>14.32464392590074</c:v>
                </c:pt>
                <c:pt idx="53">
                  <c:v>3.11388632536019</c:v>
                </c:pt>
                <c:pt idx="54">
                  <c:v>3.252503471581425</c:v>
                </c:pt>
                <c:pt idx="55">
                  <c:v>16.70469673382956</c:v>
                </c:pt>
                <c:pt idx="56">
                  <c:v>3.393503565411926</c:v>
                </c:pt>
                <c:pt idx="57">
                  <c:v>14.7720199104573</c:v>
                </c:pt>
                <c:pt idx="58">
                  <c:v>9.83352570600267</c:v>
                </c:pt>
                <c:pt idx="59">
                  <c:v>12.30630865138341</c:v>
                </c:pt>
                <c:pt idx="60">
                  <c:v>6.090636069936017</c:v>
                </c:pt>
                <c:pt idx="61">
                  <c:v>21.00805844756499</c:v>
                </c:pt>
                <c:pt idx="62">
                  <c:v>1.316473206360858</c:v>
                </c:pt>
                <c:pt idx="63">
                  <c:v>19.04512977704005</c:v>
                </c:pt>
                <c:pt idx="64">
                  <c:v>6.995576540910115</c:v>
                </c:pt>
                <c:pt idx="65">
                  <c:v>18.99077779943931</c:v>
                </c:pt>
                <c:pt idx="66">
                  <c:v>8.705545429523374</c:v>
                </c:pt>
                <c:pt idx="67">
                  <c:v>16.75218630346863</c:v>
                </c:pt>
                <c:pt idx="68">
                  <c:v>14.57792825231994</c:v>
                </c:pt>
                <c:pt idx="69">
                  <c:v>12.75899049553404</c:v>
                </c:pt>
                <c:pt idx="70">
                  <c:v>9.701287256348974</c:v>
                </c:pt>
                <c:pt idx="71">
                  <c:v>15.64660366011595</c:v>
                </c:pt>
                <c:pt idx="72">
                  <c:v>19.44797184582537</c:v>
                </c:pt>
                <c:pt idx="73">
                  <c:v>0.668137043392094</c:v>
                </c:pt>
                <c:pt idx="74">
                  <c:v>14.86270677112565</c:v>
                </c:pt>
                <c:pt idx="75">
                  <c:v>14.83660690163786</c:v>
                </c:pt>
                <c:pt idx="76">
                  <c:v>6.098490101068888</c:v>
                </c:pt>
                <c:pt idx="77">
                  <c:v>10.30293546951594</c:v>
                </c:pt>
                <c:pt idx="78">
                  <c:v>13.80703993634734</c:v>
                </c:pt>
                <c:pt idx="79">
                  <c:v>12.73840821986124</c:v>
                </c:pt>
                <c:pt idx="80">
                  <c:v>8.300943181633066</c:v>
                </c:pt>
                <c:pt idx="81">
                  <c:v>18.85052811538779</c:v>
                </c:pt>
                <c:pt idx="82">
                  <c:v>8.050754815952926</c:v>
                </c:pt>
                <c:pt idx="83">
                  <c:v>4.056444241413939</c:v>
                </c:pt>
                <c:pt idx="84">
                  <c:v>3.636945201326354</c:v>
                </c:pt>
                <c:pt idx="85">
                  <c:v>13.62427787127626</c:v>
                </c:pt>
                <c:pt idx="86">
                  <c:v>3.596408666356238</c:v>
                </c:pt>
                <c:pt idx="87">
                  <c:v>1.661045947386362</c:v>
                </c:pt>
                <c:pt idx="88">
                  <c:v>14.6905154092642</c:v>
                </c:pt>
                <c:pt idx="89">
                  <c:v>10.23276676334501</c:v>
                </c:pt>
                <c:pt idx="90">
                  <c:v>17.113866422481</c:v>
                </c:pt>
                <c:pt idx="91">
                  <c:v>7.646007618579052</c:v>
                </c:pt>
                <c:pt idx="92">
                  <c:v>16.05883476612811</c:v>
                </c:pt>
                <c:pt idx="93">
                  <c:v>14.12511544733707</c:v>
                </c:pt>
                <c:pt idx="94">
                  <c:v>12.71248257513718</c:v>
                </c:pt>
                <c:pt idx="95">
                  <c:v>14.24109618392837</c:v>
                </c:pt>
                <c:pt idx="96">
                  <c:v>4.676806517949977</c:v>
                </c:pt>
                <c:pt idx="97">
                  <c:v>13.82492187822889</c:v>
                </c:pt>
                <c:pt idx="98">
                  <c:v>6.030090379292939</c:v>
                </c:pt>
                <c:pt idx="99">
                  <c:v>17.89928058798507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75445440"/>
        <c:axId val="-1975443392"/>
      </c:scatterChart>
      <c:valAx>
        <c:axId val="-197544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5443392"/>
        <c:crosses val="autoZero"/>
        <c:crossBetween val="midCat"/>
      </c:valAx>
      <c:valAx>
        <c:axId val="-197544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544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DistributionFitting!$L$58:$L$99</c:f>
              <c:numCache>
                <c:formatCode>General</c:formatCode>
                <c:ptCount val="42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0.0</c:v>
                </c:pt>
                <c:pt idx="22">
                  <c:v>30.0</c:v>
                </c:pt>
                <c:pt idx="23">
                  <c:v>60.0</c:v>
                </c:pt>
                <c:pt idx="24">
                  <c:v>90.0</c:v>
                </c:pt>
                <c:pt idx="25">
                  <c:v>120.0</c:v>
                </c:pt>
                <c:pt idx="26">
                  <c:v>150.0</c:v>
                </c:pt>
                <c:pt idx="27">
                  <c:v>180.0</c:v>
                </c:pt>
                <c:pt idx="28">
                  <c:v>210.0</c:v>
                </c:pt>
                <c:pt idx="29">
                  <c:v>240.0</c:v>
                </c:pt>
                <c:pt idx="30">
                  <c:v>270.0</c:v>
                </c:pt>
                <c:pt idx="31">
                  <c:v>300.0</c:v>
                </c:pt>
                <c:pt idx="32">
                  <c:v>330.0</c:v>
                </c:pt>
                <c:pt idx="33">
                  <c:v>360.0</c:v>
                </c:pt>
                <c:pt idx="34">
                  <c:v>390.0</c:v>
                </c:pt>
                <c:pt idx="35">
                  <c:v>420.0</c:v>
                </c:pt>
                <c:pt idx="36">
                  <c:v>450.0</c:v>
                </c:pt>
                <c:pt idx="37">
                  <c:v>480.0</c:v>
                </c:pt>
                <c:pt idx="38">
                  <c:v>510.0</c:v>
                </c:pt>
                <c:pt idx="39">
                  <c:v>540.0</c:v>
                </c:pt>
                <c:pt idx="40">
                  <c:v>570.0</c:v>
                </c:pt>
                <c:pt idx="41">
                  <c:v>600.0</c:v>
                </c:pt>
              </c:numCache>
            </c:numRef>
          </c:xVal>
          <c:yVal>
            <c:numRef>
              <c:f>DistributionFitting!$M$58:$M$99</c:f>
              <c:numCache>
                <c:formatCode>General</c:formatCode>
                <c:ptCount val="4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3.0</c:v>
                </c:pt>
                <c:pt idx="5">
                  <c:v>5.0</c:v>
                </c:pt>
                <c:pt idx="6">
                  <c:v>21.0</c:v>
                </c:pt>
                <c:pt idx="7">
                  <c:v>46.0</c:v>
                </c:pt>
                <c:pt idx="8">
                  <c:v>83.0</c:v>
                </c:pt>
                <c:pt idx="9">
                  <c:v>158.0</c:v>
                </c:pt>
                <c:pt idx="10">
                  <c:v>190.0</c:v>
                </c:pt>
                <c:pt idx="11">
                  <c:v>186.0</c:v>
                </c:pt>
                <c:pt idx="12">
                  <c:v>153.0</c:v>
                </c:pt>
                <c:pt idx="13">
                  <c:v>80.0</c:v>
                </c:pt>
                <c:pt idx="14">
                  <c:v>51.0</c:v>
                </c:pt>
                <c:pt idx="15">
                  <c:v>16.0</c:v>
                </c:pt>
                <c:pt idx="16">
                  <c:v>7.0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DistributionFitting!$L$58:$L$99</c:f>
              <c:numCache>
                <c:formatCode>General</c:formatCode>
                <c:ptCount val="42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0.0</c:v>
                </c:pt>
                <c:pt idx="22">
                  <c:v>30.0</c:v>
                </c:pt>
                <c:pt idx="23">
                  <c:v>60.0</c:v>
                </c:pt>
                <c:pt idx="24">
                  <c:v>90.0</c:v>
                </c:pt>
                <c:pt idx="25">
                  <c:v>120.0</c:v>
                </c:pt>
                <c:pt idx="26">
                  <c:v>150.0</c:v>
                </c:pt>
                <c:pt idx="27">
                  <c:v>180.0</c:v>
                </c:pt>
                <c:pt idx="28">
                  <c:v>210.0</c:v>
                </c:pt>
                <c:pt idx="29">
                  <c:v>240.0</c:v>
                </c:pt>
                <c:pt idx="30">
                  <c:v>270.0</c:v>
                </c:pt>
                <c:pt idx="31">
                  <c:v>300.0</c:v>
                </c:pt>
                <c:pt idx="32">
                  <c:v>330.0</c:v>
                </c:pt>
                <c:pt idx="33">
                  <c:v>360.0</c:v>
                </c:pt>
                <c:pt idx="34">
                  <c:v>390.0</c:v>
                </c:pt>
                <c:pt idx="35">
                  <c:v>420.0</c:v>
                </c:pt>
                <c:pt idx="36">
                  <c:v>450.0</c:v>
                </c:pt>
                <c:pt idx="37">
                  <c:v>480.0</c:v>
                </c:pt>
                <c:pt idx="38">
                  <c:v>510.0</c:v>
                </c:pt>
                <c:pt idx="39">
                  <c:v>540.0</c:v>
                </c:pt>
                <c:pt idx="40">
                  <c:v>570.0</c:v>
                </c:pt>
                <c:pt idx="41">
                  <c:v>600.0</c:v>
                </c:pt>
              </c:numCache>
            </c:numRef>
          </c:xVal>
          <c:yVal>
            <c:numRef>
              <c:f>DistributionFitting!$N$58:$N$99</c:f>
              <c:numCache>
                <c:formatCode>General</c:formatCode>
                <c:ptCount val="42"/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2.0</c:v>
                </c:pt>
                <c:pt idx="26">
                  <c:v>9.0</c:v>
                </c:pt>
                <c:pt idx="27">
                  <c:v>16.0</c:v>
                </c:pt>
                <c:pt idx="28">
                  <c:v>53.0</c:v>
                </c:pt>
                <c:pt idx="29">
                  <c:v>87.0</c:v>
                </c:pt>
                <c:pt idx="30">
                  <c:v>143.0</c:v>
                </c:pt>
                <c:pt idx="31">
                  <c:v>207.0</c:v>
                </c:pt>
                <c:pt idx="32">
                  <c:v>179.0</c:v>
                </c:pt>
                <c:pt idx="33">
                  <c:v>136.0</c:v>
                </c:pt>
                <c:pt idx="34">
                  <c:v>92.0</c:v>
                </c:pt>
                <c:pt idx="35">
                  <c:v>51.0</c:v>
                </c:pt>
                <c:pt idx="36">
                  <c:v>19.0</c:v>
                </c:pt>
                <c:pt idx="37">
                  <c:v>4.0</c:v>
                </c:pt>
                <c:pt idx="38">
                  <c:v>1.0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78227728"/>
        <c:axId val="-1977761536"/>
      </c:scatterChart>
      <c:valAx>
        <c:axId val="-1978227728"/>
        <c:scaling>
          <c:orientation val="minMax"/>
          <c:max val="5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7761536"/>
        <c:crosses val="autoZero"/>
        <c:crossBetween val="midCat"/>
      </c:valAx>
      <c:valAx>
        <c:axId val="-197776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822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DistributionsCode!$AR$36:$AR$56</c:f>
              <c:numCache>
                <c:formatCode>General</c:formatCode>
                <c:ptCount val="2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</c:numCache>
            </c:numRef>
          </c:cat>
          <c:val>
            <c:numRef>
              <c:f>DistributionsCode!$AU$36:$AU$56</c:f>
              <c:numCache>
                <c:formatCode>General</c:formatCode>
                <c:ptCount val="21"/>
                <c:pt idx="0">
                  <c:v>1.0</c:v>
                </c:pt>
                <c:pt idx="1">
                  <c:v>0.0</c:v>
                </c:pt>
                <c:pt idx="2">
                  <c:v>4.0</c:v>
                </c:pt>
                <c:pt idx="3">
                  <c:v>3.0</c:v>
                </c:pt>
                <c:pt idx="4">
                  <c:v>6.0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0.0</c:v>
                </c:pt>
                <c:pt idx="13">
                  <c:v>1.0</c:v>
                </c:pt>
                <c:pt idx="14">
                  <c:v>2.0</c:v>
                </c:pt>
                <c:pt idx="15">
                  <c:v>3.0</c:v>
                </c:pt>
                <c:pt idx="16">
                  <c:v>3.0</c:v>
                </c:pt>
                <c:pt idx="17">
                  <c:v>1.0</c:v>
                </c:pt>
                <c:pt idx="18">
                  <c:v>2.0</c:v>
                </c:pt>
                <c:pt idx="19">
                  <c:v>1.0</c:v>
                </c:pt>
                <c:pt idx="20">
                  <c:v>2.0</c:v>
                </c:pt>
              </c:numCache>
            </c:numRef>
          </c:val>
          <c:smooth val="0"/>
        </c:ser>
        <c:ser>
          <c:idx val="3"/>
          <c:order val="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DistributionsCode!$AR$36:$AR$56</c:f>
              <c:numCache>
                <c:formatCode>General</c:formatCode>
                <c:ptCount val="2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</c:numCache>
            </c:numRef>
          </c:cat>
          <c:val>
            <c:numRef>
              <c:f>DistributionsCode!$AV$36:$AV$56</c:f>
              <c:numCache>
                <c:formatCode>General</c:formatCode>
                <c:ptCount val="21"/>
                <c:pt idx="0">
                  <c:v>1.0</c:v>
                </c:pt>
                <c:pt idx="1">
                  <c:v>4.0</c:v>
                </c:pt>
                <c:pt idx="2">
                  <c:v>3.0</c:v>
                </c:pt>
                <c:pt idx="3">
                  <c:v>1.0</c:v>
                </c:pt>
                <c:pt idx="4">
                  <c:v>2.0</c:v>
                </c:pt>
                <c:pt idx="5">
                  <c:v>4.0</c:v>
                </c:pt>
                <c:pt idx="6">
                  <c:v>3.0</c:v>
                </c:pt>
                <c:pt idx="7">
                  <c:v>6.0</c:v>
                </c:pt>
                <c:pt idx="8">
                  <c:v>4.0</c:v>
                </c:pt>
                <c:pt idx="9">
                  <c:v>7.0</c:v>
                </c:pt>
                <c:pt idx="10">
                  <c:v>2.0</c:v>
                </c:pt>
                <c:pt idx="11">
                  <c:v>3.0</c:v>
                </c:pt>
                <c:pt idx="12">
                  <c:v>4.0</c:v>
                </c:pt>
                <c:pt idx="13">
                  <c:v>3.0</c:v>
                </c:pt>
                <c:pt idx="14">
                  <c:v>2.0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74942560"/>
        <c:axId val="-1974973488"/>
      </c:lineChart>
      <c:catAx>
        <c:axId val="-197494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4973488"/>
        <c:crosses val="autoZero"/>
        <c:auto val="1"/>
        <c:lblAlgn val="ctr"/>
        <c:lblOffset val="100"/>
        <c:noMultiLvlLbl val="0"/>
      </c:catAx>
      <c:valAx>
        <c:axId val="-197497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494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596900</xdr:colOff>
      <xdr:row>8</xdr:row>
      <xdr:rowOff>203200</xdr:rowOff>
    </xdr:from>
    <xdr:to>
      <xdr:col>9</xdr:col>
      <xdr:colOff>723900</xdr:colOff>
      <xdr:row>8</xdr:row>
      <xdr:rowOff>203200</xdr:rowOff>
    </xdr:to>
    <xdr:cxnSp macro="">
      <xdr:nvCxnSpPr>
        <xdr:cNvPr id="2" name="Straight Arrow Connector 1"/>
        <xdr:cNvCxnSpPr/>
      </xdr:nvCxnSpPr>
      <xdr:spPr>
        <a:xfrm>
          <a:off x="5549900" y="2514600"/>
          <a:ext cx="2603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22</xdr:row>
      <xdr:rowOff>203200</xdr:rowOff>
    </xdr:from>
    <xdr:to>
      <xdr:col>9</xdr:col>
      <xdr:colOff>723900</xdr:colOff>
      <xdr:row>22</xdr:row>
      <xdr:rowOff>203200</xdr:rowOff>
    </xdr:to>
    <xdr:cxnSp macro="">
      <xdr:nvCxnSpPr>
        <xdr:cNvPr id="3" name="Straight Arrow Connector 2"/>
        <xdr:cNvCxnSpPr/>
      </xdr:nvCxnSpPr>
      <xdr:spPr>
        <a:xfrm>
          <a:off x="5549900" y="2514600"/>
          <a:ext cx="2603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18</xdr:row>
      <xdr:rowOff>203200</xdr:rowOff>
    </xdr:from>
    <xdr:to>
      <xdr:col>9</xdr:col>
      <xdr:colOff>723900</xdr:colOff>
      <xdr:row>18</xdr:row>
      <xdr:rowOff>203200</xdr:rowOff>
    </xdr:to>
    <xdr:cxnSp macro="">
      <xdr:nvCxnSpPr>
        <xdr:cNvPr id="4" name="Straight Arrow Connector 3"/>
        <xdr:cNvCxnSpPr/>
      </xdr:nvCxnSpPr>
      <xdr:spPr>
        <a:xfrm>
          <a:off x="5549900" y="1193800"/>
          <a:ext cx="2603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39</xdr:row>
      <xdr:rowOff>203200</xdr:rowOff>
    </xdr:from>
    <xdr:to>
      <xdr:col>9</xdr:col>
      <xdr:colOff>723900</xdr:colOff>
      <xdr:row>39</xdr:row>
      <xdr:rowOff>203200</xdr:rowOff>
    </xdr:to>
    <xdr:cxnSp macro="">
      <xdr:nvCxnSpPr>
        <xdr:cNvPr id="5" name="Straight Arrow Connector 4"/>
        <xdr:cNvCxnSpPr/>
      </xdr:nvCxnSpPr>
      <xdr:spPr>
        <a:xfrm>
          <a:off x="5765800" y="3505200"/>
          <a:ext cx="10287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292100</xdr:colOff>
      <xdr:row>31</xdr:row>
      <xdr:rowOff>50800</xdr:rowOff>
    </xdr:from>
    <xdr:to>
      <xdr:col>5</xdr:col>
      <xdr:colOff>304800</xdr:colOff>
      <xdr:row>37</xdr:row>
      <xdr:rowOff>241300</xdr:rowOff>
    </xdr:to>
    <xdr:cxnSp macro="">
      <xdr:nvCxnSpPr>
        <xdr:cNvPr id="6" name="Straight Arrow Connector 5"/>
        <xdr:cNvCxnSpPr/>
      </xdr:nvCxnSpPr>
      <xdr:spPr>
        <a:xfrm flipH="1">
          <a:off x="4419600" y="711200"/>
          <a:ext cx="12700" cy="2171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241299</xdr:colOff>
      <xdr:row>0</xdr:row>
      <xdr:rowOff>277091</xdr:rowOff>
    </xdr:from>
    <xdr:to>
      <xdr:col>33</xdr:col>
      <xdr:colOff>558800</xdr:colOff>
      <xdr:row>29</xdr:row>
      <xdr:rowOff>266700</xdr:rowOff>
    </xdr:to>
    <xdr:sp macro="" textlink="">
      <xdr:nvSpPr>
        <xdr:cNvPr id="2" name="TextBox 1"/>
        <xdr:cNvSpPr txBox="1"/>
      </xdr:nvSpPr>
      <xdr:spPr>
        <a:xfrm>
          <a:off x="18745199" y="277091"/>
          <a:ext cx="4356101" cy="99337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# R Code</a:t>
          </a:r>
        </a:p>
        <a:p>
          <a:endParaRPr lang="en-US" sz="2000"/>
        </a:p>
        <a:p>
          <a:r>
            <a:rPr lang="mr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 = matrix(c(0.5,0.25,0.25))</a:t>
          </a:r>
        </a:p>
        <a:p>
          <a:r>
            <a:rPr lang="mr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 = matrix(c(9,8,8))</a:t>
          </a:r>
        </a:p>
        <a:p>
          <a:r>
            <a:rPr lang="mr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t(v) %*% u</a:t>
          </a:r>
          <a:endParaRPr lang="en-US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mr-IN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mr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= matrix(c(</a:t>
          </a:r>
        </a:p>
        <a:p>
          <a:r>
            <a:rPr lang="mr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36, 24, 48,</a:t>
          </a:r>
        </a:p>
        <a:p>
          <a:r>
            <a:rPr lang="mr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36, 64, 12,</a:t>
          </a:r>
        </a:p>
        <a:p>
          <a:r>
            <a:rPr lang="mr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48, 48, 256),3,3,byrow = 1)</a:t>
          </a:r>
        </a:p>
        <a:p>
          <a:endParaRPr lang="mr-IN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mr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t(v) %*% M</a:t>
          </a:r>
        </a:p>
        <a:p>
          <a:endParaRPr lang="en-US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mr-IN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mr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%*% v</a:t>
          </a:r>
        </a:p>
        <a:p>
          <a:endParaRPr lang="en-US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774700</xdr:colOff>
      <xdr:row>2</xdr:row>
      <xdr:rowOff>317500</xdr:rowOff>
    </xdr:from>
    <xdr:to>
      <xdr:col>19</xdr:col>
      <xdr:colOff>50800</xdr:colOff>
      <xdr:row>22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7</xdr:row>
      <xdr:rowOff>50800</xdr:rowOff>
    </xdr:from>
    <xdr:to>
      <xdr:col>26</xdr:col>
      <xdr:colOff>419100</xdr:colOff>
      <xdr:row>42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6</xdr:col>
      <xdr:colOff>584200</xdr:colOff>
      <xdr:row>7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0" y="990600"/>
          <a:ext cx="4064000" cy="1511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33</xdr:col>
      <xdr:colOff>152400</xdr:colOff>
      <xdr:row>53</xdr:row>
      <xdr:rowOff>63500</xdr:rowOff>
    </xdr:to>
    <xdr:sp macro="" textlink="">
      <xdr:nvSpPr>
        <xdr:cNvPr id="2" name="TextBox 1"/>
        <xdr:cNvSpPr txBox="1"/>
      </xdr:nvSpPr>
      <xdr:spPr>
        <a:xfrm>
          <a:off x="241300" y="139700"/>
          <a:ext cx="7454900" cy="732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Chi Square</a:t>
          </a:r>
        </a:p>
        <a:p>
          <a:endParaRPr lang="en-US" sz="2000"/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= 100000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n1 = round(100*runif(1))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norms1 = rnorm(n*n1)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chisq_n1 = rowSums(matrix(norms1^2,n))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plot(density(chisq_n1), col = 'red', main = '')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lines(density(rchisq(n,n1)))</a:t>
          </a:r>
        </a:p>
        <a:p>
          <a:endParaRPr lang="en-US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 Distribution</a:t>
          </a:r>
        </a:p>
        <a:p>
          <a:endParaRPr lang="en-US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= 10000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n1 = round(100*runif(1))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 = round(100*runif(1))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norms1 = rnorm(n*n1)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norms2 = rnorm(n*n2)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chisq_n1 = rowSums(matrix(norms1^2,n))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chisq_n2 = rowSums(matrix(norms2^2,n))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plot(density(((chisq_n1/n1) / (chisq_n2/n2))), col = 'red', main = '')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lines(density((rf(n,n1,n2))))</a:t>
          </a:r>
        </a:p>
        <a:p>
          <a:endParaRPr lang="en-US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2000"/>
        </a:p>
        <a:p>
          <a:endParaRPr lang="en-US" sz="2000"/>
        </a:p>
        <a:p>
          <a:endParaRPr lang="en-US" sz="2000"/>
        </a:p>
      </xdr:txBody>
    </xdr:sp>
    <xdr:clientData/>
  </xdr:twoCellAnchor>
  <xdr:twoCellAnchor>
    <xdr:from>
      <xdr:col>50</xdr:col>
      <xdr:colOff>88900</xdr:colOff>
      <xdr:row>34</xdr:row>
      <xdr:rowOff>25400</xdr:rowOff>
    </xdr:from>
    <xdr:to>
      <xdr:col>67</xdr:col>
      <xdr:colOff>177800</xdr:colOff>
      <xdr:row>55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215900</xdr:rowOff>
    </xdr:from>
    <xdr:to>
      <xdr:col>14</xdr:col>
      <xdr:colOff>152400</xdr:colOff>
      <xdr:row>7</xdr:row>
      <xdr:rowOff>297807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0" y="876300"/>
          <a:ext cx="10058400" cy="1732907"/>
        </a:xfrm>
        <a:prstGeom prst="rect">
          <a:avLst/>
        </a:prstGeom>
      </xdr:spPr>
    </xdr:pic>
    <xdr:clientData/>
  </xdr:twoCellAnchor>
  <xdr:twoCellAnchor editAs="oneCell">
    <xdr:from>
      <xdr:col>2</xdr:col>
      <xdr:colOff>48400</xdr:colOff>
      <xdr:row>12</xdr:row>
      <xdr:rowOff>61100</xdr:rowOff>
    </xdr:from>
    <xdr:to>
      <xdr:col>14</xdr:col>
      <xdr:colOff>200800</xdr:colOff>
      <xdr:row>15</xdr:row>
      <xdr:rowOff>321897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9400" y="4353700"/>
          <a:ext cx="10058400" cy="125139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9</xdr:col>
      <xdr:colOff>812800</xdr:colOff>
      <xdr:row>24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0" y="6273800"/>
          <a:ext cx="6591300" cy="1485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127000</xdr:rowOff>
    </xdr:from>
    <xdr:to>
      <xdr:col>13</xdr:col>
      <xdr:colOff>292100</xdr:colOff>
      <xdr:row>27</xdr:row>
      <xdr:rowOff>241300</xdr:rowOff>
    </xdr:to>
    <xdr:sp macro="" textlink="">
      <xdr:nvSpPr>
        <xdr:cNvPr id="2" name="TextBox 1"/>
        <xdr:cNvSpPr txBox="1"/>
      </xdr:nvSpPr>
      <xdr:spPr>
        <a:xfrm>
          <a:off x="825500" y="127000"/>
          <a:ext cx="10198100" cy="902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Manual Regression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Output</a:t>
          </a:r>
        </a:p>
        <a:p>
          <a:endParaRPr lang="en-U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states = as.data.frame(state.x77) 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colnames(states)[4] = "Life.Exp"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colnames(states)[6] = "HS.Grad"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states[,9] = (states$Population*1000)/states$Area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colnames(states)[9] = "Density"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fit = lm(Life.Exp ~ ., data = states)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= states$Life.Exp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 = model.matrix(Life.Exp ~ ., data = states)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= dim(X)[1]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 = dim(X)[2]-1</a:t>
          </a:r>
          <a:endParaRPr lang="en-U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residuals = y - X %*% fit$coefficients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RSS = sum((fit$residuals)^2)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RSE = sqrt(RSS/fit$df.residual)</a:t>
          </a:r>
        </a:p>
        <a:p>
          <a:endParaRPr lang="en-U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TSS = sum((y-mean(y))^2)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F_stat = ((TSS-RSS)/p) / (RSS/(n-p-1))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pf(F_stat,p,n-p-1,lower.tail = F)</a:t>
          </a:r>
        </a:p>
        <a:p>
          <a:endParaRPr lang="en-U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RSq = 1-RSS/TSS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multRSq = 1 - (RSS/(n-p-1)) / (TSS/(n-1))</a:t>
          </a:r>
        </a:p>
        <a:p>
          <a:endParaRPr lang="en-U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VCV = vcov(fit)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SDs = sqrt(diag(VCV))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SDs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(summary(fit))$coefficients[,2]</a:t>
          </a:r>
        </a:p>
        <a:p>
          <a:endParaRPr lang="en-U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 = solve(t(X)%*%X) %*% t(X) %*% y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(summary(fit))$coefficients[,1]</a:t>
          </a:r>
        </a:p>
        <a:p>
          <a:endParaRPr lang="en-U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= b / SDs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</a:p>
        <a:p>
          <a:endParaRPr lang="en-U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 = 2*pt(-abs(t),df=n-p-1)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(summary(fit))$coefficients[,4]</a:t>
          </a:r>
        </a:p>
        <a:p>
          <a:endParaRPr lang="en-US" sz="16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317500</xdr:rowOff>
    </xdr:from>
    <xdr:to>
      <xdr:col>16</xdr:col>
      <xdr:colOff>38100</xdr:colOff>
      <xdr:row>26</xdr:row>
      <xdr:rowOff>317500</xdr:rowOff>
    </xdr:to>
    <xdr:sp macro="" textlink="">
      <xdr:nvSpPr>
        <xdr:cNvPr id="2" name="TextBox 1"/>
        <xdr:cNvSpPr txBox="1"/>
      </xdr:nvSpPr>
      <xdr:spPr>
        <a:xfrm>
          <a:off x="825500" y="317500"/>
          <a:ext cx="12420600" cy="858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Regression Plots</a:t>
          </a:r>
        </a:p>
        <a:p>
          <a:endParaRPr lang="en-U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These are approximate for the sake of presenting the intuition</a:t>
          </a:r>
        </a:p>
        <a:p>
          <a:endParaRPr lang="en-U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1 Residuals vs Fitted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Do the residuals evenly disburse around 0?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Are there no patterns?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plot(fit,which = 1)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plot(fit$fitted.values,fit$residuals)</a:t>
          </a:r>
          <a:b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2 Normal QQ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Do the points follow a straight line?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plot(fit,which = 2)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plot(qnorm((1:n)/n - (.5/n)),sort(fit$residuals)/sd(fit$residuals))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abline(0,1)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3 Scale-Location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Is there a pattern in variance?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plot(fit,which = 3)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plot(fit$fitted.values,rstandard(fit))</a:t>
          </a:r>
        </a:p>
        <a:p>
          <a:endParaRPr lang="en-U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4 Residuals vs Leverage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plot(fit,which = 5)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plot(hat(X),sort(fit$residuals)/sd(fit$residuals))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Leverage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https://en.wikipedia.org/wiki/Leverage_(statistics)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The sensitivity of the prediction of a point to its predictors.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Found from the diagonals of the hat matrix.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Cooks Distance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https://www.mathworks.com/help/stats/cooks-distance.html?requestedDomain=true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https://en.wikipedia.org/wiki/Cook%27s_distance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The standardized sum of the change of all prediction values the results from removing a particular point.  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The sum is standardized by dividing by number of predictors, p, and by the residual standard error, RSE = sqrt(RSS/df).</a:t>
          </a:r>
        </a:p>
        <a:p>
          <a:endParaRPr lang="en-US" sz="16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292100</xdr:colOff>
      <xdr:row>6</xdr:row>
      <xdr:rowOff>256740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660400"/>
          <a:ext cx="10058400" cy="157754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2</xdr:row>
      <xdr:rowOff>0</xdr:rowOff>
    </xdr:from>
    <xdr:to>
      <xdr:col>11</xdr:col>
      <xdr:colOff>457200</xdr:colOff>
      <xdr:row>25</xdr:row>
      <xdr:rowOff>38100</xdr:rowOff>
    </xdr:to>
    <xdr:sp macro="" textlink="">
      <xdr:nvSpPr>
        <xdr:cNvPr id="2" name="TextBox 1"/>
        <xdr:cNvSpPr txBox="1"/>
      </xdr:nvSpPr>
      <xdr:spPr>
        <a:xfrm>
          <a:off x="812800" y="330200"/>
          <a:ext cx="8724900" cy="763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states = as.data.frame(state.x77) 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colnames(states)[4] = "Life.Exp"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colnames(states)[6] = "HS.Grad"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states[,9] = (states$Population*1000)/states$Area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colnames(states)[9] = "Density"</a:t>
          </a:r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model.saturated = lm(Life.Exp ~ ., data = states)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library(car)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avPlots(model.saturated)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 Manual AVPlot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nopop_y = lm(Life.Exp ~ . - Population, data = states)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nopop_X = lm(Population ~ . - Population, data = states)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plot(nopop_X$residuals,nopop_y$residuals)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abline(0,model.saturated$coefficients['Population'], col = 'red')</a:t>
          </a:r>
        </a:p>
        <a:p>
          <a:endParaRPr lang="en-US" sz="18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1</xdr:row>
      <xdr:rowOff>123464</xdr:rowOff>
    </xdr:from>
    <xdr:to>
      <xdr:col>9</xdr:col>
      <xdr:colOff>152400</xdr:colOff>
      <xdr:row>28</xdr:row>
      <xdr:rowOff>266702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338319" y="1592083"/>
          <a:ext cx="9058638" cy="67818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317501</xdr:colOff>
      <xdr:row>26</xdr:row>
      <xdr:rowOff>203200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190499" y="1346200"/>
          <a:ext cx="8128000" cy="6096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3</xdr:row>
      <xdr:rowOff>88900</xdr:rowOff>
    </xdr:from>
    <xdr:to>
      <xdr:col>13</xdr:col>
      <xdr:colOff>127000</xdr:colOff>
      <xdr:row>7</xdr:row>
      <xdr:rowOff>74705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079500"/>
          <a:ext cx="10058400" cy="130660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241300</xdr:rowOff>
    </xdr:from>
    <xdr:to>
      <xdr:col>13</xdr:col>
      <xdr:colOff>355600</xdr:colOff>
      <xdr:row>27</xdr:row>
      <xdr:rowOff>177800</xdr:rowOff>
    </xdr:to>
    <xdr:sp macro="" textlink="">
      <xdr:nvSpPr>
        <xdr:cNvPr id="2" name="TextBox 1"/>
        <xdr:cNvSpPr txBox="1"/>
      </xdr:nvSpPr>
      <xdr:spPr>
        <a:xfrm>
          <a:off x="863600" y="571500"/>
          <a:ext cx="10223500" cy="852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GradSchools = read.table("Graduate_Schools.txt")</a:t>
          </a:r>
          <a:b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fit_null = glm(admit ~ 1,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             family = "binomial",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             data = GradSchools)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summary(fit_null)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deviance(fit_null)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attributes(fit_null)</a:t>
          </a:r>
          <a:b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fit1 = glm(admit ~ 1 + gre,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               family = "binomial",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               data = GradSchools)</a:t>
          </a:r>
        </a:p>
        <a:p>
          <a:endParaRPr lang="en-US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 = as.matrix(model.matrix(fit1$formula, data = GradSchools))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= as.matrix(GradSchools$admit)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 = as.matrix(fit1$coefficients)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eta = X %*% b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 = 1/(1+exp(-eta))</a:t>
          </a:r>
        </a:p>
        <a:p>
          <a:endParaRPr lang="en-US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 = prod(p^y, (1-p)^(1-y))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 = log(L)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deviance = -log(L^2)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deviance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summary(fit1)</a:t>
          </a:r>
        </a:p>
        <a:p>
          <a:endParaRPr lang="en-US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pchisq(fit1$null.deviance - fit1$deviance, fit1$df.null - fit1$df.residual, lower.tail = FALSE)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pseudoRSq = 1 - fit1$deviance/fit1$null.deviance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pseudoRSq</a:t>
          </a:r>
        </a:p>
        <a:p>
          <a:endParaRPr lang="en-US" sz="1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jr2132/Downloads/V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ERMM/ERMM_Fall17/ERMM_Spring17/Class4/LinearAlgrebr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oxCoxExplor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ERMM/ERMM_Fall17/ERMM_Spring17/Class4/DistributionFittingExcelDemo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/FRM_Class5/FRM_2_Credi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"/>
      <sheetName val="correl0"/>
      <sheetName val="correl1"/>
      <sheetName val="VaR0"/>
      <sheetName val="VaR1"/>
      <sheetName val="VaR_HW_Q1"/>
      <sheetName val="VaR_HW_Q2"/>
      <sheetName val="VaR2"/>
      <sheetName val="TailVaR"/>
      <sheetName val="VaR3"/>
      <sheetName val="VaR4"/>
      <sheetName val="VaR_HW3.4_Q"/>
      <sheetName val="Remember"/>
    </sheetNames>
    <sheetDataSet>
      <sheetData sheetId="0"/>
      <sheetData sheetId="1"/>
      <sheetData sheetId="2"/>
      <sheetData sheetId="3"/>
      <sheetData sheetId="4">
        <row r="19">
          <cell r="H19">
            <v>-3.6363636363636376E-2</v>
          </cell>
          <cell r="I19">
            <v>3.1335242827992341E-2</v>
          </cell>
        </row>
        <row r="20">
          <cell r="H20">
            <v>3.4482758620689724E-2</v>
          </cell>
          <cell r="I20">
            <v>0.12128623626514207</v>
          </cell>
        </row>
        <row r="21">
          <cell r="H21">
            <v>-3.6363636363636376E-2</v>
          </cell>
          <cell r="I21">
            <v>2.2031614313908373E-2</v>
          </cell>
        </row>
        <row r="22">
          <cell r="H22">
            <v>-3.3898305084745783E-2</v>
          </cell>
          <cell r="I22">
            <v>-2.5675764418118051E-2</v>
          </cell>
        </row>
        <row r="23">
          <cell r="H23">
            <v>1.6666666666666607E-2</v>
          </cell>
          <cell r="I23">
            <v>-7.5025118620616255E-2</v>
          </cell>
        </row>
        <row r="24">
          <cell r="H24">
            <v>-5.6603773584905648E-2</v>
          </cell>
          <cell r="I24">
            <v>-6.2420982023724307E-2</v>
          </cell>
        </row>
        <row r="25">
          <cell r="H25">
            <v>-3.6363636363636376E-2</v>
          </cell>
          <cell r="I25">
            <v>-5.5685967450180833E-2</v>
          </cell>
        </row>
        <row r="26">
          <cell r="H26">
            <v>-6.6666666666666652E-2</v>
          </cell>
          <cell r="I26">
            <v>-0.10040284713631382</v>
          </cell>
        </row>
        <row r="27">
          <cell r="H27">
            <v>-3.6363636363636376E-2</v>
          </cell>
          <cell r="I27">
            <v>-5.5035114848648821E-2</v>
          </cell>
        </row>
        <row r="28">
          <cell r="H28">
            <v>-3.6363636363636376E-2</v>
          </cell>
          <cell r="I28">
            <v>-0.10472641732678739</v>
          </cell>
        </row>
        <row r="29">
          <cell r="H29">
            <v>6.0000000000000053E-2</v>
          </cell>
          <cell r="I29">
            <v>-4.3244955322382816E-2</v>
          </cell>
        </row>
        <row r="30">
          <cell r="H30">
            <v>1.8867924528301883E-2</v>
          </cell>
          <cell r="I30">
            <v>-2.9018639508895817E-2</v>
          </cell>
        </row>
        <row r="31">
          <cell r="H31">
            <v>0.1132075471698113</v>
          </cell>
          <cell r="I31">
            <v>-0.1220388993124347</v>
          </cell>
        </row>
        <row r="32">
          <cell r="H32">
            <v>-0.15517241379310343</v>
          </cell>
          <cell r="I32">
            <v>-3.5998974342412358E-2</v>
          </cell>
        </row>
        <row r="33">
          <cell r="H33">
            <v>0.1132075471698113</v>
          </cell>
          <cell r="I33">
            <v>-2.492329130908108E-2</v>
          </cell>
        </row>
        <row r="34">
          <cell r="H34">
            <v>0.1132075471698113</v>
          </cell>
          <cell r="I34">
            <v>9.0856185499100378E-2</v>
          </cell>
        </row>
        <row r="35">
          <cell r="H35">
            <v>-1.8867924528301883E-2</v>
          </cell>
          <cell r="I35">
            <v>-0.10132539430611255</v>
          </cell>
        </row>
        <row r="36">
          <cell r="H36">
            <v>-6.6666666666666652E-2</v>
          </cell>
          <cell r="I36">
            <v>1.4340235648464459E-2</v>
          </cell>
        </row>
        <row r="37">
          <cell r="H37">
            <v>-0.15517241379310343</v>
          </cell>
          <cell r="I37">
            <v>7.2441938262545148E-3</v>
          </cell>
        </row>
        <row r="38">
          <cell r="H38">
            <v>-1.7857142857142905E-2</v>
          </cell>
          <cell r="I38">
            <v>0.10641768332767668</v>
          </cell>
        </row>
        <row r="39">
          <cell r="H39">
            <v>1.8867924528301883E-2</v>
          </cell>
          <cell r="I39">
            <v>7.4319714351455582E-2</v>
          </cell>
        </row>
      </sheetData>
      <sheetData sheetId="5"/>
      <sheetData sheetId="6"/>
      <sheetData sheetId="7"/>
      <sheetData sheetId="8"/>
      <sheetData sheetId="9">
        <row r="6">
          <cell r="D6">
            <v>195</v>
          </cell>
          <cell r="E6">
            <v>227</v>
          </cell>
          <cell r="F6">
            <v>163</v>
          </cell>
          <cell r="G6">
            <v>20</v>
          </cell>
          <cell r="H6">
            <v>123</v>
          </cell>
        </row>
        <row r="11">
          <cell r="D11">
            <v>159.9991839144177</v>
          </cell>
          <cell r="E11">
            <v>159.9991839144177</v>
          </cell>
          <cell r="F11">
            <v>119.9177349101093</v>
          </cell>
          <cell r="G11">
            <v>5.7836769981375014</v>
          </cell>
          <cell r="H11">
            <v>239.83546982021861</v>
          </cell>
        </row>
        <row r="43">
          <cell r="D43">
            <v>1.0999712113250716E-2</v>
          </cell>
          <cell r="E43">
            <v>1.0819140096616491E-2</v>
          </cell>
          <cell r="F43">
            <v>8.5042098208072958E-3</v>
          </cell>
          <cell r="G43">
            <v>1.7608708595784714E-3</v>
          </cell>
          <cell r="H43">
            <v>3.4293779776673043E-3</v>
          </cell>
        </row>
        <row r="44">
          <cell r="D44">
            <v>1.0819140096616491E-2</v>
          </cell>
          <cell r="E44">
            <v>1.123772887415129E-2</v>
          </cell>
          <cell r="F44">
            <v>1.0477348259320375E-2</v>
          </cell>
          <cell r="G44">
            <v>1.724420975308462E-3</v>
          </cell>
          <cell r="H44">
            <v>4.1941999689102385E-3</v>
          </cell>
        </row>
        <row r="45">
          <cell r="D45">
            <v>8.5042098208072958E-3</v>
          </cell>
          <cell r="E45">
            <v>1.0477348259320375E-2</v>
          </cell>
          <cell r="F45">
            <v>3.7241292673771638E-2</v>
          </cell>
          <cell r="G45">
            <v>4.1878852934225594E-3</v>
          </cell>
          <cell r="H45">
            <v>9.2891308174304094E-3</v>
          </cell>
        </row>
        <row r="46">
          <cell r="D46">
            <v>1.7608708595784714E-3</v>
          </cell>
          <cell r="E46">
            <v>1.724420975308462E-3</v>
          </cell>
          <cell r="F46">
            <v>4.1878852934225594E-3</v>
          </cell>
          <cell r="G46">
            <v>3.5675601391822981E-3</v>
          </cell>
          <cell r="H46">
            <v>-2.3968930140343772E-3</v>
          </cell>
        </row>
        <row r="47">
          <cell r="D47">
            <v>3.4293779776673043E-3</v>
          </cell>
          <cell r="E47">
            <v>4.1941999689102385E-3</v>
          </cell>
          <cell r="F47">
            <v>9.2891308174304094E-3</v>
          </cell>
          <cell r="G47">
            <v>-2.3968930140343772E-3</v>
          </cell>
          <cell r="H47">
            <v>1.0240970047855456E-2</v>
          </cell>
        </row>
        <row r="50">
          <cell r="D50">
            <v>31199.840863311452</v>
          </cell>
          <cell r="E50">
            <v>36319.814748572819</v>
          </cell>
          <cell r="F50">
            <v>19546.590790347815</v>
          </cell>
          <cell r="G50">
            <v>115.67353996275003</v>
          </cell>
          <cell r="H50">
            <v>29499.762787886888</v>
          </cell>
        </row>
        <row r="52">
          <cell r="D52">
            <v>116681.68273008172</v>
          </cell>
        </row>
        <row r="55">
          <cell r="C55">
            <v>0.26739279151026346</v>
          </cell>
        </row>
        <row r="56">
          <cell r="C56">
            <v>0.31127263421964002</v>
          </cell>
        </row>
        <row r="57">
          <cell r="C57">
            <v>0.16752064534040617</v>
          </cell>
        </row>
        <row r="58">
          <cell r="C58">
            <v>9.9135988834113896E-4</v>
          </cell>
        </row>
        <row r="59">
          <cell r="C59">
            <v>0.2528225690413492</v>
          </cell>
        </row>
        <row r="61">
          <cell r="D61">
            <v>9.1433944000212947E-3</v>
          </cell>
        </row>
      </sheetData>
      <sheetData sheetId="10">
        <row r="10">
          <cell r="C10" t="str">
            <v>PriceLevels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"/>
      <sheetName val="MatrixMult"/>
      <sheetName val="CreditExample"/>
      <sheetName val="MatrixMult_Credit"/>
      <sheetName val="MatrixMult_VaR"/>
      <sheetName val="MatrixMult_CovCorr"/>
      <sheetName val="PosDef"/>
      <sheetName val="PortfolioVaRExample"/>
      <sheetName val="MatrixMult_All"/>
    </sheetNames>
    <sheetDataSet>
      <sheetData sheetId="0" refreshError="1"/>
      <sheetData sheetId="1"/>
      <sheetData sheetId="2">
        <row r="15">
          <cell r="H15">
            <v>0.56521739130434778</v>
          </cell>
          <cell r="I15">
            <v>0.30434782608695654</v>
          </cell>
          <cell r="J15">
            <v>0.13043478260869565</v>
          </cell>
          <cell r="K15">
            <v>0</v>
          </cell>
          <cell r="L15">
            <v>0</v>
          </cell>
          <cell r="M15">
            <v>0</v>
          </cell>
        </row>
        <row r="16">
          <cell r="H16">
            <v>9.0909090909090912E-2</v>
          </cell>
          <cell r="I16">
            <v>0.22727272727272727</v>
          </cell>
          <cell r="J16">
            <v>0.54545454545454541</v>
          </cell>
          <cell r="K16">
            <v>0.13636363636363635</v>
          </cell>
          <cell r="L16">
            <v>0</v>
          </cell>
          <cell r="M16">
            <v>0</v>
          </cell>
        </row>
        <row r="17">
          <cell r="H17">
            <v>0</v>
          </cell>
          <cell r="I17">
            <v>5.8823529411764705E-2</v>
          </cell>
          <cell r="J17">
            <v>0.35294117647058826</v>
          </cell>
          <cell r="K17">
            <v>0.52941176470588236</v>
          </cell>
          <cell r="L17">
            <v>5.8823529411764705E-2</v>
          </cell>
          <cell r="M17">
            <v>0</v>
          </cell>
        </row>
        <row r="18">
          <cell r="H18">
            <v>0</v>
          </cell>
          <cell r="I18">
            <v>0</v>
          </cell>
          <cell r="J18">
            <v>0.11764705882352941</v>
          </cell>
          <cell r="K18">
            <v>0.29411764705882354</v>
          </cell>
          <cell r="L18">
            <v>0.41176470588235292</v>
          </cell>
          <cell r="M18">
            <v>0.17647058823529413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4.7619047619047616E-2</v>
          </cell>
          <cell r="L19">
            <v>0.5714285714285714</v>
          </cell>
          <cell r="M19">
            <v>0.38095238095238093</v>
          </cell>
        </row>
        <row r="20"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</sheetData>
      <sheetData sheetId="3">
        <row r="7">
          <cell r="I7">
            <v>0.1</v>
          </cell>
          <cell r="J7">
            <v>0.2</v>
          </cell>
          <cell r="K7">
            <v>0.7</v>
          </cell>
          <cell r="T7">
            <v>0.5</v>
          </cell>
        </row>
        <row r="8">
          <cell r="I8">
            <v>0.25</v>
          </cell>
          <cell r="J8">
            <v>0.5</v>
          </cell>
          <cell r="K8">
            <v>0.25</v>
          </cell>
          <cell r="T8">
            <v>0.25</v>
          </cell>
        </row>
        <row r="9">
          <cell r="I9">
            <v>0.2</v>
          </cell>
          <cell r="J9">
            <v>0.2</v>
          </cell>
          <cell r="K9">
            <v>0.6</v>
          </cell>
          <cell r="T9">
            <v>0.25</v>
          </cell>
        </row>
      </sheetData>
      <sheetData sheetId="4" refreshError="1"/>
      <sheetData sheetId="5">
        <row r="34">
          <cell r="P34">
            <v>1</v>
          </cell>
          <cell r="Q34">
            <v>0.5</v>
          </cell>
          <cell r="R34">
            <v>0.5</v>
          </cell>
        </row>
        <row r="35">
          <cell r="P35">
            <v>0.75</v>
          </cell>
          <cell r="Q35">
            <v>1</v>
          </cell>
          <cell r="R35">
            <v>9.375E-2</v>
          </cell>
        </row>
        <row r="36">
          <cell r="P36">
            <v>0.5</v>
          </cell>
          <cell r="Q36">
            <v>0.375</v>
          </cell>
          <cell r="R36">
            <v>1</v>
          </cell>
        </row>
        <row r="43">
          <cell r="M43">
            <v>0.5</v>
          </cell>
        </row>
        <row r="44">
          <cell r="M44">
            <v>0.25</v>
          </cell>
        </row>
        <row r="45">
          <cell r="M45">
            <v>0.25</v>
          </cell>
        </row>
      </sheetData>
      <sheetData sheetId="6" refreshError="1"/>
      <sheetData sheetId="7">
        <row r="43">
          <cell r="M43">
            <v>0.99999999999999989</v>
          </cell>
          <cell r="N43">
            <v>0.4103200688978334</v>
          </cell>
          <cell r="O43">
            <v>-0.34261046936781364</v>
          </cell>
          <cell r="P43">
            <v>-2.9266081375917109E-2</v>
          </cell>
          <cell r="Q43">
            <v>-0.32397484735227444</v>
          </cell>
        </row>
        <row r="44">
          <cell r="M44">
            <v>0.4103200688978334</v>
          </cell>
          <cell r="N44">
            <v>1</v>
          </cell>
          <cell r="O44">
            <v>5.7108475333445506E-2</v>
          </cell>
          <cell r="P44">
            <v>-0.19055322084340212</v>
          </cell>
          <cell r="Q44">
            <v>4.5254594186838706E-2</v>
          </cell>
        </row>
        <row r="45">
          <cell r="M45">
            <v>-0.34261046936781364</v>
          </cell>
          <cell r="N45">
            <v>5.7108475333445506E-2</v>
          </cell>
          <cell r="O45">
            <v>1</v>
          </cell>
          <cell r="P45">
            <v>0.36332623022020305</v>
          </cell>
          <cell r="Q45">
            <v>0.47565509976352932</v>
          </cell>
        </row>
        <row r="46">
          <cell r="M46">
            <v>-2.9266081375917109E-2</v>
          </cell>
          <cell r="N46">
            <v>-0.19055322084340212</v>
          </cell>
          <cell r="O46">
            <v>0.36332623022020305</v>
          </cell>
          <cell r="P46">
            <v>0.99999999999999989</v>
          </cell>
          <cell r="Q46">
            <v>-0.3965449743874967</v>
          </cell>
        </row>
        <row r="47">
          <cell r="M47">
            <v>-0.32397484735227444</v>
          </cell>
          <cell r="N47">
            <v>4.5254594186838706E-2</v>
          </cell>
          <cell r="O47">
            <v>0.47565509976352932</v>
          </cell>
          <cell r="P47">
            <v>-0.3965449743874967</v>
          </cell>
          <cell r="Q47">
            <v>1</v>
          </cell>
        </row>
        <row r="49">
          <cell r="M49">
            <v>0.16721861869151475</v>
          </cell>
          <cell r="N49">
            <v>9.4316993714711889E-2</v>
          </cell>
          <cell r="O49">
            <v>0.19298003180062867</v>
          </cell>
          <cell r="P49">
            <v>5.9729056071415369E-2</v>
          </cell>
          <cell r="Q49">
            <v>0.10119767807541562</v>
          </cell>
        </row>
        <row r="52">
          <cell r="J52">
            <v>0.16721861869151475</v>
          </cell>
          <cell r="M52">
            <v>2.7962066437098206E-2</v>
          </cell>
          <cell r="N52">
            <v>1.5771557408110402E-2</v>
          </cell>
          <cell r="O52">
            <v>3.2269854352745715E-2</v>
          </cell>
          <cell r="P52">
            <v>9.9878102520101104E-3</v>
          </cell>
          <cell r="Q52">
            <v>1.6922135942559587E-2</v>
          </cell>
        </row>
        <row r="53">
          <cell r="J53">
            <v>9.4316993714711889E-2</v>
          </cell>
          <cell r="M53">
            <v>1.5771557408110402E-2</v>
          </cell>
          <cell r="N53">
            <v>8.8956953033810012E-3</v>
          </cell>
          <cell r="O53">
            <v>1.8201296446404794E-2</v>
          </cell>
          <cell r="P53">
            <v>5.6334650060733569E-3</v>
          </cell>
          <cell r="Q53">
            <v>9.5446607669824116E-3</v>
          </cell>
        </row>
        <row r="54">
          <cell r="J54">
            <v>0.19298003180062867</v>
          </cell>
          <cell r="M54">
            <v>3.2269854352745715E-2</v>
          </cell>
          <cell r="N54">
            <v>1.8201296446404794E-2</v>
          </cell>
          <cell r="O54">
            <v>3.7241292673771652E-2</v>
          </cell>
          <cell r="P54">
            <v>1.1526515140083271E-2</v>
          </cell>
          <cell r="Q54">
            <v>1.9529131133143487E-2</v>
          </cell>
        </row>
        <row r="55">
          <cell r="J55">
            <v>5.9729056071415369E-2</v>
          </cell>
          <cell r="M55">
            <v>9.9878102520101104E-3</v>
          </cell>
          <cell r="N55">
            <v>5.6334650060733569E-3</v>
          </cell>
          <cell r="O55">
            <v>1.1526515140083271E-2</v>
          </cell>
          <cell r="P55">
            <v>3.5675601391822812E-3</v>
          </cell>
          <cell r="Q55">
            <v>6.0444417880635409E-3</v>
          </cell>
        </row>
        <row r="56">
          <cell r="J56">
            <v>0.10119767807541562</v>
          </cell>
          <cell r="M56">
            <v>1.6922135942559587E-2</v>
          </cell>
          <cell r="N56">
            <v>9.5446607669824116E-3</v>
          </cell>
          <cell r="O56">
            <v>1.9529131133143487E-2</v>
          </cell>
          <cell r="P56">
            <v>6.0444417880635409E-3</v>
          </cell>
          <cell r="Q56">
            <v>1.0240970047855454E-2</v>
          </cell>
        </row>
        <row r="59">
          <cell r="M59">
            <v>2.7962066437098202E-2</v>
          </cell>
          <cell r="N59">
            <v>6.4713865223219947E-3</v>
          </cell>
          <cell r="O59">
            <v>-1.1055989946225194E-2</v>
          </cell>
          <cell r="P59">
            <v>-2.9230406760254705E-4</v>
          </cell>
          <cell r="Q59">
            <v>-5.4823464088651795E-3</v>
          </cell>
        </row>
        <row r="60">
          <cell r="M60">
            <v>6.4713865223219947E-3</v>
          </cell>
          <cell r="N60">
            <v>8.8956953033810012E-3</v>
          </cell>
          <cell r="O60">
            <v>1.0394482891462374E-3</v>
          </cell>
          <cell r="P60">
            <v>-1.0734749014158741E-3</v>
          </cell>
          <cell r="Q60">
            <v>4.3193974966082972E-4</v>
          </cell>
        </row>
        <row r="61">
          <cell r="M61">
            <v>-1.1055989946225194E-2</v>
          </cell>
          <cell r="N61">
            <v>1.0394482891462374E-3</v>
          </cell>
          <cell r="O61">
            <v>3.7241292673771652E-2</v>
          </cell>
          <cell r="P61">
            <v>4.1878852934225507E-3</v>
          </cell>
          <cell r="Q61">
            <v>9.2891308174304112E-3</v>
          </cell>
        </row>
        <row r="62">
          <cell r="M62">
            <v>-2.9230406760254705E-4</v>
          </cell>
          <cell r="N62">
            <v>-1.0734749014158741E-3</v>
          </cell>
          <cell r="O62">
            <v>4.1878852934225507E-3</v>
          </cell>
          <cell r="P62">
            <v>3.5675601391822807E-3</v>
          </cell>
          <cell r="Q62">
            <v>-2.3968930140343715E-3</v>
          </cell>
        </row>
        <row r="63">
          <cell r="M63">
            <v>-5.4823464088651795E-3</v>
          </cell>
          <cell r="N63">
            <v>4.3193974966082972E-4</v>
          </cell>
          <cell r="O63">
            <v>9.2891308174304112E-3</v>
          </cell>
          <cell r="P63">
            <v>-2.3968930140343715E-3</v>
          </cell>
          <cell r="Q63">
            <v>1.0240970047855454E-2</v>
          </cell>
        </row>
        <row r="65">
          <cell r="M65">
            <v>4.8402972640794583E-3</v>
          </cell>
        </row>
      </sheetData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xCox"/>
    </sheetNames>
    <sheetDataSet>
      <sheetData sheetId="0">
        <row r="3">
          <cell r="D3">
            <v>53687092.200000003</v>
          </cell>
          <cell r="F3" t="e">
            <v>#NUM!</v>
          </cell>
          <cell r="G3" t="e">
            <v>#NUM!</v>
          </cell>
        </row>
        <row r="6">
          <cell r="C6">
            <v>2284.2322585857041</v>
          </cell>
          <cell r="D6" t="e">
            <v>#NUM!</v>
          </cell>
          <cell r="E6" t="e">
            <v>#NUM!</v>
          </cell>
        </row>
        <row r="7">
          <cell r="C7">
            <v>3414.6019099533582</v>
          </cell>
          <cell r="D7" t="e">
            <v>#NUM!</v>
          </cell>
          <cell r="E7" t="e">
            <v>#NUM!</v>
          </cell>
        </row>
        <row r="8">
          <cell r="C8">
            <v>7030.7933936485497</v>
          </cell>
          <cell r="D8" t="e">
            <v>#NUM!</v>
          </cell>
          <cell r="E8" t="e">
            <v>#NUM!</v>
          </cell>
        </row>
        <row r="9">
          <cell r="C9">
            <v>4063.8126363888523</v>
          </cell>
          <cell r="D9" t="e">
            <v>#NUM!</v>
          </cell>
          <cell r="E9" t="e">
            <v>#NUM!</v>
          </cell>
        </row>
        <row r="10">
          <cell r="C10">
            <v>2152.9109917470137</v>
          </cell>
          <cell r="D10" t="e">
            <v>#NUM!</v>
          </cell>
          <cell r="E10" t="e">
            <v>#NUM!</v>
          </cell>
        </row>
        <row r="11">
          <cell r="C11">
            <v>12952.710445182036</v>
          </cell>
          <cell r="D11" t="e">
            <v>#NUM!</v>
          </cell>
          <cell r="E11" t="e">
            <v>#NUM!</v>
          </cell>
        </row>
        <row r="12">
          <cell r="C12">
            <v>7496.3777972451799</v>
          </cell>
          <cell r="D12" t="e">
            <v>#NUM!</v>
          </cell>
          <cell r="E12" t="e">
            <v>#NUM!</v>
          </cell>
        </row>
        <row r="13">
          <cell r="C13">
            <v>684.14501803969983</v>
          </cell>
          <cell r="D13" t="e">
            <v>#NUM!</v>
          </cell>
          <cell r="E13" t="e">
            <v>#NUM!</v>
          </cell>
        </row>
        <row r="14">
          <cell r="C14">
            <v>4235.6241147487399</v>
          </cell>
          <cell r="D14" t="e">
            <v>#NUM!</v>
          </cell>
          <cell r="E14" t="e">
            <v>#NUM!</v>
          </cell>
        </row>
        <row r="15">
          <cell r="C15">
            <v>22914.511095389262</v>
          </cell>
          <cell r="D15" t="e">
            <v>#NUM!</v>
          </cell>
          <cell r="E15" t="e">
            <v>#NUM!</v>
          </cell>
        </row>
        <row r="16">
          <cell r="C16">
            <v>1412.9347906986638</v>
          </cell>
          <cell r="D16" t="e">
            <v>#NUM!</v>
          </cell>
          <cell r="E16" t="e">
            <v>#NUM!</v>
          </cell>
        </row>
        <row r="17">
          <cell r="C17">
            <v>3515.1797398879353</v>
          </cell>
          <cell r="D17" t="e">
            <v>#NUM!</v>
          </cell>
          <cell r="E17" t="e">
            <v>#NUM!</v>
          </cell>
        </row>
        <row r="18">
          <cell r="C18">
            <v>1363.9916803419887</v>
          </cell>
          <cell r="D18" t="e">
            <v>#NUM!</v>
          </cell>
          <cell r="E18" t="e">
            <v>#NUM!</v>
          </cell>
        </row>
        <row r="19">
          <cell r="C19">
            <v>3508.9219936575369</v>
          </cell>
          <cell r="D19" t="e">
            <v>#NUM!</v>
          </cell>
          <cell r="E19" t="e">
            <v>#NUM!</v>
          </cell>
        </row>
        <row r="20">
          <cell r="C20">
            <v>6986.8482446018352</v>
          </cell>
          <cell r="D20" t="e">
            <v>#NUM!</v>
          </cell>
          <cell r="E20" t="e">
            <v>#NUM!</v>
          </cell>
        </row>
        <row r="21">
          <cell r="C21">
            <v>4362.9982197253221</v>
          </cell>
          <cell r="D21" t="e">
            <v>#NUM!</v>
          </cell>
          <cell r="E21" t="e">
            <v>#NUM!</v>
          </cell>
        </row>
        <row r="22">
          <cell r="C22">
            <v>9253.9912544616018</v>
          </cell>
          <cell r="D22" t="e">
            <v>#NUM!</v>
          </cell>
          <cell r="E22" t="e">
            <v>#NUM!</v>
          </cell>
        </row>
        <row r="23">
          <cell r="C23">
            <v>1101.4059041113358</v>
          </cell>
          <cell r="D23" t="e">
            <v>#NUM!</v>
          </cell>
          <cell r="E23" t="e">
            <v>#NUM!</v>
          </cell>
        </row>
        <row r="24">
          <cell r="C24">
            <v>529.1468258255361</v>
          </cell>
          <cell r="D24" t="e">
            <v>#NUM!</v>
          </cell>
          <cell r="E24" t="e">
            <v>#NUM!</v>
          </cell>
        </row>
        <row r="25">
          <cell r="C25">
            <v>1153.644759556898</v>
          </cell>
          <cell r="D25" t="e">
            <v>#NUM!</v>
          </cell>
          <cell r="E25" t="e">
            <v>#NUM!</v>
          </cell>
        </row>
        <row r="26">
          <cell r="C26">
            <v>9908.3515981504825</v>
          </cell>
          <cell r="D26" t="e">
            <v>#NUM!</v>
          </cell>
          <cell r="E26" t="e">
            <v>#NUM!</v>
          </cell>
        </row>
        <row r="27">
          <cell r="C27">
            <v>8518.8172195292645</v>
          </cell>
          <cell r="D27" t="e">
            <v>#NUM!</v>
          </cell>
          <cell r="E27" t="e">
            <v>#NUM!</v>
          </cell>
        </row>
        <row r="28">
          <cell r="C28">
            <v>5004.5904051941234</v>
          </cell>
          <cell r="D28" t="e">
            <v>#NUM!</v>
          </cell>
          <cell r="E28" t="e">
            <v>#NUM!</v>
          </cell>
        </row>
        <row r="29">
          <cell r="C29">
            <v>7166.5544710407485</v>
          </cell>
          <cell r="D29" t="e">
            <v>#NUM!</v>
          </cell>
          <cell r="E29" t="e">
            <v>#NUM!</v>
          </cell>
        </row>
        <row r="30">
          <cell r="C30">
            <v>2445.6960653633664</v>
          </cell>
          <cell r="D30" t="e">
            <v>#NUM!</v>
          </cell>
          <cell r="E30" t="e">
            <v>#NUM!</v>
          </cell>
        </row>
        <row r="31">
          <cell r="C31">
            <v>1664.1237948184059</v>
          </cell>
          <cell r="D31" t="e">
            <v>#NUM!</v>
          </cell>
          <cell r="E31" t="e">
            <v>#NUM!</v>
          </cell>
        </row>
        <row r="32">
          <cell r="C32">
            <v>1771.0982543842381</v>
          </cell>
          <cell r="D32" t="e">
            <v>#NUM!</v>
          </cell>
          <cell r="E32" t="e">
            <v>#NUM!</v>
          </cell>
        </row>
        <row r="33">
          <cell r="C33">
            <v>188.25698841626635</v>
          </cell>
          <cell r="D33" t="e">
            <v>#NUM!</v>
          </cell>
          <cell r="E33" t="e">
            <v>#NUM!</v>
          </cell>
        </row>
        <row r="34">
          <cell r="C34">
            <v>11300.700039530502</v>
          </cell>
          <cell r="D34" t="e">
            <v>#NUM!</v>
          </cell>
          <cell r="E34" t="e">
            <v>#NUM!</v>
          </cell>
        </row>
        <row r="35">
          <cell r="C35">
            <v>4619.3173645682764</v>
          </cell>
          <cell r="D35" t="e">
            <v>#NUM!</v>
          </cell>
          <cell r="E35" t="e">
            <v>#NUM!</v>
          </cell>
        </row>
        <row r="36">
          <cell r="C36">
            <v>2999.6225304433615</v>
          </cell>
          <cell r="D36" t="e">
            <v>#NUM!</v>
          </cell>
          <cell r="E36" t="e">
            <v>#NUM!</v>
          </cell>
        </row>
        <row r="37">
          <cell r="C37">
            <v>4019.4258341326408</v>
          </cell>
          <cell r="D37" t="e">
            <v>#NUM!</v>
          </cell>
          <cell r="E37" t="e">
            <v>#NUM!</v>
          </cell>
        </row>
        <row r="38">
          <cell r="C38">
            <v>2106.5631024163681</v>
          </cell>
          <cell r="D38" t="e">
            <v>#NUM!</v>
          </cell>
          <cell r="E38" t="e">
            <v>#NUM!</v>
          </cell>
        </row>
        <row r="39">
          <cell r="C39">
            <v>2052.8115070173399</v>
          </cell>
          <cell r="D39" t="e">
            <v>#NUM!</v>
          </cell>
          <cell r="E39" t="e">
            <v>#NUM!</v>
          </cell>
        </row>
        <row r="40">
          <cell r="C40">
            <v>1702.6477298983255</v>
          </cell>
          <cell r="D40" t="e">
            <v>#NUM!</v>
          </cell>
          <cell r="E40" t="e">
            <v>#NUM!</v>
          </cell>
        </row>
        <row r="41">
          <cell r="C41">
            <v>8748.3789549208796</v>
          </cell>
          <cell r="D41" t="e">
            <v>#NUM!</v>
          </cell>
          <cell r="E41" t="e">
            <v>#NUM!</v>
          </cell>
        </row>
        <row r="42">
          <cell r="C42">
            <v>4685.8698855352832</v>
          </cell>
          <cell r="D42" t="e">
            <v>#NUM!</v>
          </cell>
          <cell r="E42" t="e">
            <v>#NUM!</v>
          </cell>
        </row>
        <row r="43">
          <cell r="C43">
            <v>5359.1541485605567</v>
          </cell>
          <cell r="D43" t="e">
            <v>#NUM!</v>
          </cell>
          <cell r="E43" t="e">
            <v>#NUM!</v>
          </cell>
        </row>
        <row r="44">
          <cell r="C44">
            <v>1395.5349080993808</v>
          </cell>
          <cell r="D44" t="e">
            <v>#NUM!</v>
          </cell>
          <cell r="E44" t="e">
            <v>#NUM!</v>
          </cell>
        </row>
        <row r="45">
          <cell r="C45">
            <v>3950.4559163161489</v>
          </cell>
          <cell r="D45" t="e">
            <v>#NUM!</v>
          </cell>
          <cell r="E45" t="e">
            <v>#NUM!</v>
          </cell>
        </row>
        <row r="46">
          <cell r="C46">
            <v>4025.9937751736525</v>
          </cell>
          <cell r="D46" t="e">
            <v>#NUM!</v>
          </cell>
          <cell r="E46" t="e">
            <v>#NUM!</v>
          </cell>
        </row>
        <row r="47">
          <cell r="C47">
            <v>2945.7304381541062</v>
          </cell>
          <cell r="D47" t="e">
            <v>#NUM!</v>
          </cell>
          <cell r="E47" t="e">
            <v>#NUM!</v>
          </cell>
        </row>
        <row r="48">
          <cell r="C48">
            <v>3404.2262391784147</v>
          </cell>
          <cell r="D48" t="e">
            <v>#NUM!</v>
          </cell>
          <cell r="E48" t="e">
            <v>#NUM!</v>
          </cell>
        </row>
        <row r="49">
          <cell r="C49">
            <v>425.53653865762266</v>
          </cell>
          <cell r="D49" t="e">
            <v>#NUM!</v>
          </cell>
          <cell r="E49" t="e">
            <v>#NUM!</v>
          </cell>
        </row>
        <row r="50">
          <cell r="C50">
            <v>4472.6456547647531</v>
          </cell>
          <cell r="D50" t="e">
            <v>#NUM!</v>
          </cell>
          <cell r="E50" t="e">
            <v>#NUM!</v>
          </cell>
        </row>
        <row r="51">
          <cell r="C51">
            <v>13822.783837909576</v>
          </cell>
          <cell r="D51" t="e">
            <v>#NUM!</v>
          </cell>
          <cell r="E51" t="e">
            <v>#NUM!</v>
          </cell>
        </row>
        <row r="52">
          <cell r="C52">
            <v>4074.8610606074922</v>
          </cell>
          <cell r="D52" t="e">
            <v>#NUM!</v>
          </cell>
          <cell r="E52" t="e">
            <v>#NUM!</v>
          </cell>
        </row>
        <row r="53">
          <cell r="C53">
            <v>3816.60369445694</v>
          </cell>
          <cell r="D53" t="e">
            <v>#NUM!</v>
          </cell>
          <cell r="E53" t="e">
            <v>#NUM!</v>
          </cell>
        </row>
        <row r="54">
          <cell r="C54">
            <v>2808.5423234246132</v>
          </cell>
          <cell r="D54" t="e">
            <v>#NUM!</v>
          </cell>
          <cell r="E54" t="e">
            <v>#NUM!</v>
          </cell>
        </row>
        <row r="55">
          <cell r="C55">
            <v>1273.8866334697489</v>
          </cell>
          <cell r="D55" t="e">
            <v>#NUM!</v>
          </cell>
          <cell r="E55" t="e">
            <v>#NUM!</v>
          </cell>
        </row>
        <row r="56">
          <cell r="C56">
            <v>7401.8373819328344</v>
          </cell>
          <cell r="D56" t="e">
            <v>#NUM!</v>
          </cell>
          <cell r="E56" t="e">
            <v>#NUM!</v>
          </cell>
        </row>
        <row r="57">
          <cell r="C57">
            <v>8375.4942753455198</v>
          </cell>
          <cell r="D57" t="e">
            <v>#NUM!</v>
          </cell>
          <cell r="E57" t="e">
            <v>#NUM!</v>
          </cell>
        </row>
        <row r="58">
          <cell r="C58">
            <v>1454.9618975460983</v>
          </cell>
          <cell r="D58" t="e">
            <v>#NUM!</v>
          </cell>
          <cell r="E58" t="e">
            <v>#NUM!</v>
          </cell>
        </row>
        <row r="59">
          <cell r="C59">
            <v>9066.6867700767307</v>
          </cell>
          <cell r="D59" t="e">
            <v>#NUM!</v>
          </cell>
          <cell r="E59" t="e">
            <v>#NUM!</v>
          </cell>
        </row>
        <row r="60">
          <cell r="C60">
            <v>868.56704190895846</v>
          </cell>
          <cell r="D60" t="e">
            <v>#NUM!</v>
          </cell>
          <cell r="E60" t="e">
            <v>#NUM!</v>
          </cell>
        </row>
        <row r="61">
          <cell r="C61">
            <v>2611.1429620797817</v>
          </cell>
          <cell r="D61" t="e">
            <v>#NUM!</v>
          </cell>
          <cell r="E61" t="e">
            <v>#NUM!</v>
          </cell>
        </row>
        <row r="62">
          <cell r="C62">
            <v>4381.9289927241043</v>
          </cell>
          <cell r="D62" t="e">
            <v>#NUM!</v>
          </cell>
          <cell r="E62" t="e">
            <v>#NUM!</v>
          </cell>
        </row>
        <row r="63">
          <cell r="C63">
            <v>3080.2656741252604</v>
          </cell>
          <cell r="D63" t="e">
            <v>#NUM!</v>
          </cell>
          <cell r="E63" t="e">
            <v>#NUM!</v>
          </cell>
        </row>
        <row r="64">
          <cell r="C64">
            <v>4914.1278285501676</v>
          </cell>
          <cell r="D64" t="e">
            <v>#NUM!</v>
          </cell>
          <cell r="E64" t="e">
            <v>#NUM!</v>
          </cell>
        </row>
        <row r="65">
          <cell r="C65">
            <v>2643.7904587236953</v>
          </cell>
          <cell r="D65" t="e">
            <v>#NUM!</v>
          </cell>
          <cell r="E65" t="e">
            <v>#NUM!</v>
          </cell>
        </row>
        <row r="66">
          <cell r="C66">
            <v>5006.6166854040912</v>
          </cell>
          <cell r="D66" t="e">
            <v>#NUM!</v>
          </cell>
          <cell r="E66" t="e">
            <v>#NUM!</v>
          </cell>
        </row>
        <row r="67">
          <cell r="C67">
            <v>6503.1450073987717</v>
          </cell>
          <cell r="D67" t="e">
            <v>#NUM!</v>
          </cell>
          <cell r="E67" t="e">
            <v>#NUM!</v>
          </cell>
        </row>
        <row r="68">
          <cell r="C68">
            <v>2273.5104335482961</v>
          </cell>
          <cell r="D68" t="e">
            <v>#NUM!</v>
          </cell>
          <cell r="E68" t="e">
            <v>#NUM!</v>
          </cell>
        </row>
        <row r="69">
          <cell r="C69">
            <v>1465.2241853119874</v>
          </cell>
          <cell r="D69" t="e">
            <v>#NUM!</v>
          </cell>
          <cell r="E69" t="e">
            <v>#NUM!</v>
          </cell>
        </row>
        <row r="70">
          <cell r="C70">
            <v>3340.9574458137545</v>
          </cell>
          <cell r="D70" t="e">
            <v>#NUM!</v>
          </cell>
          <cell r="E70" t="e">
            <v>#NUM!</v>
          </cell>
        </row>
        <row r="71">
          <cell r="C71">
            <v>16922.091338612132</v>
          </cell>
          <cell r="D71" t="e">
            <v>#NUM!</v>
          </cell>
          <cell r="E71" t="e">
            <v>#NUM!</v>
          </cell>
        </row>
        <row r="72">
          <cell r="C72">
            <v>1989.6651734401025</v>
          </cell>
          <cell r="D72" t="e">
            <v>#NUM!</v>
          </cell>
          <cell r="E72" t="e">
            <v>#NUM!</v>
          </cell>
        </row>
        <row r="73">
          <cell r="C73">
            <v>1077.3615162329388</v>
          </cell>
          <cell r="D73" t="e">
            <v>#NUM!</v>
          </cell>
          <cell r="E73" t="e">
            <v>#NUM!</v>
          </cell>
        </row>
        <row r="74">
          <cell r="C74">
            <v>720.49804475724943</v>
          </cell>
          <cell r="D74" t="e">
            <v>#NUM!</v>
          </cell>
          <cell r="E74" t="e">
            <v>#NUM!</v>
          </cell>
        </row>
        <row r="75">
          <cell r="C75">
            <v>2451.4931091363428</v>
          </cell>
          <cell r="D75" t="e">
            <v>#NUM!</v>
          </cell>
          <cell r="E75" t="e">
            <v>#NUM!</v>
          </cell>
        </row>
        <row r="76">
          <cell r="C76">
            <v>2790.3287072071444</v>
          </cell>
          <cell r="D76" t="e">
            <v>#NUM!</v>
          </cell>
          <cell r="E76" t="e">
            <v>#NUM!</v>
          </cell>
        </row>
        <row r="77">
          <cell r="C77">
            <v>6971.5849470815629</v>
          </cell>
          <cell r="D77" t="e">
            <v>#NUM!</v>
          </cell>
          <cell r="E77" t="e">
            <v>#NUM!</v>
          </cell>
        </row>
        <row r="78">
          <cell r="C78">
            <v>763.88020581144565</v>
          </cell>
          <cell r="D78" t="e">
            <v>#NUM!</v>
          </cell>
          <cell r="E78" t="e">
            <v>#NUM!</v>
          </cell>
        </row>
        <row r="79">
          <cell r="C79">
            <v>5887.3204065885484</v>
          </cell>
          <cell r="D79" t="e">
            <v>#NUM!</v>
          </cell>
          <cell r="E79" t="e">
            <v>#NUM!</v>
          </cell>
        </row>
        <row r="80">
          <cell r="C80">
            <v>1550.071288406235</v>
          </cell>
          <cell r="D80" t="e">
            <v>#NUM!</v>
          </cell>
          <cell r="E80" t="e">
            <v>#NUM!</v>
          </cell>
        </row>
        <row r="81">
          <cell r="C81">
            <v>4479.5261640726012</v>
          </cell>
          <cell r="D81" t="e">
            <v>#NUM!</v>
          </cell>
          <cell r="E81" t="e">
            <v>#NUM!</v>
          </cell>
        </row>
        <row r="82">
          <cell r="C82">
            <v>2309.2057765322747</v>
          </cell>
          <cell r="D82" t="e">
            <v>#NUM!</v>
          </cell>
          <cell r="E82" t="e">
            <v>#NUM!</v>
          </cell>
        </row>
        <row r="83">
          <cell r="C83">
            <v>5507.4176531810526</v>
          </cell>
          <cell r="D83" t="e">
            <v>#NUM!</v>
          </cell>
          <cell r="E83" t="e">
            <v>#NUM!</v>
          </cell>
        </row>
        <row r="84">
          <cell r="C84">
            <v>2878.4436565500591</v>
          </cell>
          <cell r="D84" t="e">
            <v>#NUM!</v>
          </cell>
          <cell r="E84" t="e">
            <v>#NUM!</v>
          </cell>
        </row>
        <row r="85">
          <cell r="C85">
            <v>1447.7585191516071</v>
          </cell>
          <cell r="D85" t="e">
            <v>#NUM!</v>
          </cell>
          <cell r="E85" t="e">
            <v>#NUM!</v>
          </cell>
        </row>
        <row r="86">
          <cell r="C86">
            <v>6587.0421894684896</v>
          </cell>
          <cell r="D86" t="e">
            <v>#NUM!</v>
          </cell>
          <cell r="E86" t="e">
            <v>#NUM!</v>
          </cell>
        </row>
        <row r="87">
          <cell r="C87">
            <v>2130.1798482128102</v>
          </cell>
          <cell r="D87" t="e">
            <v>#NUM!</v>
          </cell>
          <cell r="E87" t="e">
            <v>#NUM!</v>
          </cell>
        </row>
        <row r="88">
          <cell r="C88">
            <v>6216.7159115040222</v>
          </cell>
          <cell r="D88" t="e">
            <v>#NUM!</v>
          </cell>
          <cell r="E88" t="e">
            <v>#NUM!</v>
          </cell>
        </row>
        <row r="89">
          <cell r="C89">
            <v>759.93531999794652</v>
          </cell>
          <cell r="D89" t="e">
            <v>#NUM!</v>
          </cell>
          <cell r="E89" t="e">
            <v>#NUM!</v>
          </cell>
        </row>
        <row r="90">
          <cell r="C90">
            <v>2074.2794112744373</v>
          </cell>
          <cell r="D90" t="e">
            <v>#NUM!</v>
          </cell>
          <cell r="E90" t="e">
            <v>#NUM!</v>
          </cell>
        </row>
        <row r="91">
          <cell r="C91">
            <v>5030.4758391647611</v>
          </cell>
          <cell r="D91" t="e">
            <v>#NUM!</v>
          </cell>
          <cell r="E91" t="e">
            <v>#NUM!</v>
          </cell>
        </row>
        <row r="92">
          <cell r="C92">
            <v>13545.442565452351</v>
          </cell>
          <cell r="D92" t="e">
            <v>#NUM!</v>
          </cell>
          <cell r="E92" t="e">
            <v>#NUM!</v>
          </cell>
        </row>
        <row r="93">
          <cell r="C93">
            <v>7237.3356227487866</v>
          </cell>
          <cell r="D93" t="e">
            <v>#NUM!</v>
          </cell>
          <cell r="E93" t="e">
            <v>#NUM!</v>
          </cell>
        </row>
        <row r="94">
          <cell r="C94">
            <v>4472.0316524374612</v>
          </cell>
          <cell r="D94" t="e">
            <v>#NUM!</v>
          </cell>
          <cell r="E94" t="e">
            <v>#NUM!</v>
          </cell>
        </row>
        <row r="95">
          <cell r="C95">
            <v>14731.867381571719</v>
          </cell>
          <cell r="D95" t="e">
            <v>#NUM!</v>
          </cell>
          <cell r="E95" t="e">
            <v>#NUM!</v>
          </cell>
        </row>
        <row r="96">
          <cell r="C96">
            <v>3997.8746276426455</v>
          </cell>
          <cell r="D96" t="e">
            <v>#NUM!</v>
          </cell>
          <cell r="E96" t="e">
            <v>#NUM!</v>
          </cell>
        </row>
        <row r="97">
          <cell r="C97">
            <v>13805.614187167663</v>
          </cell>
          <cell r="D97" t="e">
            <v>#NUM!</v>
          </cell>
          <cell r="E97" t="e">
            <v>#NUM!</v>
          </cell>
        </row>
        <row r="98">
          <cell r="C98">
            <v>858.67378810755542</v>
          </cell>
          <cell r="D98" t="e">
            <v>#NUM!</v>
          </cell>
          <cell r="E98" t="e">
            <v>#NUM!</v>
          </cell>
        </row>
        <row r="99">
          <cell r="C99">
            <v>9991.3751971598685</v>
          </cell>
          <cell r="D99" t="e">
            <v>#NUM!</v>
          </cell>
          <cell r="E99" t="e">
            <v>#NUM!</v>
          </cell>
        </row>
        <row r="100">
          <cell r="C100">
            <v>7091.4820897712771</v>
          </cell>
          <cell r="D100" t="e">
            <v>#NUM!</v>
          </cell>
          <cell r="E100" t="e">
            <v>#NUM!</v>
          </cell>
        </row>
        <row r="101">
          <cell r="C101">
            <v>4831.3112431520885</v>
          </cell>
          <cell r="D101" t="e">
            <v>#NUM!</v>
          </cell>
          <cell r="E101" t="e">
            <v>#NUM!</v>
          </cell>
        </row>
        <row r="102">
          <cell r="C102">
            <v>1689.5255448715129</v>
          </cell>
          <cell r="D102" t="e">
            <v>#NUM!</v>
          </cell>
          <cell r="E102" t="e">
            <v>#NUM!</v>
          </cell>
        </row>
        <row r="103">
          <cell r="C103">
            <v>12863.504049554595</v>
          </cell>
          <cell r="D103" t="e">
            <v>#NUM!</v>
          </cell>
          <cell r="E103" t="e">
            <v>#NUM!</v>
          </cell>
        </row>
        <row r="104">
          <cell r="C104">
            <v>619.53616193083371</v>
          </cell>
          <cell r="D104" t="e">
            <v>#NUM!</v>
          </cell>
          <cell r="E104" t="e">
            <v>#NUM!</v>
          </cell>
        </row>
        <row r="105">
          <cell r="C105">
            <v>8551.8431384045143</v>
          </cell>
          <cell r="D105" t="e">
            <v>#NUM!</v>
          </cell>
          <cell r="E105" t="e">
            <v>#NUM!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dMuSigma"/>
      <sheetName val="DataTable"/>
      <sheetName val="Surface"/>
    </sheetNames>
    <sheetDataSet>
      <sheetData sheetId="0">
        <row r="58">
          <cell r="L58">
            <v>0</v>
          </cell>
        </row>
      </sheetData>
      <sheetData sheetId="1">
        <row r="2">
          <cell r="D2">
            <v>0</v>
          </cell>
        </row>
        <row r="4">
          <cell r="D4">
            <v>1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xMultiplication"/>
      <sheetName val="CreditMatrix"/>
      <sheetName val="CreditMatrix_Weighted"/>
      <sheetName val="Loss_FromRanking"/>
      <sheetName val="HazardRate1"/>
      <sheetName val="HazardRate2"/>
    </sheetNames>
    <sheetDataSet>
      <sheetData sheetId="0" refreshError="1"/>
      <sheetData sheetId="1" refreshError="1">
        <row r="2">
          <cell r="B2">
            <v>0</v>
          </cell>
          <cell r="C2" t="str">
            <v>A</v>
          </cell>
        </row>
        <row r="3">
          <cell r="B3">
            <v>0.2</v>
          </cell>
          <cell r="C3" t="str">
            <v>B</v>
          </cell>
        </row>
        <row r="4">
          <cell r="B4">
            <v>0.4</v>
          </cell>
          <cell r="C4" t="str">
            <v>C</v>
          </cell>
        </row>
        <row r="5">
          <cell r="B5">
            <v>0.6</v>
          </cell>
          <cell r="C5" t="str">
            <v>D</v>
          </cell>
        </row>
        <row r="6">
          <cell r="B6">
            <v>0.8</v>
          </cell>
          <cell r="C6" t="str">
            <v>E</v>
          </cell>
        </row>
        <row r="7">
          <cell r="B7">
            <v>1</v>
          </cell>
          <cell r="C7" t="str">
            <v>F</v>
          </cell>
        </row>
        <row r="10">
          <cell r="D10" t="str">
            <v>A</v>
          </cell>
          <cell r="E10" t="str">
            <v>B</v>
          </cell>
        </row>
        <row r="11">
          <cell r="D11" t="str">
            <v>C</v>
          </cell>
          <cell r="E11" t="str">
            <v>E</v>
          </cell>
        </row>
        <row r="12">
          <cell r="D12" t="str">
            <v>B</v>
          </cell>
          <cell r="E12" t="str">
            <v>B</v>
          </cell>
        </row>
        <row r="13">
          <cell r="D13" t="str">
            <v>C</v>
          </cell>
          <cell r="E13" t="str">
            <v>D</v>
          </cell>
        </row>
        <row r="14">
          <cell r="D14" t="str">
            <v>C</v>
          </cell>
          <cell r="E14" t="str">
            <v>E</v>
          </cell>
        </row>
        <row r="15">
          <cell r="D15" t="str">
            <v>E</v>
          </cell>
          <cell r="E15" t="str">
            <v>E</v>
          </cell>
        </row>
        <row r="16">
          <cell r="D16" t="str">
            <v>B</v>
          </cell>
          <cell r="E16" t="str">
            <v>C</v>
          </cell>
        </row>
        <row r="17">
          <cell r="D17" t="str">
            <v>D</v>
          </cell>
          <cell r="E17" t="str">
            <v>D</v>
          </cell>
        </row>
        <row r="18">
          <cell r="D18" t="str">
            <v>E</v>
          </cell>
          <cell r="E18" t="str">
            <v>F</v>
          </cell>
        </row>
        <row r="19">
          <cell r="D19" t="str">
            <v>D</v>
          </cell>
          <cell r="E19" t="str">
            <v>E</v>
          </cell>
        </row>
        <row r="20">
          <cell r="D20" t="str">
            <v>B</v>
          </cell>
          <cell r="E20" t="str">
            <v>B</v>
          </cell>
        </row>
        <row r="21">
          <cell r="D21" t="str">
            <v>A</v>
          </cell>
          <cell r="E21" t="str">
            <v>C</v>
          </cell>
        </row>
        <row r="22">
          <cell r="D22" t="str">
            <v>E</v>
          </cell>
          <cell r="E22" t="str">
            <v>F</v>
          </cell>
        </row>
        <row r="23">
          <cell r="D23" t="str">
            <v>B</v>
          </cell>
          <cell r="E23" t="str">
            <v>D</v>
          </cell>
        </row>
        <row r="24">
          <cell r="D24" t="str">
            <v>E</v>
          </cell>
          <cell r="E24" t="str">
            <v>E</v>
          </cell>
        </row>
        <row r="25">
          <cell r="D25" t="str">
            <v>C</v>
          </cell>
          <cell r="E25" t="str">
            <v>D</v>
          </cell>
        </row>
        <row r="26">
          <cell r="D26" t="str">
            <v>B</v>
          </cell>
          <cell r="E26" t="str">
            <v>B</v>
          </cell>
        </row>
        <row r="27">
          <cell r="D27" t="str">
            <v>E</v>
          </cell>
          <cell r="E27" t="str">
            <v>F</v>
          </cell>
        </row>
        <row r="28">
          <cell r="D28" t="str">
            <v>D</v>
          </cell>
          <cell r="E28" t="str">
            <v>D</v>
          </cell>
        </row>
        <row r="29">
          <cell r="D29" t="str">
            <v>C</v>
          </cell>
          <cell r="E29" t="str">
            <v>D</v>
          </cell>
        </row>
        <row r="30">
          <cell r="D30" t="str">
            <v>E</v>
          </cell>
          <cell r="E30" t="str">
            <v>F</v>
          </cell>
        </row>
        <row r="31">
          <cell r="D31" t="str">
            <v>A</v>
          </cell>
          <cell r="E31" t="str">
            <v>C</v>
          </cell>
        </row>
        <row r="32">
          <cell r="D32" t="str">
            <v>C</v>
          </cell>
          <cell r="E32" t="str">
            <v>D</v>
          </cell>
        </row>
        <row r="33">
          <cell r="D33" t="str">
            <v>C</v>
          </cell>
          <cell r="E33" t="str">
            <v>C</v>
          </cell>
        </row>
        <row r="34">
          <cell r="D34" t="str">
            <v>E</v>
          </cell>
          <cell r="E34" t="str">
            <v>F</v>
          </cell>
        </row>
        <row r="35">
          <cell r="D35" t="str">
            <v>E</v>
          </cell>
          <cell r="E35" t="str">
            <v>E</v>
          </cell>
        </row>
        <row r="36">
          <cell r="D36" t="str">
            <v>D</v>
          </cell>
          <cell r="E36" t="str">
            <v>D</v>
          </cell>
        </row>
        <row r="37">
          <cell r="D37" t="str">
            <v>B</v>
          </cell>
          <cell r="E37" t="str">
            <v>C</v>
          </cell>
        </row>
        <row r="38">
          <cell r="D38" t="str">
            <v>E</v>
          </cell>
          <cell r="E38" t="str">
            <v>F</v>
          </cell>
        </row>
        <row r="39">
          <cell r="D39" t="str">
            <v>E</v>
          </cell>
          <cell r="E39" t="str">
            <v>F</v>
          </cell>
        </row>
        <row r="40">
          <cell r="D40" t="str">
            <v>D</v>
          </cell>
          <cell r="E40" t="str">
            <v>D</v>
          </cell>
        </row>
        <row r="41">
          <cell r="D41" t="str">
            <v>B</v>
          </cell>
          <cell r="E41" t="str">
            <v>C</v>
          </cell>
        </row>
        <row r="42">
          <cell r="D42" t="str">
            <v>D</v>
          </cell>
          <cell r="E42" t="str">
            <v>E</v>
          </cell>
        </row>
        <row r="43">
          <cell r="D43" t="str">
            <v>A</v>
          </cell>
          <cell r="E43" t="str">
            <v>B</v>
          </cell>
        </row>
        <row r="44">
          <cell r="D44" t="str">
            <v>A</v>
          </cell>
          <cell r="E44" t="str">
            <v>B</v>
          </cell>
        </row>
        <row r="45">
          <cell r="D45" t="str">
            <v>E</v>
          </cell>
          <cell r="E45" t="str">
            <v>D</v>
          </cell>
        </row>
        <row r="46">
          <cell r="D46" t="str">
            <v>C</v>
          </cell>
          <cell r="E46" t="str">
            <v>D</v>
          </cell>
        </row>
        <row r="47">
          <cell r="D47" t="str">
            <v>C</v>
          </cell>
          <cell r="E47" t="str">
            <v>E</v>
          </cell>
        </row>
        <row r="48">
          <cell r="D48" t="str">
            <v>E</v>
          </cell>
          <cell r="E48" t="str">
            <v>F</v>
          </cell>
        </row>
        <row r="49">
          <cell r="D49" t="str">
            <v>E</v>
          </cell>
          <cell r="E49" t="str">
            <v>E</v>
          </cell>
        </row>
        <row r="50">
          <cell r="D50" t="str">
            <v>B</v>
          </cell>
          <cell r="E50" t="str">
            <v>B</v>
          </cell>
        </row>
        <row r="51">
          <cell r="D51" t="str">
            <v>D</v>
          </cell>
          <cell r="E51" t="str">
            <v>D</v>
          </cell>
        </row>
        <row r="52">
          <cell r="D52" t="str">
            <v>A</v>
          </cell>
          <cell r="E52" t="str">
            <v>A</v>
          </cell>
        </row>
        <row r="53">
          <cell r="D53" t="str">
            <v>A</v>
          </cell>
          <cell r="E53" t="str">
            <v>A</v>
          </cell>
        </row>
        <row r="54">
          <cell r="D54" t="str">
            <v>D</v>
          </cell>
          <cell r="E54" t="str">
            <v>C</v>
          </cell>
        </row>
        <row r="55">
          <cell r="D55" t="str">
            <v>C</v>
          </cell>
          <cell r="E55" t="str">
            <v>C</v>
          </cell>
        </row>
        <row r="56">
          <cell r="D56" t="str">
            <v>B</v>
          </cell>
          <cell r="E56" t="str">
            <v>B</v>
          </cell>
        </row>
        <row r="57">
          <cell r="D57" t="str">
            <v>C</v>
          </cell>
          <cell r="E57" t="str">
            <v>C</v>
          </cell>
        </row>
        <row r="58">
          <cell r="D58" t="str">
            <v>E</v>
          </cell>
          <cell r="E58" t="str">
            <v>E</v>
          </cell>
        </row>
        <row r="59">
          <cell r="D59" t="str">
            <v>E</v>
          </cell>
          <cell r="E59" t="str">
            <v>F</v>
          </cell>
        </row>
        <row r="60">
          <cell r="D60" t="str">
            <v>C</v>
          </cell>
          <cell r="E60" t="str">
            <v>E</v>
          </cell>
        </row>
        <row r="61">
          <cell r="D61" t="str">
            <v>E</v>
          </cell>
          <cell r="E61" t="str">
            <v>D</v>
          </cell>
        </row>
        <row r="62">
          <cell r="D62" t="str">
            <v>C</v>
          </cell>
          <cell r="E62" t="str">
            <v>C</v>
          </cell>
        </row>
        <row r="63">
          <cell r="D63" t="str">
            <v>B</v>
          </cell>
          <cell r="E63" t="str">
            <v>B</v>
          </cell>
        </row>
        <row r="64">
          <cell r="D64" t="str">
            <v>C</v>
          </cell>
          <cell r="E64" t="str">
            <v>D</v>
          </cell>
        </row>
        <row r="65">
          <cell r="D65" t="str">
            <v>D</v>
          </cell>
          <cell r="E65" t="str">
            <v>E</v>
          </cell>
        </row>
        <row r="66">
          <cell r="D66" t="str">
            <v>B</v>
          </cell>
          <cell r="E66" t="str">
            <v>B</v>
          </cell>
        </row>
        <row r="67">
          <cell r="D67" t="str">
            <v>C</v>
          </cell>
          <cell r="E67" t="str">
            <v>D</v>
          </cell>
        </row>
        <row r="68">
          <cell r="D68" t="str">
            <v>E</v>
          </cell>
          <cell r="E68" t="str">
            <v>F</v>
          </cell>
        </row>
        <row r="69">
          <cell r="D69" t="str">
            <v>C</v>
          </cell>
          <cell r="E69" t="str">
            <v>D</v>
          </cell>
        </row>
        <row r="70">
          <cell r="D70" t="str">
            <v>B</v>
          </cell>
          <cell r="E70" t="str">
            <v>C</v>
          </cell>
        </row>
        <row r="71">
          <cell r="D71" t="str">
            <v>D</v>
          </cell>
          <cell r="E71" t="str">
            <v>E</v>
          </cell>
        </row>
        <row r="72">
          <cell r="D72" t="str">
            <v>A</v>
          </cell>
          <cell r="E72" t="str">
            <v>B</v>
          </cell>
        </row>
        <row r="73">
          <cell r="D73" t="str">
            <v>C</v>
          </cell>
          <cell r="E73" t="str">
            <v>B</v>
          </cell>
        </row>
        <row r="74">
          <cell r="D74" t="str">
            <v>A</v>
          </cell>
          <cell r="E74" t="str">
            <v>A</v>
          </cell>
        </row>
        <row r="75">
          <cell r="D75" t="str">
            <v>C</v>
          </cell>
          <cell r="E75" t="str">
            <v>B</v>
          </cell>
        </row>
        <row r="76">
          <cell r="D76" t="str">
            <v>C</v>
          </cell>
          <cell r="E76" t="str">
            <v>E</v>
          </cell>
        </row>
        <row r="77">
          <cell r="D77" t="str">
            <v>A</v>
          </cell>
          <cell r="E77" t="str">
            <v>A</v>
          </cell>
        </row>
        <row r="78">
          <cell r="D78" t="str">
            <v>B</v>
          </cell>
          <cell r="E78" t="str">
            <v>C</v>
          </cell>
        </row>
        <row r="79">
          <cell r="D79" t="str">
            <v>C</v>
          </cell>
          <cell r="E79" t="str">
            <v>C</v>
          </cell>
        </row>
        <row r="80">
          <cell r="D80" t="str">
            <v>C</v>
          </cell>
          <cell r="E80" t="str">
            <v>E</v>
          </cell>
        </row>
        <row r="81">
          <cell r="D81" t="str">
            <v>D</v>
          </cell>
          <cell r="E81" t="str">
            <v>E</v>
          </cell>
        </row>
        <row r="82">
          <cell r="D82" t="str">
            <v>D</v>
          </cell>
          <cell r="E82" t="str">
            <v>D</v>
          </cell>
        </row>
        <row r="83">
          <cell r="D83" t="str">
            <v>A</v>
          </cell>
          <cell r="E83" t="str">
            <v>A</v>
          </cell>
        </row>
        <row r="84">
          <cell r="D84" t="str">
            <v>B</v>
          </cell>
          <cell r="E84" t="str">
            <v>D</v>
          </cell>
        </row>
        <row r="85">
          <cell r="D85" t="str">
            <v>C</v>
          </cell>
          <cell r="E85" t="str">
            <v>E</v>
          </cell>
        </row>
        <row r="86">
          <cell r="D86" t="str">
            <v>E</v>
          </cell>
          <cell r="E86" t="str">
            <v>F</v>
          </cell>
        </row>
        <row r="87">
          <cell r="D87" t="str">
            <v>E</v>
          </cell>
          <cell r="E87" t="str">
            <v>F</v>
          </cell>
        </row>
        <row r="88">
          <cell r="D88" t="str">
            <v>E</v>
          </cell>
          <cell r="E88" t="str">
            <v>F</v>
          </cell>
        </row>
        <row r="89">
          <cell r="D89" t="str">
            <v>E</v>
          </cell>
          <cell r="E89" t="str">
            <v>E</v>
          </cell>
        </row>
        <row r="90">
          <cell r="D90" t="str">
            <v>A</v>
          </cell>
          <cell r="E90" t="str">
            <v>A</v>
          </cell>
        </row>
        <row r="91">
          <cell r="D91" t="str">
            <v>C</v>
          </cell>
          <cell r="E91" t="str">
            <v>D</v>
          </cell>
        </row>
        <row r="92">
          <cell r="D92" t="str">
            <v>E</v>
          </cell>
          <cell r="E92" t="str">
            <v>F</v>
          </cell>
        </row>
        <row r="93">
          <cell r="D93" t="str">
            <v>B</v>
          </cell>
          <cell r="E93" t="str">
            <v>B</v>
          </cell>
        </row>
        <row r="94">
          <cell r="D94" t="str">
            <v>A</v>
          </cell>
          <cell r="E94" t="str">
            <v>C</v>
          </cell>
        </row>
        <row r="95">
          <cell r="D95" t="str">
            <v>A</v>
          </cell>
          <cell r="E95" t="str">
            <v>B</v>
          </cell>
        </row>
        <row r="96">
          <cell r="D96" t="str">
            <v>E</v>
          </cell>
          <cell r="E96" t="str">
            <v>D</v>
          </cell>
        </row>
        <row r="97">
          <cell r="D97" t="str">
            <v>C</v>
          </cell>
          <cell r="E97" t="str">
            <v>E</v>
          </cell>
        </row>
        <row r="98">
          <cell r="D98" t="str">
            <v>E</v>
          </cell>
          <cell r="E98" t="str">
            <v>E</v>
          </cell>
        </row>
        <row r="99">
          <cell r="D99" t="str">
            <v>D</v>
          </cell>
          <cell r="E99" t="str">
            <v>D</v>
          </cell>
        </row>
        <row r="100">
          <cell r="D100" t="str">
            <v>C</v>
          </cell>
          <cell r="E100" t="str">
            <v>D</v>
          </cell>
        </row>
        <row r="101">
          <cell r="D101" t="str">
            <v>A</v>
          </cell>
          <cell r="E101" t="str">
            <v>B</v>
          </cell>
        </row>
        <row r="102">
          <cell r="D102" t="str">
            <v>E</v>
          </cell>
          <cell r="E102" t="str">
            <v>E</v>
          </cell>
        </row>
        <row r="103">
          <cell r="D103" t="str">
            <v>E</v>
          </cell>
          <cell r="E103" t="str">
            <v>F</v>
          </cell>
        </row>
        <row r="104">
          <cell r="D104" t="str">
            <v>A</v>
          </cell>
          <cell r="E104" t="str">
            <v>A</v>
          </cell>
        </row>
        <row r="105">
          <cell r="D105" t="str">
            <v>B</v>
          </cell>
          <cell r="E105" t="str">
            <v>D</v>
          </cell>
        </row>
        <row r="106">
          <cell r="D106" t="str">
            <v>D</v>
          </cell>
          <cell r="E106" t="str">
            <v>F</v>
          </cell>
        </row>
        <row r="107">
          <cell r="D107" t="str">
            <v>E</v>
          </cell>
          <cell r="E107" t="str">
            <v>E</v>
          </cell>
        </row>
        <row r="108">
          <cell r="D108" t="str">
            <v>C</v>
          </cell>
          <cell r="E108" t="str">
            <v>D</v>
          </cell>
        </row>
        <row r="109">
          <cell r="D109" t="str">
            <v>A</v>
          </cell>
          <cell r="E109" t="str">
            <v>A</v>
          </cell>
        </row>
      </sheetData>
      <sheetData sheetId="2">
        <row r="10">
          <cell r="F10">
            <v>45</v>
          </cell>
        </row>
        <row r="11">
          <cell r="F11">
            <v>88</v>
          </cell>
        </row>
        <row r="12">
          <cell r="F12">
            <v>34</v>
          </cell>
        </row>
        <row r="13">
          <cell r="F13">
            <v>73</v>
          </cell>
        </row>
        <row r="14">
          <cell r="F14">
            <v>95</v>
          </cell>
        </row>
        <row r="15">
          <cell r="F15">
            <v>38</v>
          </cell>
        </row>
        <row r="16">
          <cell r="F16">
            <v>73</v>
          </cell>
        </row>
        <row r="17">
          <cell r="F17">
            <v>73</v>
          </cell>
        </row>
        <row r="18">
          <cell r="F18">
            <v>58</v>
          </cell>
        </row>
        <row r="19">
          <cell r="F19">
            <v>50</v>
          </cell>
        </row>
        <row r="20">
          <cell r="F20">
            <v>92</v>
          </cell>
        </row>
        <row r="21">
          <cell r="F21">
            <v>68</v>
          </cell>
        </row>
        <row r="22">
          <cell r="F22">
            <v>99</v>
          </cell>
        </row>
        <row r="23">
          <cell r="F23">
            <v>75</v>
          </cell>
        </row>
        <row r="24">
          <cell r="F24">
            <v>26</v>
          </cell>
        </row>
        <row r="25">
          <cell r="F25">
            <v>69</v>
          </cell>
        </row>
        <row r="26">
          <cell r="F26">
            <v>95</v>
          </cell>
        </row>
        <row r="27">
          <cell r="F27">
            <v>65</v>
          </cell>
        </row>
        <row r="28">
          <cell r="F28">
            <v>40</v>
          </cell>
        </row>
        <row r="29">
          <cell r="F29">
            <v>35</v>
          </cell>
        </row>
        <row r="30">
          <cell r="F30">
            <v>68</v>
          </cell>
        </row>
        <row r="31">
          <cell r="F31">
            <v>90</v>
          </cell>
        </row>
        <row r="32">
          <cell r="F32">
            <v>34</v>
          </cell>
        </row>
        <row r="33">
          <cell r="F33">
            <v>74</v>
          </cell>
        </row>
        <row r="34">
          <cell r="F34">
            <v>28</v>
          </cell>
        </row>
        <row r="35">
          <cell r="F35">
            <v>73</v>
          </cell>
        </row>
        <row r="36">
          <cell r="F36">
            <v>64</v>
          </cell>
        </row>
        <row r="37">
          <cell r="F37">
            <v>99</v>
          </cell>
        </row>
        <row r="38">
          <cell r="F38">
            <v>52</v>
          </cell>
        </row>
        <row r="39">
          <cell r="F39">
            <v>70</v>
          </cell>
        </row>
        <row r="40">
          <cell r="F40">
            <v>22</v>
          </cell>
        </row>
        <row r="41">
          <cell r="F41">
            <v>55</v>
          </cell>
        </row>
        <row r="42">
          <cell r="F42">
            <v>56</v>
          </cell>
        </row>
        <row r="43">
          <cell r="F43">
            <v>33</v>
          </cell>
        </row>
        <row r="44">
          <cell r="F44">
            <v>30</v>
          </cell>
        </row>
        <row r="45">
          <cell r="F45">
            <v>74</v>
          </cell>
        </row>
        <row r="46">
          <cell r="F46">
            <v>76</v>
          </cell>
        </row>
        <row r="47">
          <cell r="F47">
            <v>71</v>
          </cell>
        </row>
        <row r="48">
          <cell r="F48">
            <v>45</v>
          </cell>
        </row>
        <row r="49">
          <cell r="F49">
            <v>80</v>
          </cell>
        </row>
        <row r="50">
          <cell r="F50">
            <v>41</v>
          </cell>
        </row>
        <row r="51">
          <cell r="F51">
            <v>24</v>
          </cell>
        </row>
        <row r="52">
          <cell r="F52">
            <v>99</v>
          </cell>
        </row>
        <row r="53">
          <cell r="F53">
            <v>88</v>
          </cell>
        </row>
        <row r="54">
          <cell r="F54">
            <v>40</v>
          </cell>
        </row>
        <row r="55">
          <cell r="F55">
            <v>89</v>
          </cell>
        </row>
        <row r="56">
          <cell r="F56">
            <v>72</v>
          </cell>
        </row>
        <row r="57">
          <cell r="F57">
            <v>48</v>
          </cell>
        </row>
        <row r="58">
          <cell r="F58">
            <v>51</v>
          </cell>
        </row>
        <row r="59">
          <cell r="F59">
            <v>48</v>
          </cell>
        </row>
        <row r="60">
          <cell r="F60">
            <v>76</v>
          </cell>
        </row>
        <row r="61">
          <cell r="F61">
            <v>54</v>
          </cell>
        </row>
        <row r="62">
          <cell r="F62">
            <v>70</v>
          </cell>
        </row>
        <row r="63">
          <cell r="F63">
            <v>95</v>
          </cell>
        </row>
        <row r="64">
          <cell r="F64">
            <v>43</v>
          </cell>
        </row>
        <row r="65">
          <cell r="F65">
            <v>54</v>
          </cell>
        </row>
        <row r="66">
          <cell r="F66">
            <v>88</v>
          </cell>
        </row>
        <row r="67">
          <cell r="F67">
            <v>48</v>
          </cell>
        </row>
        <row r="68">
          <cell r="F68">
            <v>37</v>
          </cell>
        </row>
        <row r="69">
          <cell r="F69">
            <v>45</v>
          </cell>
        </row>
        <row r="70">
          <cell r="F70">
            <v>23</v>
          </cell>
        </row>
        <row r="71">
          <cell r="F71">
            <v>60</v>
          </cell>
        </row>
        <row r="72">
          <cell r="F72">
            <v>71</v>
          </cell>
        </row>
        <row r="73">
          <cell r="F73">
            <v>74</v>
          </cell>
        </row>
        <row r="74">
          <cell r="F74">
            <v>59</v>
          </cell>
        </row>
        <row r="75">
          <cell r="F75">
            <v>78</v>
          </cell>
        </row>
        <row r="76">
          <cell r="F76">
            <v>56</v>
          </cell>
        </row>
        <row r="77">
          <cell r="F77">
            <v>83</v>
          </cell>
        </row>
        <row r="78">
          <cell r="F78">
            <v>88</v>
          </cell>
        </row>
        <row r="79">
          <cell r="F79">
            <v>92</v>
          </cell>
        </row>
        <row r="80">
          <cell r="F80">
            <v>59</v>
          </cell>
        </row>
        <row r="81">
          <cell r="F81">
            <v>65</v>
          </cell>
        </row>
        <row r="82">
          <cell r="F82">
            <v>99</v>
          </cell>
        </row>
        <row r="83">
          <cell r="F83">
            <v>96</v>
          </cell>
        </row>
        <row r="84">
          <cell r="F84">
            <v>31</v>
          </cell>
        </row>
        <row r="85">
          <cell r="F85">
            <v>96</v>
          </cell>
        </row>
        <row r="86">
          <cell r="F86">
            <v>63</v>
          </cell>
        </row>
        <row r="87">
          <cell r="F87">
            <v>79</v>
          </cell>
        </row>
        <row r="88">
          <cell r="F88">
            <v>65</v>
          </cell>
        </row>
        <row r="89">
          <cell r="F89">
            <v>62</v>
          </cell>
        </row>
        <row r="90">
          <cell r="F90">
            <v>81</v>
          </cell>
        </row>
        <row r="91">
          <cell r="F91">
            <v>63</v>
          </cell>
        </row>
        <row r="92">
          <cell r="F92">
            <v>58</v>
          </cell>
        </row>
        <row r="93">
          <cell r="F93">
            <v>35</v>
          </cell>
        </row>
        <row r="94">
          <cell r="F94">
            <v>66</v>
          </cell>
        </row>
        <row r="95">
          <cell r="F95">
            <v>48</v>
          </cell>
        </row>
        <row r="96">
          <cell r="F96">
            <v>90</v>
          </cell>
        </row>
        <row r="97">
          <cell r="F97">
            <v>78</v>
          </cell>
        </row>
        <row r="98">
          <cell r="F98">
            <v>22</v>
          </cell>
        </row>
        <row r="99">
          <cell r="F99">
            <v>26</v>
          </cell>
        </row>
        <row r="100">
          <cell r="F100">
            <v>71</v>
          </cell>
        </row>
        <row r="101">
          <cell r="F101">
            <v>55</v>
          </cell>
        </row>
        <row r="102">
          <cell r="F102">
            <v>55</v>
          </cell>
        </row>
        <row r="103">
          <cell r="F103">
            <v>47</v>
          </cell>
        </row>
        <row r="104">
          <cell r="F104">
            <v>86</v>
          </cell>
        </row>
        <row r="105">
          <cell r="F105">
            <v>39</v>
          </cell>
        </row>
        <row r="106">
          <cell r="F106">
            <v>93</v>
          </cell>
        </row>
        <row r="107">
          <cell r="F107">
            <v>75</v>
          </cell>
        </row>
        <row r="108">
          <cell r="F108">
            <v>69</v>
          </cell>
        </row>
        <row r="109">
          <cell r="F109">
            <v>66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F-distributio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.cmu.edu/~cshalizi/mreg/15/lectures/06/lecture-06.pdf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baseColWidth="10" defaultRowHeight="26" x14ac:dyDescent="0.3"/>
  <cols>
    <col min="1" max="16384" width="10.83203125" style="1"/>
  </cols>
  <sheetData>
    <row r="1" spans="1:11" x14ac:dyDescent="0.3">
      <c r="A1" s="1" t="s">
        <v>39</v>
      </c>
    </row>
    <row r="2" spans="1:11" x14ac:dyDescent="0.3">
      <c r="A2" s="1" t="s">
        <v>60</v>
      </c>
    </row>
    <row r="3" spans="1:11" x14ac:dyDescent="0.3">
      <c r="B3" s="1" t="s">
        <v>1</v>
      </c>
    </row>
    <row r="4" spans="1:11" x14ac:dyDescent="0.3">
      <c r="B4" s="1">
        <v>1</v>
      </c>
      <c r="C4" s="2"/>
    </row>
    <row r="5" spans="1:11" x14ac:dyDescent="0.3">
      <c r="B5" s="1">
        <v>2</v>
      </c>
      <c r="C5" s="3"/>
    </row>
    <row r="6" spans="1:11" x14ac:dyDescent="0.3">
      <c r="B6" s="1">
        <v>3</v>
      </c>
      <c r="C6" s="2"/>
    </row>
    <row r="7" spans="1:11" x14ac:dyDescent="0.3">
      <c r="B7" s="1">
        <v>4</v>
      </c>
      <c r="C7" s="4"/>
    </row>
    <row r="8" spans="1:11" x14ac:dyDescent="0.3">
      <c r="B8" s="1">
        <v>5</v>
      </c>
      <c r="C8" s="2"/>
    </row>
    <row r="9" spans="1:11" x14ac:dyDescent="0.3">
      <c r="F9" s="1" t="s">
        <v>2</v>
      </c>
      <c r="K9" s="1" t="s">
        <v>3</v>
      </c>
    </row>
    <row r="10" spans="1:11" x14ac:dyDescent="0.3">
      <c r="F10" s="1">
        <v>1</v>
      </c>
      <c r="G10" s="1">
        <v>2</v>
      </c>
      <c r="H10" s="1">
        <v>3</v>
      </c>
      <c r="I10" s="1">
        <v>4</v>
      </c>
      <c r="J10" s="1">
        <v>5</v>
      </c>
      <c r="K10" s="1">
        <v>6</v>
      </c>
    </row>
    <row r="17" spans="2:11" x14ac:dyDescent="0.3">
      <c r="B17" s="1" t="s">
        <v>1</v>
      </c>
    </row>
    <row r="18" spans="2:11" x14ac:dyDescent="0.3">
      <c r="B18" s="1">
        <v>1</v>
      </c>
      <c r="C18" s="2"/>
    </row>
    <row r="19" spans="2:11" x14ac:dyDescent="0.3">
      <c r="B19" s="1">
        <v>2</v>
      </c>
      <c r="C19" s="3"/>
      <c r="F19" s="1" t="s">
        <v>4</v>
      </c>
      <c r="K19" s="1" t="s">
        <v>5</v>
      </c>
    </row>
    <row r="20" spans="2:11" x14ac:dyDescent="0.3">
      <c r="B20" s="1">
        <v>3</v>
      </c>
      <c r="C20" s="2"/>
      <c r="F20" s="1">
        <v>1</v>
      </c>
      <c r="G20" s="1">
        <v>2</v>
      </c>
      <c r="H20" s="1">
        <v>3</v>
      </c>
      <c r="I20" s="1">
        <v>4</v>
      </c>
      <c r="J20" s="1">
        <v>5</v>
      </c>
      <c r="K20" s="1">
        <v>6</v>
      </c>
    </row>
    <row r="21" spans="2:11" x14ac:dyDescent="0.3">
      <c r="B21" s="1">
        <v>4</v>
      </c>
      <c r="C21" s="4"/>
    </row>
    <row r="22" spans="2:11" x14ac:dyDescent="0.3">
      <c r="B22" s="1">
        <v>5</v>
      </c>
      <c r="C22" s="2"/>
    </row>
    <row r="23" spans="2:11" x14ac:dyDescent="0.3">
      <c r="B23" s="1">
        <v>6</v>
      </c>
      <c r="C23" s="5"/>
      <c r="F23" s="1" t="s">
        <v>2</v>
      </c>
      <c r="K23" s="1" t="s">
        <v>3</v>
      </c>
    </row>
    <row r="24" spans="2:11" x14ac:dyDescent="0.3">
      <c r="B24" s="1">
        <v>7</v>
      </c>
      <c r="C24" s="6"/>
      <c r="F24" s="1">
        <v>1</v>
      </c>
      <c r="G24" s="1">
        <v>2</v>
      </c>
      <c r="H24" s="1">
        <v>3</v>
      </c>
      <c r="I24" s="1">
        <v>4</v>
      </c>
      <c r="J24" s="1">
        <v>5</v>
      </c>
      <c r="K24" s="1">
        <v>6</v>
      </c>
    </row>
    <row r="25" spans="2:11" x14ac:dyDescent="0.3">
      <c r="B25" s="1">
        <v>8</v>
      </c>
      <c r="C25" s="5"/>
    </row>
    <row r="31" spans="2:11" x14ac:dyDescent="0.3">
      <c r="B31" s="1" t="s">
        <v>1</v>
      </c>
      <c r="F31" s="1" t="s">
        <v>5</v>
      </c>
    </row>
    <row r="32" spans="2:11" x14ac:dyDescent="0.3">
      <c r="B32" s="1">
        <v>1</v>
      </c>
      <c r="C32" s="2"/>
      <c r="F32" s="1">
        <v>6</v>
      </c>
      <c r="G32" s="7"/>
      <c r="H32" s="7"/>
      <c r="I32" s="8"/>
      <c r="J32" s="8"/>
      <c r="K32" s="9"/>
    </row>
    <row r="33" spans="2:11" x14ac:dyDescent="0.3">
      <c r="B33" s="1">
        <v>2</v>
      </c>
      <c r="C33" s="3"/>
      <c r="F33" s="1">
        <v>5</v>
      </c>
      <c r="G33" s="7"/>
      <c r="H33" s="7"/>
      <c r="I33" s="8"/>
      <c r="J33" s="8"/>
      <c r="K33" s="8"/>
    </row>
    <row r="34" spans="2:11" x14ac:dyDescent="0.3">
      <c r="B34" s="1">
        <v>3</v>
      </c>
      <c r="C34" s="2"/>
      <c r="F34" s="1">
        <v>4</v>
      </c>
      <c r="G34" s="5"/>
      <c r="H34" s="5"/>
      <c r="I34" s="8"/>
      <c r="J34" s="8"/>
      <c r="K34" s="8"/>
    </row>
    <row r="35" spans="2:11" x14ac:dyDescent="0.3">
      <c r="B35" s="1">
        <v>4</v>
      </c>
      <c r="C35" s="4"/>
      <c r="F35" s="1">
        <v>3</v>
      </c>
      <c r="G35" s="5"/>
      <c r="H35" s="8"/>
      <c r="I35" s="8"/>
      <c r="J35" s="8"/>
      <c r="K35" s="4"/>
    </row>
    <row r="36" spans="2:11" x14ac:dyDescent="0.3">
      <c r="B36" s="1">
        <v>5</v>
      </c>
      <c r="C36" s="2"/>
      <c r="F36" s="1">
        <v>2</v>
      </c>
      <c r="G36" s="5"/>
      <c r="H36" s="8"/>
      <c r="I36" s="8"/>
      <c r="J36" s="4"/>
      <c r="K36" s="4"/>
    </row>
    <row r="37" spans="2:11" x14ac:dyDescent="0.3">
      <c r="B37" s="1">
        <v>6</v>
      </c>
      <c r="C37" s="5"/>
      <c r="F37" s="1">
        <v>1</v>
      </c>
      <c r="G37" s="6"/>
      <c r="H37" s="10"/>
      <c r="I37" s="3"/>
      <c r="J37" s="4"/>
      <c r="K37" s="4"/>
    </row>
    <row r="38" spans="2:11" x14ac:dyDescent="0.3">
      <c r="B38" s="1">
        <v>7</v>
      </c>
      <c r="C38" s="6"/>
      <c r="F38" s="1">
        <v>0</v>
      </c>
      <c r="G38" s="11"/>
      <c r="H38" s="2"/>
      <c r="I38" s="3"/>
      <c r="J38" s="4"/>
      <c r="K38" s="4"/>
    </row>
    <row r="39" spans="2:11" x14ac:dyDescent="0.3">
      <c r="B39" s="1">
        <v>8</v>
      </c>
      <c r="C39" s="5"/>
      <c r="F39" s="1" t="s">
        <v>4</v>
      </c>
      <c r="G39" s="1">
        <v>0</v>
      </c>
      <c r="H39" s="1">
        <v>1</v>
      </c>
      <c r="I39" s="1">
        <v>2</v>
      </c>
      <c r="J39" s="1">
        <v>3</v>
      </c>
      <c r="K39" s="1">
        <v>4</v>
      </c>
    </row>
    <row r="40" spans="2:11" x14ac:dyDescent="0.3">
      <c r="B40" s="1">
        <v>9</v>
      </c>
      <c r="C40" s="8"/>
      <c r="F40" s="1" t="s">
        <v>2</v>
      </c>
      <c r="K40" s="1" t="s">
        <v>3</v>
      </c>
    </row>
    <row r="41" spans="2:11" x14ac:dyDescent="0.3">
      <c r="B41" s="1">
        <v>10</v>
      </c>
      <c r="C41" s="8"/>
    </row>
    <row r="42" spans="2:11" x14ac:dyDescent="0.3">
      <c r="B42" s="1">
        <v>11</v>
      </c>
      <c r="C42" s="10"/>
    </row>
    <row r="43" spans="2:11" x14ac:dyDescent="0.3">
      <c r="B43" s="1">
        <v>12</v>
      </c>
      <c r="C43" s="8"/>
    </row>
    <row r="44" spans="2:11" x14ac:dyDescent="0.3">
      <c r="B44" s="1">
        <v>13</v>
      </c>
      <c r="C44" s="9"/>
    </row>
    <row r="48" spans="2:11" x14ac:dyDescent="0.3">
      <c r="B48" s="1" t="s">
        <v>1</v>
      </c>
    </row>
    <row r="49" spans="2:3" x14ac:dyDescent="0.3">
      <c r="B49" s="1">
        <v>1</v>
      </c>
      <c r="C49" s="2"/>
    </row>
    <row r="50" spans="2:3" x14ac:dyDescent="0.3">
      <c r="B50" s="1">
        <v>2</v>
      </c>
      <c r="C50" s="5"/>
    </row>
    <row r="51" spans="2:3" x14ac:dyDescent="0.3">
      <c r="B51" s="1">
        <v>3</v>
      </c>
      <c r="C51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0"/>
  <sheetViews>
    <sheetView workbookViewId="0"/>
  </sheetViews>
  <sheetFormatPr baseColWidth="10" defaultColWidth="8.83203125" defaultRowHeight="26" x14ac:dyDescent="0.3"/>
  <cols>
    <col min="1" max="1" width="8.83203125" style="32"/>
    <col min="2" max="3" width="8.83203125" style="31"/>
    <col min="4" max="15" width="8.83203125" style="32"/>
    <col min="16" max="16" width="13.1640625" style="32" bestFit="1" customWidth="1"/>
    <col min="17" max="16384" width="8.83203125" style="32"/>
  </cols>
  <sheetData>
    <row r="2" spans="2:18" ht="29" x14ac:dyDescent="0.35">
      <c r="B2" s="30" t="s">
        <v>74</v>
      </c>
    </row>
    <row r="3" spans="2:18" ht="29" x14ac:dyDescent="0.35">
      <c r="C3" s="30"/>
    </row>
    <row r="4" spans="2:18" ht="33" x14ac:dyDescent="0.35">
      <c r="B4" s="30" t="s">
        <v>75</v>
      </c>
    </row>
    <row r="6" spans="2:18" ht="29" x14ac:dyDescent="0.3">
      <c r="C6" s="31" t="s">
        <v>76</v>
      </c>
      <c r="E6" s="33">
        <v>0.5</v>
      </c>
      <c r="F6" s="34">
        <v>0.25</v>
      </c>
      <c r="G6" s="35">
        <v>0.25</v>
      </c>
      <c r="I6" s="33">
        <v>9</v>
      </c>
      <c r="O6" s="32" t="s">
        <v>77</v>
      </c>
      <c r="P6" s="36">
        <f t="array" ref="P6">MMULT(TRANSPOSE(v),u)</f>
        <v>8.5</v>
      </c>
    </row>
    <row r="7" spans="2:18" x14ac:dyDescent="0.3">
      <c r="B7" s="31" t="s">
        <v>59</v>
      </c>
      <c r="I7" s="34">
        <v>8</v>
      </c>
    </row>
    <row r="8" spans="2:18" x14ac:dyDescent="0.3">
      <c r="I8" s="35">
        <v>8</v>
      </c>
    </row>
    <row r="10" spans="2:18" x14ac:dyDescent="0.3">
      <c r="C10" s="31" t="s">
        <v>78</v>
      </c>
    </row>
    <row r="11" spans="2:18" x14ac:dyDescent="0.3">
      <c r="C11" s="31" t="s">
        <v>79</v>
      </c>
    </row>
    <row r="12" spans="2:18" ht="29" x14ac:dyDescent="0.35">
      <c r="C12" s="30"/>
    </row>
    <row r="13" spans="2:18" ht="33" x14ac:dyDescent="0.35">
      <c r="B13" s="30" t="s">
        <v>80</v>
      </c>
    </row>
    <row r="15" spans="2:18" ht="29" x14ac:dyDescent="0.3">
      <c r="C15" s="31" t="s">
        <v>81</v>
      </c>
      <c r="E15" s="33">
        <v>0.5</v>
      </c>
      <c r="F15" s="34">
        <v>0.25</v>
      </c>
      <c r="G15" s="35">
        <v>0.25</v>
      </c>
      <c r="I15" s="33">
        <v>36</v>
      </c>
      <c r="J15" s="33">
        <v>24</v>
      </c>
      <c r="K15" s="33">
        <v>48</v>
      </c>
      <c r="O15" s="32" t="s">
        <v>77</v>
      </c>
      <c r="P15" s="36">
        <f t="array" ref="P15:R15">MMULT(TRANSPOSE(v),M)</f>
        <v>39</v>
      </c>
      <c r="Q15" s="36">
        <v>40</v>
      </c>
      <c r="R15" s="36">
        <v>91</v>
      </c>
    </row>
    <row r="16" spans="2:18" x14ac:dyDescent="0.3">
      <c r="I16" s="34">
        <v>36</v>
      </c>
      <c r="J16" s="34">
        <v>64</v>
      </c>
      <c r="K16" s="34">
        <v>12</v>
      </c>
    </row>
    <row r="17" spans="2:16" x14ac:dyDescent="0.3">
      <c r="I17" s="35">
        <v>48</v>
      </c>
      <c r="J17" s="35">
        <v>48</v>
      </c>
      <c r="K17" s="35">
        <v>256</v>
      </c>
    </row>
    <row r="18" spans="2:16" x14ac:dyDescent="0.3">
      <c r="C18" s="32"/>
    </row>
    <row r="19" spans="2:16" x14ac:dyDescent="0.3">
      <c r="C19" s="31" t="s">
        <v>82</v>
      </c>
    </row>
    <row r="20" spans="2:16" x14ac:dyDescent="0.3">
      <c r="C20" s="31" t="s">
        <v>83</v>
      </c>
    </row>
    <row r="23" spans="2:16" x14ac:dyDescent="0.3">
      <c r="B23" s="31" t="s">
        <v>84</v>
      </c>
    </row>
    <row r="25" spans="2:16" x14ac:dyDescent="0.3">
      <c r="C25" s="31" t="s">
        <v>85</v>
      </c>
      <c r="I25" s="33">
        <f t="array" ref="I25:K27">M</f>
        <v>36</v>
      </c>
      <c r="J25" s="34">
        <v>24</v>
      </c>
      <c r="K25" s="35">
        <v>48</v>
      </c>
      <c r="M25" s="33">
        <v>0.5</v>
      </c>
      <c r="O25" s="32" t="s">
        <v>77</v>
      </c>
      <c r="P25" s="36">
        <f t="array" ref="P25:P27">MMULT(M,v)</f>
        <v>36</v>
      </c>
    </row>
    <row r="26" spans="2:16" x14ac:dyDescent="0.3">
      <c r="I26" s="33">
        <v>36</v>
      </c>
      <c r="J26" s="34">
        <v>64</v>
      </c>
      <c r="K26" s="35">
        <v>12</v>
      </c>
      <c r="M26" s="34">
        <v>0.25</v>
      </c>
      <c r="P26" s="36">
        <v>37</v>
      </c>
    </row>
    <row r="27" spans="2:16" x14ac:dyDescent="0.3">
      <c r="I27" s="33">
        <v>48</v>
      </c>
      <c r="J27" s="34">
        <v>48</v>
      </c>
      <c r="K27" s="35">
        <v>256</v>
      </c>
      <c r="M27" s="35">
        <v>0.25</v>
      </c>
      <c r="P27" s="36">
        <v>100</v>
      </c>
    </row>
    <row r="29" spans="2:16" x14ac:dyDescent="0.3">
      <c r="C29" s="31" t="s">
        <v>86</v>
      </c>
    </row>
    <row r="30" spans="2:16" x14ac:dyDescent="0.3">
      <c r="C30" s="31" t="s">
        <v>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03"/>
  <sheetViews>
    <sheetView workbookViewId="0"/>
  </sheetViews>
  <sheetFormatPr baseColWidth="10" defaultRowHeight="26" x14ac:dyDescent="0.3"/>
  <cols>
    <col min="1" max="16384" width="10.83203125" style="1"/>
  </cols>
  <sheetData>
    <row r="1" spans="3:4" s="16" customFormat="1" x14ac:dyDescent="0.3"/>
    <row r="3" spans="3:4" s="16" customFormat="1" x14ac:dyDescent="0.3">
      <c r="C3" s="16" t="s">
        <v>29</v>
      </c>
      <c r="D3" s="16" t="s">
        <v>28</v>
      </c>
    </row>
    <row r="4" spans="3:4" x14ac:dyDescent="0.3">
      <c r="C4" s="1">
        <v>0.58818950933738789</v>
      </c>
      <c r="D4" s="1">
        <v>11.804231880998334</v>
      </c>
    </row>
    <row r="5" spans="3:4" x14ac:dyDescent="0.3">
      <c r="C5" s="1">
        <v>1.6986682268579356E-2</v>
      </c>
      <c r="D5" s="1">
        <v>-1.1426648798679477</v>
      </c>
    </row>
    <row r="6" spans="3:4" x14ac:dyDescent="0.3">
      <c r="C6" s="1">
        <v>0.53113977359533349</v>
      </c>
      <c r="D6" s="1">
        <v>12.646164430270861</v>
      </c>
    </row>
    <row r="7" spans="3:4" x14ac:dyDescent="0.3">
      <c r="C7" s="1">
        <v>0.61761469323860685</v>
      </c>
      <c r="D7" s="1">
        <v>11.60110424186859</v>
      </c>
    </row>
    <row r="8" spans="3:4" x14ac:dyDescent="0.3">
      <c r="C8" s="1">
        <v>0.11756427568939665</v>
      </c>
      <c r="D8" s="1">
        <v>2.6658797244398591</v>
      </c>
    </row>
    <row r="9" spans="3:4" x14ac:dyDescent="0.3">
      <c r="C9" s="1">
        <v>0.6879027369874563</v>
      </c>
      <c r="D9" s="1">
        <v>14.048158432708902</v>
      </c>
    </row>
    <row r="10" spans="3:4" x14ac:dyDescent="0.3">
      <c r="C10" s="1">
        <v>0.92932488131491664</v>
      </c>
      <c r="D10" s="1">
        <v>18.26370180959243</v>
      </c>
    </row>
    <row r="11" spans="3:4" x14ac:dyDescent="0.3">
      <c r="C11" s="1">
        <v>0.19170842591627391</v>
      </c>
      <c r="D11" s="1">
        <v>4.3583301301299571</v>
      </c>
    </row>
    <row r="12" spans="3:4" x14ac:dyDescent="0.3">
      <c r="C12" s="1">
        <v>0.85600753369165639</v>
      </c>
      <c r="D12" s="1">
        <v>16.882721290131197</v>
      </c>
    </row>
    <row r="13" spans="3:4" x14ac:dyDescent="0.3">
      <c r="C13" s="1">
        <v>0.38465490938110325</v>
      </c>
      <c r="D13" s="1">
        <v>7.5754797851080893</v>
      </c>
    </row>
    <row r="14" spans="3:4" x14ac:dyDescent="0.3">
      <c r="C14" s="1">
        <v>0.52546251179600201</v>
      </c>
      <c r="D14" s="1">
        <v>12.065042110660789</v>
      </c>
    </row>
    <row r="15" spans="3:4" x14ac:dyDescent="0.3">
      <c r="C15" s="1">
        <v>0.49460822417774364</v>
      </c>
      <c r="D15" s="1">
        <v>10.027060877630145</v>
      </c>
    </row>
    <row r="16" spans="3:4" x14ac:dyDescent="0.3">
      <c r="C16" s="1">
        <v>0.60166049809332578</v>
      </c>
      <c r="D16" s="1">
        <v>12.16809807905876</v>
      </c>
    </row>
    <row r="17" spans="3:4" x14ac:dyDescent="0.3">
      <c r="C17" s="1">
        <v>0.76600626723966236</v>
      </c>
      <c r="D17" s="1">
        <v>13.526296925209877</v>
      </c>
    </row>
    <row r="18" spans="3:4" x14ac:dyDescent="0.3">
      <c r="C18" s="1">
        <v>0.21243638227785167</v>
      </c>
      <c r="D18" s="1">
        <v>3.283190103551985</v>
      </c>
    </row>
    <row r="19" spans="3:4" x14ac:dyDescent="0.3">
      <c r="C19" s="1">
        <v>0.30245649354922211</v>
      </c>
      <c r="D19" s="1">
        <v>6.6356938737602027</v>
      </c>
    </row>
    <row r="20" spans="3:4" x14ac:dyDescent="0.3">
      <c r="C20" s="1">
        <v>0.45206672337575782</v>
      </c>
      <c r="D20" s="1">
        <v>9.7856551640079648</v>
      </c>
    </row>
    <row r="21" spans="3:4" x14ac:dyDescent="0.3">
      <c r="C21" s="1">
        <v>0.20737932579622564</v>
      </c>
      <c r="D21" s="1">
        <v>3.5327682298116816</v>
      </c>
    </row>
    <row r="22" spans="3:4" x14ac:dyDescent="0.3">
      <c r="C22" s="1">
        <v>0.41616098321769968</v>
      </c>
      <c r="D22" s="1">
        <v>7.8552360085329207</v>
      </c>
    </row>
    <row r="23" spans="3:4" x14ac:dyDescent="0.3">
      <c r="C23" s="1">
        <v>0.63083625356975637</v>
      </c>
      <c r="D23" s="1">
        <v>12.34404675798549</v>
      </c>
    </row>
    <row r="24" spans="3:4" x14ac:dyDescent="0.3">
      <c r="C24" s="1">
        <v>0.18358847309704474</v>
      </c>
      <c r="D24" s="1">
        <v>2.8293372761758495</v>
      </c>
    </row>
    <row r="25" spans="3:4" x14ac:dyDescent="0.3">
      <c r="C25" s="1">
        <v>0.65520521017462008</v>
      </c>
      <c r="D25" s="1">
        <v>14.021879797645322</v>
      </c>
    </row>
    <row r="26" spans="3:4" x14ac:dyDescent="0.3">
      <c r="C26" s="1">
        <v>0.76996882700039659</v>
      </c>
      <c r="D26" s="1">
        <v>14.278066096572314</v>
      </c>
    </row>
    <row r="27" spans="3:4" x14ac:dyDescent="0.3">
      <c r="C27" s="1">
        <v>0.51559562686951099</v>
      </c>
      <c r="D27" s="1">
        <v>11.605695381938883</v>
      </c>
    </row>
    <row r="28" spans="3:4" x14ac:dyDescent="0.3">
      <c r="C28" s="1">
        <v>5.3162482015925328E-2</v>
      </c>
      <c r="D28" s="1">
        <v>1.9246205706286856</v>
      </c>
    </row>
    <row r="29" spans="3:4" x14ac:dyDescent="0.3">
      <c r="C29" s="1">
        <v>0.5664237294594241</v>
      </c>
      <c r="D29" s="1">
        <v>10.146638376667001</v>
      </c>
    </row>
    <row r="30" spans="3:4" x14ac:dyDescent="0.3">
      <c r="C30" s="1">
        <v>0.7207530847995548</v>
      </c>
      <c r="D30" s="1">
        <v>14.304573553231874</v>
      </c>
    </row>
    <row r="31" spans="3:4" x14ac:dyDescent="0.3">
      <c r="C31" s="1">
        <v>0.90596593615365673</v>
      </c>
      <c r="D31" s="1">
        <v>17.484967139523285</v>
      </c>
    </row>
    <row r="32" spans="3:4" x14ac:dyDescent="0.3">
      <c r="C32" s="1">
        <v>4.4384223432258896E-3</v>
      </c>
      <c r="D32" s="1">
        <v>0.80049736004577199</v>
      </c>
    </row>
    <row r="33" spans="3:4" x14ac:dyDescent="0.3">
      <c r="C33" s="1">
        <v>0.17815700716011373</v>
      </c>
      <c r="D33" s="1">
        <v>4.6448741221170833</v>
      </c>
    </row>
    <row r="34" spans="3:4" x14ac:dyDescent="0.3">
      <c r="C34" s="1">
        <v>7.5130177590292169E-2</v>
      </c>
      <c r="D34" s="1">
        <v>0.76516865447589077</v>
      </c>
    </row>
    <row r="35" spans="3:4" x14ac:dyDescent="0.3">
      <c r="C35" s="1">
        <v>0.79984020244131659</v>
      </c>
      <c r="D35" s="1">
        <v>15.577180588990071</v>
      </c>
    </row>
    <row r="36" spans="3:4" x14ac:dyDescent="0.3">
      <c r="C36" s="1">
        <v>3.8565931492289596E-2</v>
      </c>
      <c r="D36" s="1">
        <v>3.2539443937074166</v>
      </c>
    </row>
    <row r="37" spans="3:4" x14ac:dyDescent="0.3">
      <c r="C37" s="1">
        <v>0.36167296616229561</v>
      </c>
      <c r="D37" s="1">
        <v>7.6686906060931284</v>
      </c>
    </row>
    <row r="38" spans="3:4" x14ac:dyDescent="0.3">
      <c r="C38" s="1">
        <v>0.74107669194407289</v>
      </c>
      <c r="D38" s="1">
        <v>16.627084816822872</v>
      </c>
    </row>
    <row r="39" spans="3:4" x14ac:dyDescent="0.3">
      <c r="C39" s="1">
        <v>0.62799217827226994</v>
      </c>
      <c r="D39" s="1">
        <v>11.657898324524432</v>
      </c>
    </row>
    <row r="40" spans="3:4" x14ac:dyDescent="0.3">
      <c r="C40" s="1">
        <v>0.27356870011466017</v>
      </c>
      <c r="D40" s="1">
        <v>6.8134795977052498</v>
      </c>
    </row>
    <row r="41" spans="3:4" x14ac:dyDescent="0.3">
      <c r="C41" s="1">
        <v>0.99335878306136505</v>
      </c>
      <c r="D41" s="1">
        <v>21.087780318734875</v>
      </c>
    </row>
    <row r="42" spans="3:4" x14ac:dyDescent="0.3">
      <c r="C42" s="1">
        <v>0.88997823671109033</v>
      </c>
      <c r="D42" s="1">
        <v>16.312509945328127</v>
      </c>
    </row>
    <row r="43" spans="3:4" x14ac:dyDescent="0.3">
      <c r="C43" s="1">
        <v>9.4889766142462917E-2</v>
      </c>
      <c r="D43" s="1">
        <v>3.3638809832285741</v>
      </c>
    </row>
    <row r="44" spans="3:4" x14ac:dyDescent="0.3">
      <c r="C44" s="1">
        <v>0.96815563515745773</v>
      </c>
      <c r="D44" s="1">
        <v>18.77375803848599</v>
      </c>
    </row>
    <row r="45" spans="3:4" x14ac:dyDescent="0.3">
      <c r="C45" s="1">
        <v>0.31029116278075597</v>
      </c>
      <c r="D45" s="1">
        <v>5.7581023050168385</v>
      </c>
    </row>
    <row r="46" spans="3:4" x14ac:dyDescent="0.3">
      <c r="C46" s="1">
        <v>0.6907556511455053</v>
      </c>
      <c r="D46" s="1">
        <v>13.548853160601338</v>
      </c>
    </row>
    <row r="47" spans="3:4" x14ac:dyDescent="0.3">
      <c r="C47" s="1">
        <v>0.61818130113250047</v>
      </c>
      <c r="D47" s="1">
        <v>12.314174891973147</v>
      </c>
    </row>
    <row r="48" spans="3:4" x14ac:dyDescent="0.3">
      <c r="C48" s="1">
        <v>0.1465668604557816</v>
      </c>
      <c r="D48" s="1">
        <v>3.6017880031549652</v>
      </c>
    </row>
    <row r="49" spans="3:4" x14ac:dyDescent="0.3">
      <c r="C49" s="1">
        <v>0.2103156987256255</v>
      </c>
      <c r="D49" s="1">
        <v>4.1241649215300651</v>
      </c>
    </row>
    <row r="50" spans="3:4" x14ac:dyDescent="0.3">
      <c r="C50" s="1">
        <v>0.19805323237018713</v>
      </c>
      <c r="D50" s="1">
        <v>3.5426930929065037</v>
      </c>
    </row>
    <row r="51" spans="3:4" x14ac:dyDescent="0.3">
      <c r="C51" s="1">
        <v>7.8577575982490711E-2</v>
      </c>
      <c r="D51" s="1">
        <v>2.3999202771717361</v>
      </c>
    </row>
    <row r="52" spans="3:4" x14ac:dyDescent="0.3">
      <c r="C52" s="1">
        <v>0.4854292228195799</v>
      </c>
      <c r="D52" s="1">
        <v>7.4471211139922957</v>
      </c>
    </row>
    <row r="53" spans="3:4" x14ac:dyDescent="0.3">
      <c r="C53" s="1">
        <v>0.82819925964942176</v>
      </c>
      <c r="D53" s="1">
        <v>17.594570042286612</v>
      </c>
    </row>
    <row r="54" spans="3:4" x14ac:dyDescent="0.3">
      <c r="C54" s="1">
        <v>0.54347323518873314</v>
      </c>
      <c r="D54" s="1">
        <v>8.8015636665249453</v>
      </c>
    </row>
    <row r="55" spans="3:4" x14ac:dyDescent="0.3">
      <c r="C55" s="1">
        <v>0.48361090905650461</v>
      </c>
      <c r="D55" s="1">
        <v>10.388862340133327</v>
      </c>
    </row>
    <row r="56" spans="3:4" x14ac:dyDescent="0.3">
      <c r="C56" s="1">
        <v>0.6648188748724615</v>
      </c>
      <c r="D56" s="1">
        <v>14.324643925900737</v>
      </c>
    </row>
    <row r="57" spans="3:4" x14ac:dyDescent="0.3">
      <c r="C57" s="1">
        <v>0.10153902496882705</v>
      </c>
      <c r="D57" s="1">
        <v>3.1138863253601903</v>
      </c>
    </row>
    <row r="58" spans="3:4" x14ac:dyDescent="0.3">
      <c r="C58" s="1">
        <v>0.11021610286671635</v>
      </c>
      <c r="D58" s="1">
        <v>3.2525034715814254</v>
      </c>
    </row>
    <row r="59" spans="3:4" x14ac:dyDescent="0.3">
      <c r="C59" s="1">
        <v>0.82354723015543618</v>
      </c>
      <c r="D59" s="1">
        <v>16.704696733829564</v>
      </c>
    </row>
    <row r="60" spans="3:4" x14ac:dyDescent="0.3">
      <c r="C60" s="1">
        <v>0.14762700270533879</v>
      </c>
      <c r="D60" s="1">
        <v>3.3935035654119265</v>
      </c>
    </row>
    <row r="61" spans="3:4" x14ac:dyDescent="0.3">
      <c r="C61" s="1">
        <v>0.74801215081887662</v>
      </c>
      <c r="D61" s="1">
        <v>14.772019910457303</v>
      </c>
    </row>
    <row r="62" spans="3:4" x14ac:dyDescent="0.3">
      <c r="C62" s="1">
        <v>0.49905488591335401</v>
      </c>
      <c r="D62" s="1">
        <v>9.8335257060026695</v>
      </c>
    </row>
    <row r="63" spans="3:4" x14ac:dyDescent="0.3">
      <c r="C63" s="1">
        <v>0.61731418787516201</v>
      </c>
      <c r="D63" s="1">
        <v>12.306308651383414</v>
      </c>
    </row>
    <row r="64" spans="3:4" x14ac:dyDescent="0.3">
      <c r="C64" s="1">
        <v>0.32161492273448899</v>
      </c>
      <c r="D64" s="1">
        <v>6.0906360699360169</v>
      </c>
    </row>
    <row r="65" spans="3:4" x14ac:dyDescent="0.3">
      <c r="C65" s="1">
        <v>0.98902174101337692</v>
      </c>
      <c r="D65" s="1">
        <v>21.008058447564988</v>
      </c>
    </row>
    <row r="66" spans="3:4" x14ac:dyDescent="0.3">
      <c r="C66" s="1">
        <v>8.6105450560647667E-2</v>
      </c>
      <c r="D66" s="1">
        <v>1.316473206360858</v>
      </c>
    </row>
    <row r="67" spans="3:4" x14ac:dyDescent="0.3">
      <c r="C67" s="1">
        <v>0.98623511412963327</v>
      </c>
      <c r="D67" s="1">
        <v>19.045129777040046</v>
      </c>
    </row>
    <row r="68" spans="3:4" x14ac:dyDescent="0.3">
      <c r="C68" s="1">
        <v>0.26997900934275842</v>
      </c>
      <c r="D68" s="1">
        <v>6.9955765409101147</v>
      </c>
    </row>
    <row r="69" spans="3:4" x14ac:dyDescent="0.3">
      <c r="C69" s="1">
        <v>0.91584888713852819</v>
      </c>
      <c r="D69" s="1">
        <v>18.990777799439311</v>
      </c>
    </row>
    <row r="70" spans="3:4" x14ac:dyDescent="0.3">
      <c r="C70" s="1">
        <v>0.43781564974312404</v>
      </c>
      <c r="D70" s="1">
        <v>8.7055454295233741</v>
      </c>
    </row>
    <row r="71" spans="3:4" x14ac:dyDescent="0.3">
      <c r="C71" s="1">
        <v>0.89021424968143159</v>
      </c>
      <c r="D71" s="1">
        <v>16.752186303468633</v>
      </c>
    </row>
    <row r="72" spans="3:4" x14ac:dyDescent="0.3">
      <c r="C72" s="1">
        <v>0.73678819734890644</v>
      </c>
      <c r="D72" s="1">
        <v>14.577928252319943</v>
      </c>
    </row>
    <row r="73" spans="3:4" x14ac:dyDescent="0.3">
      <c r="C73" s="1">
        <v>0.68600197415532116</v>
      </c>
      <c r="D73" s="1">
        <v>12.758990495534036</v>
      </c>
    </row>
    <row r="74" spans="3:4" x14ac:dyDescent="0.3">
      <c r="C74" s="1">
        <v>0.45019287465669688</v>
      </c>
      <c r="D74" s="1">
        <v>9.7012872563489747</v>
      </c>
    </row>
    <row r="75" spans="3:4" x14ac:dyDescent="0.3">
      <c r="C75" s="1">
        <v>0.79913067011786532</v>
      </c>
      <c r="D75" s="1">
        <v>15.646603660115947</v>
      </c>
    </row>
    <row r="76" spans="3:4" x14ac:dyDescent="0.3">
      <c r="C76" s="1">
        <v>0.96980967865568835</v>
      </c>
      <c r="D76" s="1">
        <v>19.447971845825368</v>
      </c>
    </row>
    <row r="77" spans="3:4" x14ac:dyDescent="0.3">
      <c r="C77" s="1">
        <v>2.3761853160698676E-2</v>
      </c>
      <c r="D77" s="1">
        <v>0.66813704339209457</v>
      </c>
    </row>
    <row r="78" spans="3:4" x14ac:dyDescent="0.3">
      <c r="C78" s="1">
        <v>0.72704751688740099</v>
      </c>
      <c r="D78" s="1">
        <v>14.862706771125648</v>
      </c>
    </row>
    <row r="79" spans="3:4" x14ac:dyDescent="0.3">
      <c r="C79" s="1">
        <v>0.77466369144495129</v>
      </c>
      <c r="D79" s="1">
        <v>14.836606901637861</v>
      </c>
    </row>
    <row r="80" spans="3:4" x14ac:dyDescent="0.3">
      <c r="C80" s="1">
        <v>0.29309266753288377</v>
      </c>
      <c r="D80" s="1">
        <v>6.0984901010688883</v>
      </c>
    </row>
    <row r="81" spans="3:4" x14ac:dyDescent="0.3">
      <c r="C81" s="1">
        <v>0.55186105122035445</v>
      </c>
      <c r="D81" s="1">
        <v>10.302935469515942</v>
      </c>
    </row>
    <row r="82" spans="3:4" x14ac:dyDescent="0.3">
      <c r="C82" s="1">
        <v>0.68342677185566458</v>
      </c>
      <c r="D82" s="1">
        <v>13.807039936347335</v>
      </c>
    </row>
    <row r="83" spans="3:4" x14ac:dyDescent="0.3">
      <c r="C83" s="1">
        <v>0.67590711509344681</v>
      </c>
      <c r="D83" s="1">
        <v>12.738408219861237</v>
      </c>
    </row>
    <row r="84" spans="3:4" x14ac:dyDescent="0.3">
      <c r="C84" s="1">
        <v>0.37326825007599229</v>
      </c>
      <c r="D84" s="1">
        <v>8.3009431816330661</v>
      </c>
    </row>
    <row r="85" spans="3:4" x14ac:dyDescent="0.3">
      <c r="C85" s="1">
        <v>0.97448237486020384</v>
      </c>
      <c r="D85" s="1">
        <v>18.850528115387789</v>
      </c>
    </row>
    <row r="86" spans="3:4" x14ac:dyDescent="0.3">
      <c r="C86" s="1">
        <v>0.4077620558257582</v>
      </c>
      <c r="D86" s="1">
        <v>8.0507548159529261</v>
      </c>
    </row>
    <row r="87" spans="3:4" x14ac:dyDescent="0.3">
      <c r="C87" s="1">
        <v>0.14775878156457833</v>
      </c>
      <c r="D87" s="1">
        <v>4.0564442414139386</v>
      </c>
    </row>
    <row r="88" spans="3:4" x14ac:dyDescent="0.3">
      <c r="C88" s="1">
        <v>0.24337030967523954</v>
      </c>
      <c r="D88" s="1">
        <v>3.6369452013263546</v>
      </c>
    </row>
    <row r="89" spans="3:4" x14ac:dyDescent="0.3">
      <c r="C89" s="1">
        <v>0.7380549529248962</v>
      </c>
      <c r="D89" s="1">
        <v>13.624277871276261</v>
      </c>
    </row>
    <row r="90" spans="3:4" x14ac:dyDescent="0.3">
      <c r="C90" s="1">
        <v>0.17242632428886817</v>
      </c>
      <c r="D90" s="1">
        <v>3.596408666356238</v>
      </c>
    </row>
    <row r="91" spans="3:4" x14ac:dyDescent="0.3">
      <c r="C91" s="1">
        <v>0.11335966586576496</v>
      </c>
      <c r="D91" s="1">
        <v>1.6610459473863624</v>
      </c>
    </row>
    <row r="92" spans="3:4" x14ac:dyDescent="0.3">
      <c r="C92" s="1">
        <v>0.82613775768510833</v>
      </c>
      <c r="D92" s="1">
        <v>14.690515409264204</v>
      </c>
    </row>
    <row r="93" spans="3:4" x14ac:dyDescent="0.3">
      <c r="C93" s="1">
        <v>0.52744436634726488</v>
      </c>
      <c r="D93" s="1">
        <v>10.232766763345012</v>
      </c>
    </row>
    <row r="94" spans="3:4" x14ac:dyDescent="0.3">
      <c r="C94" s="1">
        <v>0.87506804843704644</v>
      </c>
      <c r="D94" s="1">
        <v>17.113866422480992</v>
      </c>
    </row>
    <row r="95" spans="3:4" x14ac:dyDescent="0.3">
      <c r="C95" s="1">
        <v>0.42147240996022228</v>
      </c>
      <c r="D95" s="1">
        <v>7.646007618579052</v>
      </c>
    </row>
    <row r="96" spans="3:4" x14ac:dyDescent="0.3">
      <c r="C96" s="1">
        <v>0.77850016070815098</v>
      </c>
      <c r="D96" s="1">
        <v>16.058834766128111</v>
      </c>
    </row>
    <row r="97" spans="3:4" x14ac:dyDescent="0.3">
      <c r="C97" s="1">
        <v>0.77107629688768242</v>
      </c>
      <c r="D97" s="1">
        <v>14.125115447337073</v>
      </c>
    </row>
    <row r="98" spans="3:4" x14ac:dyDescent="0.3">
      <c r="C98" s="1">
        <v>0.55445488749173388</v>
      </c>
      <c r="D98" s="1">
        <v>12.712482575137178</v>
      </c>
    </row>
    <row r="99" spans="3:4" x14ac:dyDescent="0.3">
      <c r="C99" s="1">
        <v>0.77255270492554795</v>
      </c>
      <c r="D99" s="1">
        <v>14.241096183928368</v>
      </c>
    </row>
    <row r="100" spans="3:4" x14ac:dyDescent="0.3">
      <c r="C100" s="1">
        <v>0.17460058891538877</v>
      </c>
      <c r="D100" s="1">
        <v>4.6768065179499771</v>
      </c>
    </row>
    <row r="101" spans="3:4" x14ac:dyDescent="0.3">
      <c r="C101" s="1">
        <v>0.70318453553255988</v>
      </c>
      <c r="D101" s="1">
        <v>13.824921878228894</v>
      </c>
    </row>
    <row r="102" spans="3:4" x14ac:dyDescent="0.3">
      <c r="C102" s="1">
        <v>0.31863941174555332</v>
      </c>
      <c r="D102" s="1">
        <v>6.0300903792929388</v>
      </c>
    </row>
    <row r="103" spans="3:4" x14ac:dyDescent="0.3">
      <c r="C103" s="1">
        <v>0.89960788266503244</v>
      </c>
      <c r="D103" s="1">
        <v>17.899280587985068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05"/>
  <sheetViews>
    <sheetView workbookViewId="0"/>
  </sheetViews>
  <sheetFormatPr baseColWidth="10" defaultRowHeight="26" x14ac:dyDescent="0.3"/>
  <cols>
    <col min="1" max="4" width="10.83203125" style="1"/>
    <col min="5" max="5" width="13.1640625" style="1" bestFit="1" customWidth="1"/>
    <col min="6" max="6" width="11.5" style="1" bestFit="1" customWidth="1"/>
    <col min="7" max="8" width="10.83203125" style="1"/>
    <col min="9" max="9" width="13.1640625" style="1" bestFit="1" customWidth="1"/>
    <col min="10" max="16384" width="10.83203125" style="1"/>
  </cols>
  <sheetData>
    <row r="2" spans="3:9" s="16" customFormat="1" x14ac:dyDescent="0.3">
      <c r="E2" s="16" t="s">
        <v>69</v>
      </c>
    </row>
    <row r="3" spans="3:9" x14ac:dyDescent="0.3">
      <c r="E3" s="1">
        <v>2</v>
      </c>
      <c r="F3" s="1">
        <f>SUMSQ(F6:F105)</f>
        <v>11080.621625643636</v>
      </c>
      <c r="I3" s="16"/>
    </row>
    <row r="5" spans="3:9" x14ac:dyDescent="0.3">
      <c r="C5" s="1" t="s">
        <v>29</v>
      </c>
      <c r="D5" s="1" t="s">
        <v>28</v>
      </c>
      <c r="E5" s="1" t="s">
        <v>31</v>
      </c>
      <c r="F5" s="1" t="s">
        <v>32</v>
      </c>
      <c r="I5" s="1">
        <f>F3</f>
        <v>11080.621625643636</v>
      </c>
    </row>
    <row r="6" spans="3:9" x14ac:dyDescent="0.3">
      <c r="C6" s="1">
        <v>0.58818950933738789</v>
      </c>
      <c r="D6" s="1">
        <v>11.804231880998334</v>
      </c>
      <c r="E6" s="1">
        <f t="shared" ref="E6:E37" si="0">C6*b</f>
        <v>1.1763790186747758</v>
      </c>
      <c r="F6" s="1">
        <f t="shared" ref="F6:F37" si="1">E6-D6</f>
        <v>-10.627852862323557</v>
      </c>
      <c r="H6" s="1">
        <v>-20</v>
      </c>
      <c r="I6" s="1">
        <f t="dataTable" ref="I6:I22" dt2D="0" dtr="0" r1="E3"/>
        <v>55033.783083329654</v>
      </c>
    </row>
    <row r="7" spans="3:9" x14ac:dyDescent="0.3">
      <c r="C7" s="1">
        <v>1.6986682268579356E-2</v>
      </c>
      <c r="D7" s="1">
        <v>-1.1426648798679477</v>
      </c>
      <c r="E7" s="1">
        <f t="shared" si="0"/>
        <v>3.3973364537158712E-2</v>
      </c>
      <c r="F7" s="1">
        <f t="shared" si="1"/>
        <v>1.1766382444051064</v>
      </c>
      <c r="H7" s="1">
        <v>-15</v>
      </c>
      <c r="I7" s="1">
        <v>42096.83672983326</v>
      </c>
    </row>
    <row r="8" spans="3:9" x14ac:dyDescent="0.3">
      <c r="C8" s="1">
        <v>0.53113977359533349</v>
      </c>
      <c r="D8" s="1">
        <v>12.646164430270861</v>
      </c>
      <c r="E8" s="1">
        <f t="shared" si="0"/>
        <v>1.062279547190667</v>
      </c>
      <c r="F8" s="1">
        <f t="shared" si="1"/>
        <v>-11.583884883080195</v>
      </c>
      <c r="H8" s="1">
        <v>-10</v>
      </c>
      <c r="I8" s="1">
        <v>30893.767715601312</v>
      </c>
    </row>
    <row r="9" spans="3:9" x14ac:dyDescent="0.3">
      <c r="C9" s="1">
        <v>0.61761469323860685</v>
      </c>
      <c r="D9" s="1">
        <v>11.60110424186859</v>
      </c>
      <c r="E9" s="1">
        <f t="shared" si="0"/>
        <v>1.2352293864772137</v>
      </c>
      <c r="F9" s="1">
        <f t="shared" si="1"/>
        <v>-10.365874855391377</v>
      </c>
      <c r="H9" s="1">
        <v>-5</v>
      </c>
      <c r="I9" s="1">
        <v>21424.576040633841</v>
      </c>
    </row>
    <row r="10" spans="3:9" x14ac:dyDescent="0.3">
      <c r="C10" s="1">
        <v>0.11756427568939665</v>
      </c>
      <c r="D10" s="1">
        <v>2.6658797244398591</v>
      </c>
      <c r="E10" s="1">
        <f t="shared" si="0"/>
        <v>0.23512855137879329</v>
      </c>
      <c r="F10" s="1">
        <f t="shared" si="1"/>
        <v>-2.4307511730610658</v>
      </c>
      <c r="H10" s="1">
        <v>0</v>
      </c>
      <c r="I10" s="1">
        <v>13689.261704930796</v>
      </c>
    </row>
    <row r="11" spans="3:9" x14ac:dyDescent="0.3">
      <c r="C11" s="1">
        <v>0.6879027369874563</v>
      </c>
      <c r="D11" s="1">
        <v>14.048158432708902</v>
      </c>
      <c r="E11" s="1">
        <f t="shared" si="0"/>
        <v>1.3758054739749126</v>
      </c>
      <c r="F11" s="1">
        <f t="shared" si="1"/>
        <v>-12.67235295873399</v>
      </c>
      <c r="H11" s="1">
        <v>5</v>
      </c>
      <c r="I11" s="1">
        <v>7687.8247084922205</v>
      </c>
    </row>
    <row r="12" spans="3:9" x14ac:dyDescent="0.3">
      <c r="C12" s="1">
        <v>0.92932488131491664</v>
      </c>
      <c r="D12" s="1">
        <v>18.26370180959243</v>
      </c>
      <c r="E12" s="1">
        <f t="shared" si="0"/>
        <v>1.8586497626298333</v>
      </c>
      <c r="F12" s="1">
        <f t="shared" si="1"/>
        <v>-16.405052046962595</v>
      </c>
      <c r="H12" s="1">
        <v>10</v>
      </c>
      <c r="I12" s="1">
        <v>3420.265051318097</v>
      </c>
    </row>
    <row r="13" spans="3:9" x14ac:dyDescent="0.3">
      <c r="C13" s="1">
        <v>0.19170842591627391</v>
      </c>
      <c r="D13" s="1">
        <v>4.3583301301299571</v>
      </c>
      <c r="E13" s="1">
        <f t="shared" si="0"/>
        <v>0.38341685183254781</v>
      </c>
      <c r="F13" s="1">
        <f t="shared" si="1"/>
        <v>-3.974913278297409</v>
      </c>
      <c r="H13" s="1">
        <v>15</v>
      </c>
      <c r="I13" s="1">
        <v>886.58273340842118</v>
      </c>
    </row>
    <row r="14" spans="3:9" x14ac:dyDescent="0.3">
      <c r="C14" s="1">
        <v>0.85600753369165639</v>
      </c>
      <c r="D14" s="1">
        <v>16.882721290131197</v>
      </c>
      <c r="E14" s="1">
        <f t="shared" si="0"/>
        <v>1.7120150673833128</v>
      </c>
      <c r="F14" s="1">
        <f t="shared" si="1"/>
        <v>-15.170706222747885</v>
      </c>
      <c r="H14" s="1">
        <v>20</v>
      </c>
      <c r="I14" s="1">
        <v>86.77775476320015</v>
      </c>
    </row>
    <row r="15" spans="3:9" x14ac:dyDescent="0.3">
      <c r="C15" s="1">
        <v>0.38465490938110325</v>
      </c>
      <c r="D15" s="1">
        <v>7.5754797851080893</v>
      </c>
      <c r="E15" s="1">
        <f t="shared" si="0"/>
        <v>0.7693098187622065</v>
      </c>
      <c r="F15" s="1">
        <f t="shared" si="1"/>
        <v>-6.806169966345883</v>
      </c>
      <c r="H15" s="1">
        <v>25</v>
      </c>
      <c r="I15" s="1">
        <v>1020.8501153824316</v>
      </c>
    </row>
    <row r="16" spans="3:9" x14ac:dyDescent="0.3">
      <c r="C16" s="1">
        <v>0.52546251179600201</v>
      </c>
      <c r="D16" s="1">
        <v>12.065042110660789</v>
      </c>
      <c r="E16" s="1">
        <f t="shared" si="0"/>
        <v>1.050925023592004</v>
      </c>
      <c r="F16" s="1">
        <f t="shared" si="1"/>
        <v>-11.014117087068785</v>
      </c>
      <c r="H16" s="1">
        <v>30</v>
      </c>
      <c r="I16" s="1">
        <v>3688.7998152661144</v>
      </c>
    </row>
    <row r="17" spans="3:9" x14ac:dyDescent="0.3">
      <c r="C17" s="1">
        <v>0.49460822417774364</v>
      </c>
      <c r="D17" s="1">
        <v>10.027060877630145</v>
      </c>
      <c r="E17" s="1">
        <f t="shared" si="0"/>
        <v>0.98921644835548728</v>
      </c>
      <c r="F17" s="1">
        <f t="shared" si="1"/>
        <v>-9.0378444292746583</v>
      </c>
      <c r="H17" s="1">
        <v>35</v>
      </c>
      <c r="I17" s="1">
        <v>8090.626854414254</v>
      </c>
    </row>
    <row r="18" spans="3:9" x14ac:dyDescent="0.3">
      <c r="C18" s="1">
        <v>0.60166049809332578</v>
      </c>
      <c r="D18" s="1">
        <v>12.16809807905876</v>
      </c>
      <c r="E18" s="1">
        <f t="shared" si="0"/>
        <v>1.2033209961866516</v>
      </c>
      <c r="F18" s="1">
        <f t="shared" si="1"/>
        <v>-10.964777082872109</v>
      </c>
      <c r="H18" s="1">
        <v>40</v>
      </c>
      <c r="I18" s="1">
        <v>14226.33123282684</v>
      </c>
    </row>
    <row r="19" spans="3:9" x14ac:dyDescent="0.3">
      <c r="C19" s="1">
        <v>0.76600626723966236</v>
      </c>
      <c r="D19" s="1">
        <v>13.526296925209877</v>
      </c>
      <c r="E19" s="1">
        <f t="shared" si="0"/>
        <v>1.5320125344793247</v>
      </c>
      <c r="F19" s="1">
        <f t="shared" si="1"/>
        <v>-11.994284390730552</v>
      </c>
      <c r="H19" s="1">
        <v>45</v>
      </c>
      <c r="I19" s="1">
        <v>22095.912950503887</v>
      </c>
    </row>
    <row r="20" spans="3:9" x14ac:dyDescent="0.3">
      <c r="C20" s="1">
        <v>0.21243638227785167</v>
      </c>
      <c r="D20" s="1">
        <v>3.283190103551985</v>
      </c>
      <c r="E20" s="1">
        <f t="shared" si="0"/>
        <v>0.42487276455570333</v>
      </c>
      <c r="F20" s="1">
        <f t="shared" si="1"/>
        <v>-2.8583173389962817</v>
      </c>
      <c r="H20" s="1">
        <v>50</v>
      </c>
      <c r="I20" s="1">
        <v>31699.372007445381</v>
      </c>
    </row>
    <row r="21" spans="3:9" x14ac:dyDescent="0.3">
      <c r="C21" s="1">
        <v>0.30245649354922211</v>
      </c>
      <c r="D21" s="1">
        <v>6.6356938737602027</v>
      </c>
      <c r="E21" s="1">
        <f t="shared" si="0"/>
        <v>0.60491298709844421</v>
      </c>
      <c r="F21" s="1">
        <f t="shared" si="1"/>
        <v>-6.0307808866617583</v>
      </c>
      <c r="H21" s="1">
        <v>55</v>
      </c>
      <c r="I21" s="1">
        <v>43036.708403651319</v>
      </c>
    </row>
    <row r="22" spans="3:9" x14ac:dyDescent="0.3">
      <c r="C22" s="1">
        <v>0.45206672337575782</v>
      </c>
      <c r="D22" s="1">
        <v>9.7856551640079648</v>
      </c>
      <c r="E22" s="1">
        <f t="shared" si="0"/>
        <v>0.90413344675151563</v>
      </c>
      <c r="F22" s="1">
        <f t="shared" si="1"/>
        <v>-8.8815217172564491</v>
      </c>
      <c r="H22" s="1">
        <v>60</v>
      </c>
      <c r="I22" s="1">
        <v>56107.922139121736</v>
      </c>
    </row>
    <row r="23" spans="3:9" x14ac:dyDescent="0.3">
      <c r="C23" s="1">
        <v>0.20737932579622564</v>
      </c>
      <c r="D23" s="1">
        <v>3.5327682298116816</v>
      </c>
      <c r="E23" s="1">
        <f t="shared" si="0"/>
        <v>0.41475865159245129</v>
      </c>
      <c r="F23" s="1">
        <f t="shared" si="1"/>
        <v>-3.1180095782192305</v>
      </c>
    </row>
    <row r="24" spans="3:9" x14ac:dyDescent="0.3">
      <c r="C24" s="1">
        <v>0.41616098321769968</v>
      </c>
      <c r="D24" s="1">
        <v>7.8552360085329207</v>
      </c>
      <c r="E24" s="1">
        <f t="shared" si="0"/>
        <v>0.83232196643539935</v>
      </c>
      <c r="F24" s="1">
        <f t="shared" si="1"/>
        <v>-7.0229140420975211</v>
      </c>
    </row>
    <row r="25" spans="3:9" x14ac:dyDescent="0.3">
      <c r="C25" s="1">
        <v>0.63083625356975637</v>
      </c>
      <c r="D25" s="1">
        <v>12.34404675798549</v>
      </c>
      <c r="E25" s="1">
        <f t="shared" si="0"/>
        <v>1.2616725071395127</v>
      </c>
      <c r="F25" s="1">
        <f t="shared" si="1"/>
        <v>-11.082374250845977</v>
      </c>
    </row>
    <row r="26" spans="3:9" x14ac:dyDescent="0.3">
      <c r="C26" s="1">
        <v>0.18358847309704474</v>
      </c>
      <c r="D26" s="1">
        <v>2.8293372761758495</v>
      </c>
      <c r="E26" s="1">
        <f t="shared" si="0"/>
        <v>0.36717694619408947</v>
      </c>
      <c r="F26" s="1">
        <f t="shared" si="1"/>
        <v>-2.46216032998176</v>
      </c>
    </row>
    <row r="27" spans="3:9" x14ac:dyDescent="0.3">
      <c r="C27" s="1">
        <v>0.65520521017462008</v>
      </c>
      <c r="D27" s="1">
        <v>14.021879797645322</v>
      </c>
      <c r="E27" s="1">
        <f t="shared" si="0"/>
        <v>1.3104104203492402</v>
      </c>
      <c r="F27" s="1">
        <f t="shared" si="1"/>
        <v>-12.711469377296082</v>
      </c>
    </row>
    <row r="28" spans="3:9" x14ac:dyDescent="0.3">
      <c r="C28" s="1">
        <v>0.76996882700039659</v>
      </c>
      <c r="D28" s="1">
        <v>14.278066096572314</v>
      </c>
      <c r="E28" s="1">
        <f t="shared" si="0"/>
        <v>1.5399376540007932</v>
      </c>
      <c r="F28" s="1">
        <f t="shared" si="1"/>
        <v>-12.73812844257152</v>
      </c>
    </row>
    <row r="29" spans="3:9" x14ac:dyDescent="0.3">
      <c r="C29" s="1">
        <v>0.51559562686951099</v>
      </c>
      <c r="D29" s="1">
        <v>11.605695381938883</v>
      </c>
      <c r="E29" s="1">
        <f t="shared" si="0"/>
        <v>1.031191253739022</v>
      </c>
      <c r="F29" s="1">
        <f t="shared" si="1"/>
        <v>-10.574504128199861</v>
      </c>
    </row>
    <row r="30" spans="3:9" x14ac:dyDescent="0.3">
      <c r="C30" s="1">
        <v>5.3162482015925328E-2</v>
      </c>
      <c r="D30" s="1">
        <v>1.9246205706286856</v>
      </c>
      <c r="E30" s="1">
        <f t="shared" si="0"/>
        <v>0.10632496403185066</v>
      </c>
      <c r="F30" s="1">
        <f t="shared" si="1"/>
        <v>-1.818295606596835</v>
      </c>
    </row>
    <row r="31" spans="3:9" x14ac:dyDescent="0.3">
      <c r="C31" s="1">
        <v>0.5664237294594241</v>
      </c>
      <c r="D31" s="1">
        <v>10.146638376667001</v>
      </c>
      <c r="E31" s="1">
        <f t="shared" si="0"/>
        <v>1.1328474589188482</v>
      </c>
      <c r="F31" s="1">
        <f t="shared" si="1"/>
        <v>-9.0137909177481532</v>
      </c>
    </row>
    <row r="32" spans="3:9" x14ac:dyDescent="0.3">
      <c r="C32" s="1">
        <v>0.7207530847995548</v>
      </c>
      <c r="D32" s="1">
        <v>14.304573553231874</v>
      </c>
      <c r="E32" s="1">
        <f t="shared" si="0"/>
        <v>1.4415061695991096</v>
      </c>
      <c r="F32" s="1">
        <f t="shared" si="1"/>
        <v>-12.863067383632764</v>
      </c>
    </row>
    <row r="33" spans="3:6" x14ac:dyDescent="0.3">
      <c r="C33" s="1">
        <v>0.90596593615365673</v>
      </c>
      <c r="D33" s="1">
        <v>17.484967139523285</v>
      </c>
      <c r="E33" s="1">
        <f t="shared" si="0"/>
        <v>1.8119318723073135</v>
      </c>
      <c r="F33" s="1">
        <f t="shared" si="1"/>
        <v>-15.673035267215971</v>
      </c>
    </row>
    <row r="34" spans="3:6" x14ac:dyDescent="0.3">
      <c r="C34" s="1">
        <v>4.4384223432258896E-3</v>
      </c>
      <c r="D34" s="1">
        <v>0.80049736004577199</v>
      </c>
      <c r="E34" s="1">
        <f t="shared" si="0"/>
        <v>8.8768446864517792E-3</v>
      </c>
      <c r="F34" s="1">
        <f t="shared" si="1"/>
        <v>-0.79162051535932021</v>
      </c>
    </row>
    <row r="35" spans="3:6" x14ac:dyDescent="0.3">
      <c r="C35" s="1">
        <v>0.17815700716011373</v>
      </c>
      <c r="D35" s="1">
        <v>4.6448741221170833</v>
      </c>
      <c r="E35" s="1">
        <f t="shared" si="0"/>
        <v>0.35631401432022747</v>
      </c>
      <c r="F35" s="1">
        <f t="shared" si="1"/>
        <v>-4.2885601077968563</v>
      </c>
    </row>
    <row r="36" spans="3:6" x14ac:dyDescent="0.3">
      <c r="C36" s="1">
        <v>7.5130177590292169E-2</v>
      </c>
      <c r="D36" s="1">
        <v>0.76516865447589077</v>
      </c>
      <c r="E36" s="1">
        <f t="shared" si="0"/>
        <v>0.15026035518058434</v>
      </c>
      <c r="F36" s="1">
        <f t="shared" si="1"/>
        <v>-0.61490829929530644</v>
      </c>
    </row>
    <row r="37" spans="3:6" x14ac:dyDescent="0.3">
      <c r="C37" s="1">
        <v>0.79984020244131659</v>
      </c>
      <c r="D37" s="1">
        <v>15.577180588990071</v>
      </c>
      <c r="E37" s="1">
        <f t="shared" si="0"/>
        <v>1.5996804048826332</v>
      </c>
      <c r="F37" s="1">
        <f t="shared" si="1"/>
        <v>-13.977500184107438</v>
      </c>
    </row>
    <row r="38" spans="3:6" x14ac:dyDescent="0.3">
      <c r="C38" s="1">
        <v>3.8565931492289596E-2</v>
      </c>
      <c r="D38" s="1">
        <v>3.2539443937074166</v>
      </c>
      <c r="E38" s="1">
        <f t="shared" ref="E38:E69" si="2">C38*b</f>
        <v>7.7131862984579191E-2</v>
      </c>
      <c r="F38" s="1">
        <f t="shared" ref="F38:F69" si="3">E38-D38</f>
        <v>-3.1768125307228372</v>
      </c>
    </row>
    <row r="39" spans="3:6" x14ac:dyDescent="0.3">
      <c r="C39" s="1">
        <v>0.36167296616229561</v>
      </c>
      <c r="D39" s="1">
        <v>7.6686906060931284</v>
      </c>
      <c r="E39" s="1">
        <f t="shared" si="2"/>
        <v>0.72334593232459121</v>
      </c>
      <c r="F39" s="1">
        <f t="shared" si="3"/>
        <v>-6.9453446737685374</v>
      </c>
    </row>
    <row r="40" spans="3:6" x14ac:dyDescent="0.3">
      <c r="C40" s="1">
        <v>0.74107669194407289</v>
      </c>
      <c r="D40" s="1">
        <v>16.627084816822872</v>
      </c>
      <c r="E40" s="1">
        <f t="shared" si="2"/>
        <v>1.4821533838881458</v>
      </c>
      <c r="F40" s="1">
        <f t="shared" si="3"/>
        <v>-15.144931432934726</v>
      </c>
    </row>
    <row r="41" spans="3:6" x14ac:dyDescent="0.3">
      <c r="C41" s="1">
        <v>0.62799217827226994</v>
      </c>
      <c r="D41" s="1">
        <v>11.657898324524432</v>
      </c>
      <c r="E41" s="1">
        <f t="shared" si="2"/>
        <v>1.2559843565445399</v>
      </c>
      <c r="F41" s="1">
        <f t="shared" si="3"/>
        <v>-10.401913967979892</v>
      </c>
    </row>
    <row r="42" spans="3:6" x14ac:dyDescent="0.3">
      <c r="C42" s="1">
        <v>0.27356870011466017</v>
      </c>
      <c r="D42" s="1">
        <v>6.8134795977052498</v>
      </c>
      <c r="E42" s="1">
        <f t="shared" si="2"/>
        <v>0.54713740022932034</v>
      </c>
      <c r="F42" s="1">
        <f t="shared" si="3"/>
        <v>-6.2663421974759297</v>
      </c>
    </row>
    <row r="43" spans="3:6" x14ac:dyDescent="0.3">
      <c r="C43" s="1">
        <v>0.99335878306136505</v>
      </c>
      <c r="D43" s="1">
        <v>21.087780318734875</v>
      </c>
      <c r="E43" s="1">
        <f t="shared" si="2"/>
        <v>1.9867175661227301</v>
      </c>
      <c r="F43" s="1">
        <f t="shared" si="3"/>
        <v>-19.101062752612144</v>
      </c>
    </row>
    <row r="44" spans="3:6" x14ac:dyDescent="0.3">
      <c r="C44" s="1">
        <v>0.88997823671109033</v>
      </c>
      <c r="D44" s="1">
        <v>16.312509945328127</v>
      </c>
      <c r="E44" s="1">
        <f t="shared" si="2"/>
        <v>1.7799564734221807</v>
      </c>
      <c r="F44" s="1">
        <f t="shared" si="3"/>
        <v>-14.532553471905947</v>
      </c>
    </row>
    <row r="45" spans="3:6" x14ac:dyDescent="0.3">
      <c r="C45" s="1">
        <v>9.4889766142462917E-2</v>
      </c>
      <c r="D45" s="1">
        <v>3.3638809832285741</v>
      </c>
      <c r="E45" s="1">
        <f t="shared" si="2"/>
        <v>0.18977953228492583</v>
      </c>
      <c r="F45" s="1">
        <f t="shared" si="3"/>
        <v>-3.174101450943648</v>
      </c>
    </row>
    <row r="46" spans="3:6" x14ac:dyDescent="0.3">
      <c r="C46" s="1">
        <v>0.96815563515745773</v>
      </c>
      <c r="D46" s="1">
        <v>18.77375803848599</v>
      </c>
      <c r="E46" s="1">
        <f t="shared" si="2"/>
        <v>1.9363112703149155</v>
      </c>
      <c r="F46" s="1">
        <f t="shared" si="3"/>
        <v>-16.837446768171073</v>
      </c>
    </row>
    <row r="47" spans="3:6" x14ac:dyDescent="0.3">
      <c r="C47" s="1">
        <v>0.31029116278075597</v>
      </c>
      <c r="D47" s="1">
        <v>5.7581023050168385</v>
      </c>
      <c r="E47" s="1">
        <f t="shared" si="2"/>
        <v>0.62058232556151194</v>
      </c>
      <c r="F47" s="1">
        <f t="shared" si="3"/>
        <v>-5.1375199794553268</v>
      </c>
    </row>
    <row r="48" spans="3:6" x14ac:dyDescent="0.3">
      <c r="C48" s="1">
        <v>0.6907556511455053</v>
      </c>
      <c r="D48" s="1">
        <v>13.548853160601338</v>
      </c>
      <c r="E48" s="1">
        <f t="shared" si="2"/>
        <v>1.3815113022910106</v>
      </c>
      <c r="F48" s="1">
        <f t="shared" si="3"/>
        <v>-12.167341858310326</v>
      </c>
    </row>
    <row r="49" spans="3:6" x14ac:dyDescent="0.3">
      <c r="C49" s="1">
        <v>0.61818130113250047</v>
      </c>
      <c r="D49" s="1">
        <v>12.314174891973147</v>
      </c>
      <c r="E49" s="1">
        <f t="shared" si="2"/>
        <v>1.2363626022650009</v>
      </c>
      <c r="F49" s="1">
        <f t="shared" si="3"/>
        <v>-11.077812289708147</v>
      </c>
    </row>
    <row r="50" spans="3:6" x14ac:dyDescent="0.3">
      <c r="C50" s="1">
        <v>0.1465668604557816</v>
      </c>
      <c r="D50" s="1">
        <v>3.6017880031549652</v>
      </c>
      <c r="E50" s="1">
        <f t="shared" si="2"/>
        <v>0.2931337209115632</v>
      </c>
      <c r="F50" s="1">
        <f t="shared" si="3"/>
        <v>-3.3086542822434017</v>
      </c>
    </row>
    <row r="51" spans="3:6" x14ac:dyDescent="0.3">
      <c r="C51" s="1">
        <v>0.2103156987256255</v>
      </c>
      <c r="D51" s="1">
        <v>4.1241649215300651</v>
      </c>
      <c r="E51" s="1">
        <f t="shared" si="2"/>
        <v>0.420631397451251</v>
      </c>
      <c r="F51" s="1">
        <f t="shared" si="3"/>
        <v>-3.7035335240788143</v>
      </c>
    </row>
    <row r="52" spans="3:6" x14ac:dyDescent="0.3">
      <c r="C52" s="1">
        <v>0.19805323237018713</v>
      </c>
      <c r="D52" s="1">
        <v>3.5426930929065037</v>
      </c>
      <c r="E52" s="1">
        <f t="shared" si="2"/>
        <v>0.39610646474037425</v>
      </c>
      <c r="F52" s="1">
        <f t="shared" si="3"/>
        <v>-3.1465866281661294</v>
      </c>
    </row>
    <row r="53" spans="3:6" x14ac:dyDescent="0.3">
      <c r="C53" s="1">
        <v>7.8577575982490711E-2</v>
      </c>
      <c r="D53" s="1">
        <v>2.3999202771717361</v>
      </c>
      <c r="E53" s="1">
        <f t="shared" si="2"/>
        <v>0.15715515196498142</v>
      </c>
      <c r="F53" s="1">
        <f t="shared" si="3"/>
        <v>-2.2427651252067546</v>
      </c>
    </row>
    <row r="54" spans="3:6" x14ac:dyDescent="0.3">
      <c r="C54" s="1">
        <v>0.4854292228195799</v>
      </c>
      <c r="D54" s="1">
        <v>7.4471211139922957</v>
      </c>
      <c r="E54" s="1">
        <f t="shared" si="2"/>
        <v>0.97085844563915979</v>
      </c>
      <c r="F54" s="1">
        <f t="shared" si="3"/>
        <v>-6.4762626683531357</v>
      </c>
    </row>
    <row r="55" spans="3:6" x14ac:dyDescent="0.3">
      <c r="C55" s="1">
        <v>0.82819925964942176</v>
      </c>
      <c r="D55" s="1">
        <v>17.594570042286612</v>
      </c>
      <c r="E55" s="1">
        <f t="shared" si="2"/>
        <v>1.6563985192988435</v>
      </c>
      <c r="F55" s="1">
        <f t="shared" si="3"/>
        <v>-15.938171522987769</v>
      </c>
    </row>
    <row r="56" spans="3:6" x14ac:dyDescent="0.3">
      <c r="C56" s="1">
        <v>0.54347323518873314</v>
      </c>
      <c r="D56" s="1">
        <v>8.8015636665249453</v>
      </c>
      <c r="E56" s="1">
        <f t="shared" si="2"/>
        <v>1.0869464703774663</v>
      </c>
      <c r="F56" s="1">
        <f t="shared" si="3"/>
        <v>-7.7146171961474792</v>
      </c>
    </row>
    <row r="57" spans="3:6" x14ac:dyDescent="0.3">
      <c r="C57" s="1">
        <v>0.48361090905650461</v>
      </c>
      <c r="D57" s="1">
        <v>10.388862340133327</v>
      </c>
      <c r="E57" s="1">
        <f t="shared" si="2"/>
        <v>0.96722181811300922</v>
      </c>
      <c r="F57" s="1">
        <f t="shared" si="3"/>
        <v>-9.4216405220203185</v>
      </c>
    </row>
    <row r="58" spans="3:6" x14ac:dyDescent="0.3">
      <c r="C58" s="1">
        <v>0.6648188748724615</v>
      </c>
      <c r="D58" s="1">
        <v>14.324643925900737</v>
      </c>
      <c r="E58" s="1">
        <f t="shared" si="2"/>
        <v>1.329637749744923</v>
      </c>
      <c r="F58" s="1">
        <f t="shared" si="3"/>
        <v>-12.995006176155815</v>
      </c>
    </row>
    <row r="59" spans="3:6" x14ac:dyDescent="0.3">
      <c r="C59" s="1">
        <v>0.10153902496882705</v>
      </c>
      <c r="D59" s="1">
        <v>3.1138863253601903</v>
      </c>
      <c r="E59" s="1">
        <f t="shared" si="2"/>
        <v>0.2030780499376541</v>
      </c>
      <c r="F59" s="1">
        <f t="shared" si="3"/>
        <v>-2.9108082754225362</v>
      </c>
    </row>
    <row r="60" spans="3:6" x14ac:dyDescent="0.3">
      <c r="C60" s="1">
        <v>0.11021610286671635</v>
      </c>
      <c r="D60" s="1">
        <v>3.2525034715814254</v>
      </c>
      <c r="E60" s="1">
        <f t="shared" si="2"/>
        <v>0.2204322057334327</v>
      </c>
      <c r="F60" s="1">
        <f t="shared" si="3"/>
        <v>-3.0320712658479927</v>
      </c>
    </row>
    <row r="61" spans="3:6" x14ac:dyDescent="0.3">
      <c r="C61" s="1">
        <v>0.82354723015543618</v>
      </c>
      <c r="D61" s="1">
        <v>16.704696733829564</v>
      </c>
      <c r="E61" s="1">
        <f t="shared" si="2"/>
        <v>1.6470944603108724</v>
      </c>
      <c r="F61" s="1">
        <f t="shared" si="3"/>
        <v>-15.057602273518691</v>
      </c>
    </row>
    <row r="62" spans="3:6" x14ac:dyDescent="0.3">
      <c r="C62" s="1">
        <v>0.14762700270533879</v>
      </c>
      <c r="D62" s="1">
        <v>3.3935035654119265</v>
      </c>
      <c r="E62" s="1">
        <f t="shared" si="2"/>
        <v>0.29525400541067759</v>
      </c>
      <c r="F62" s="1">
        <f t="shared" si="3"/>
        <v>-3.098249560001249</v>
      </c>
    </row>
    <row r="63" spans="3:6" x14ac:dyDescent="0.3">
      <c r="C63" s="1">
        <v>0.74801215081887662</v>
      </c>
      <c r="D63" s="1">
        <v>14.772019910457303</v>
      </c>
      <c r="E63" s="1">
        <f t="shared" si="2"/>
        <v>1.4960243016377532</v>
      </c>
      <c r="F63" s="1">
        <f t="shared" si="3"/>
        <v>-13.275995608819549</v>
      </c>
    </row>
    <row r="64" spans="3:6" x14ac:dyDescent="0.3">
      <c r="C64" s="1">
        <v>0.49905488591335401</v>
      </c>
      <c r="D64" s="1">
        <v>9.8335257060026695</v>
      </c>
      <c r="E64" s="1">
        <f t="shared" si="2"/>
        <v>0.99810977182670801</v>
      </c>
      <c r="F64" s="1">
        <f t="shared" si="3"/>
        <v>-8.8354159341759608</v>
      </c>
    </row>
    <row r="65" spans="3:6" x14ac:dyDescent="0.3">
      <c r="C65" s="1">
        <v>0.61731418787516201</v>
      </c>
      <c r="D65" s="1">
        <v>12.306308651383414</v>
      </c>
      <c r="E65" s="1">
        <f t="shared" si="2"/>
        <v>1.234628375750324</v>
      </c>
      <c r="F65" s="1">
        <f t="shared" si="3"/>
        <v>-11.07168027563309</v>
      </c>
    </row>
    <row r="66" spans="3:6" x14ac:dyDescent="0.3">
      <c r="C66" s="1">
        <v>0.32161492273448899</v>
      </c>
      <c r="D66" s="1">
        <v>6.0906360699360169</v>
      </c>
      <c r="E66" s="1">
        <f t="shared" si="2"/>
        <v>0.64322984546897799</v>
      </c>
      <c r="F66" s="1">
        <f t="shared" si="3"/>
        <v>-5.4474062244670387</v>
      </c>
    </row>
    <row r="67" spans="3:6" x14ac:dyDescent="0.3">
      <c r="C67" s="1">
        <v>0.98902174101337692</v>
      </c>
      <c r="D67" s="1">
        <v>21.008058447564988</v>
      </c>
      <c r="E67" s="1">
        <f t="shared" si="2"/>
        <v>1.9780434820267538</v>
      </c>
      <c r="F67" s="1">
        <f t="shared" si="3"/>
        <v>-19.030014965538236</v>
      </c>
    </row>
    <row r="68" spans="3:6" x14ac:dyDescent="0.3">
      <c r="C68" s="1">
        <v>8.6105450560647667E-2</v>
      </c>
      <c r="D68" s="1">
        <v>1.316473206360858</v>
      </c>
      <c r="E68" s="1">
        <f t="shared" si="2"/>
        <v>0.17221090112129533</v>
      </c>
      <c r="F68" s="1">
        <f t="shared" si="3"/>
        <v>-1.1442623052395626</v>
      </c>
    </row>
    <row r="69" spans="3:6" x14ac:dyDescent="0.3">
      <c r="C69" s="1">
        <v>0.98623511412963327</v>
      </c>
      <c r="D69" s="1">
        <v>19.045129777040046</v>
      </c>
      <c r="E69" s="1">
        <f t="shared" si="2"/>
        <v>1.9724702282592665</v>
      </c>
      <c r="F69" s="1">
        <f t="shared" si="3"/>
        <v>-17.072659548780781</v>
      </c>
    </row>
    <row r="70" spans="3:6" x14ac:dyDescent="0.3">
      <c r="C70" s="1">
        <v>0.26997900934275842</v>
      </c>
      <c r="D70" s="1">
        <v>6.9955765409101147</v>
      </c>
      <c r="E70" s="1">
        <f t="shared" ref="E70:E105" si="4">C70*b</f>
        <v>0.53995801868551685</v>
      </c>
      <c r="F70" s="1">
        <f t="shared" ref="F70:F101" si="5">E70-D70</f>
        <v>-6.4556185222245981</v>
      </c>
    </row>
    <row r="71" spans="3:6" x14ac:dyDescent="0.3">
      <c r="C71" s="1">
        <v>0.91584888713852819</v>
      </c>
      <c r="D71" s="1">
        <v>18.990777799439311</v>
      </c>
      <c r="E71" s="1">
        <f t="shared" si="4"/>
        <v>1.8316977742770564</v>
      </c>
      <c r="F71" s="1">
        <f t="shared" si="5"/>
        <v>-17.159080025162254</v>
      </c>
    </row>
    <row r="72" spans="3:6" x14ac:dyDescent="0.3">
      <c r="C72" s="1">
        <v>0.43781564974312404</v>
      </c>
      <c r="D72" s="1">
        <v>8.7055454295233741</v>
      </c>
      <c r="E72" s="1">
        <f t="shared" si="4"/>
        <v>0.87563129948624807</v>
      </c>
      <c r="F72" s="1">
        <f t="shared" si="5"/>
        <v>-7.8299141300371264</v>
      </c>
    </row>
    <row r="73" spans="3:6" x14ac:dyDescent="0.3">
      <c r="C73" s="1">
        <v>0.89021424968143159</v>
      </c>
      <c r="D73" s="1">
        <v>16.752186303468633</v>
      </c>
      <c r="E73" s="1">
        <f t="shared" si="4"/>
        <v>1.7804284993628632</v>
      </c>
      <c r="F73" s="1">
        <f t="shared" si="5"/>
        <v>-14.971757804105771</v>
      </c>
    </row>
    <row r="74" spans="3:6" x14ac:dyDescent="0.3">
      <c r="C74" s="1">
        <v>0.73678819734890644</v>
      </c>
      <c r="D74" s="1">
        <v>14.577928252319943</v>
      </c>
      <c r="E74" s="1">
        <f t="shared" si="4"/>
        <v>1.4735763946978129</v>
      </c>
      <c r="F74" s="1">
        <f t="shared" si="5"/>
        <v>-13.104351857622129</v>
      </c>
    </row>
    <row r="75" spans="3:6" x14ac:dyDescent="0.3">
      <c r="C75" s="1">
        <v>0.68600197415532116</v>
      </c>
      <c r="D75" s="1">
        <v>12.758990495534036</v>
      </c>
      <c r="E75" s="1">
        <f t="shared" si="4"/>
        <v>1.3720039483106423</v>
      </c>
      <c r="F75" s="1">
        <f t="shared" si="5"/>
        <v>-11.386986547223394</v>
      </c>
    </row>
    <row r="76" spans="3:6" x14ac:dyDescent="0.3">
      <c r="C76" s="1">
        <v>0.45019287465669688</v>
      </c>
      <c r="D76" s="1">
        <v>9.7012872563489747</v>
      </c>
      <c r="E76" s="1">
        <f t="shared" si="4"/>
        <v>0.90038574931339377</v>
      </c>
      <c r="F76" s="1">
        <f t="shared" si="5"/>
        <v>-8.8009015070355812</v>
      </c>
    </row>
    <row r="77" spans="3:6" x14ac:dyDescent="0.3">
      <c r="C77" s="1">
        <v>0.79913067011786532</v>
      </c>
      <c r="D77" s="1">
        <v>15.646603660115947</v>
      </c>
      <c r="E77" s="1">
        <f t="shared" si="4"/>
        <v>1.5982613402357306</v>
      </c>
      <c r="F77" s="1">
        <f t="shared" si="5"/>
        <v>-14.048342319880216</v>
      </c>
    </row>
    <row r="78" spans="3:6" x14ac:dyDescent="0.3">
      <c r="C78" s="1">
        <v>0.96980967865568835</v>
      </c>
      <c r="D78" s="1">
        <v>19.447971845825368</v>
      </c>
      <c r="E78" s="1">
        <f t="shared" si="4"/>
        <v>1.9396193573113767</v>
      </c>
      <c r="F78" s="1">
        <f t="shared" si="5"/>
        <v>-17.508352488513992</v>
      </c>
    </row>
    <row r="79" spans="3:6" x14ac:dyDescent="0.3">
      <c r="C79" s="1">
        <v>2.3761853160698676E-2</v>
      </c>
      <c r="D79" s="1">
        <v>0.66813704339209457</v>
      </c>
      <c r="E79" s="1">
        <f t="shared" si="4"/>
        <v>4.7523706321397352E-2</v>
      </c>
      <c r="F79" s="1">
        <f t="shared" si="5"/>
        <v>-0.62061333707069721</v>
      </c>
    </row>
    <row r="80" spans="3:6" x14ac:dyDescent="0.3">
      <c r="C80" s="1">
        <v>0.72704751688740099</v>
      </c>
      <c r="D80" s="1">
        <v>14.862706771125648</v>
      </c>
      <c r="E80" s="1">
        <f t="shared" si="4"/>
        <v>1.454095033774802</v>
      </c>
      <c r="F80" s="1">
        <f t="shared" si="5"/>
        <v>-13.408611737350846</v>
      </c>
    </row>
    <row r="81" spans="3:6" x14ac:dyDescent="0.3">
      <c r="C81" s="1">
        <v>0.77466369144495129</v>
      </c>
      <c r="D81" s="1">
        <v>14.836606901637861</v>
      </c>
      <c r="E81" s="1">
        <f t="shared" si="4"/>
        <v>1.5493273828899026</v>
      </c>
      <c r="F81" s="1">
        <f t="shared" si="5"/>
        <v>-13.287279518747958</v>
      </c>
    </row>
    <row r="82" spans="3:6" x14ac:dyDescent="0.3">
      <c r="C82" s="1">
        <v>0.29309266753288377</v>
      </c>
      <c r="D82" s="1">
        <v>6.0984901010688883</v>
      </c>
      <c r="E82" s="1">
        <f t="shared" si="4"/>
        <v>0.58618533506576753</v>
      </c>
      <c r="F82" s="1">
        <f t="shared" si="5"/>
        <v>-5.5123047660031208</v>
      </c>
    </row>
    <row r="83" spans="3:6" x14ac:dyDescent="0.3">
      <c r="C83" s="1">
        <v>0.55186105122035445</v>
      </c>
      <c r="D83" s="1">
        <v>10.302935469515942</v>
      </c>
      <c r="E83" s="1">
        <f t="shared" si="4"/>
        <v>1.1037221024407089</v>
      </c>
      <c r="F83" s="1">
        <f t="shared" si="5"/>
        <v>-9.1992133670752327</v>
      </c>
    </row>
    <row r="84" spans="3:6" x14ac:dyDescent="0.3">
      <c r="C84" s="1">
        <v>0.68342677185566458</v>
      </c>
      <c r="D84" s="1">
        <v>13.807039936347335</v>
      </c>
      <c r="E84" s="1">
        <f t="shared" si="4"/>
        <v>1.3668535437113292</v>
      </c>
      <c r="F84" s="1">
        <f t="shared" si="5"/>
        <v>-12.440186392636006</v>
      </c>
    </row>
    <row r="85" spans="3:6" x14ac:dyDescent="0.3">
      <c r="C85" s="1">
        <v>0.67590711509344681</v>
      </c>
      <c r="D85" s="1">
        <v>12.738408219861237</v>
      </c>
      <c r="E85" s="1">
        <f t="shared" si="4"/>
        <v>1.3518142301868936</v>
      </c>
      <c r="F85" s="1">
        <f t="shared" si="5"/>
        <v>-11.386593989674342</v>
      </c>
    </row>
    <row r="86" spans="3:6" x14ac:dyDescent="0.3">
      <c r="C86" s="1">
        <v>0.37326825007599229</v>
      </c>
      <c r="D86" s="1">
        <v>8.3009431816330661</v>
      </c>
      <c r="E86" s="1">
        <f t="shared" si="4"/>
        <v>0.74653650015198458</v>
      </c>
      <c r="F86" s="1">
        <f t="shared" si="5"/>
        <v>-7.5544066814810815</v>
      </c>
    </row>
    <row r="87" spans="3:6" x14ac:dyDescent="0.3">
      <c r="C87" s="1">
        <v>0.97448237486020384</v>
      </c>
      <c r="D87" s="1">
        <v>18.850528115387789</v>
      </c>
      <c r="E87" s="1">
        <f t="shared" si="4"/>
        <v>1.9489647497204077</v>
      </c>
      <c r="F87" s="1">
        <f t="shared" si="5"/>
        <v>-16.901563365667382</v>
      </c>
    </row>
    <row r="88" spans="3:6" x14ac:dyDescent="0.3">
      <c r="C88" s="1">
        <v>0.4077620558257582</v>
      </c>
      <c r="D88" s="1">
        <v>8.0507548159529261</v>
      </c>
      <c r="E88" s="1">
        <f t="shared" si="4"/>
        <v>0.81552411165151639</v>
      </c>
      <c r="F88" s="1">
        <f t="shared" si="5"/>
        <v>-7.2352307043014097</v>
      </c>
    </row>
    <row r="89" spans="3:6" x14ac:dyDescent="0.3">
      <c r="C89" s="1">
        <v>0.14775878156457833</v>
      </c>
      <c r="D89" s="1">
        <v>4.0564442414139386</v>
      </c>
      <c r="E89" s="1">
        <f t="shared" si="4"/>
        <v>0.29551756312915667</v>
      </c>
      <c r="F89" s="1">
        <f t="shared" si="5"/>
        <v>-3.7609266782847817</v>
      </c>
    </row>
    <row r="90" spans="3:6" x14ac:dyDescent="0.3">
      <c r="C90" s="1">
        <v>0.24337030967523954</v>
      </c>
      <c r="D90" s="1">
        <v>3.6369452013263546</v>
      </c>
      <c r="E90" s="1">
        <f t="shared" si="4"/>
        <v>0.48674061935047908</v>
      </c>
      <c r="F90" s="1">
        <f t="shared" si="5"/>
        <v>-3.1502045819758755</v>
      </c>
    </row>
    <row r="91" spans="3:6" x14ac:dyDescent="0.3">
      <c r="C91" s="1">
        <v>0.7380549529248962</v>
      </c>
      <c r="D91" s="1">
        <v>13.624277871276261</v>
      </c>
      <c r="E91" s="1">
        <f t="shared" si="4"/>
        <v>1.4761099058497924</v>
      </c>
      <c r="F91" s="1">
        <f t="shared" si="5"/>
        <v>-12.148167965426468</v>
      </c>
    </row>
    <row r="92" spans="3:6" x14ac:dyDescent="0.3">
      <c r="C92" s="1">
        <v>0.17242632428886817</v>
      </c>
      <c r="D92" s="1">
        <v>3.596408666356238</v>
      </c>
      <c r="E92" s="1">
        <f t="shared" si="4"/>
        <v>0.34485264857773634</v>
      </c>
      <c r="F92" s="1">
        <f t="shared" si="5"/>
        <v>-3.2515560177785017</v>
      </c>
    </row>
    <row r="93" spans="3:6" x14ac:dyDescent="0.3">
      <c r="C93" s="1">
        <v>0.11335966586576496</v>
      </c>
      <c r="D93" s="1">
        <v>1.6610459473863624</v>
      </c>
      <c r="E93" s="1">
        <f t="shared" si="4"/>
        <v>0.22671933173152992</v>
      </c>
      <c r="F93" s="1">
        <f t="shared" si="5"/>
        <v>-1.4343266156548324</v>
      </c>
    </row>
    <row r="94" spans="3:6" x14ac:dyDescent="0.3">
      <c r="C94" s="1">
        <v>0.82613775768510833</v>
      </c>
      <c r="D94" s="1">
        <v>14.690515409264204</v>
      </c>
      <c r="E94" s="1">
        <f t="shared" si="4"/>
        <v>1.6522755153702167</v>
      </c>
      <c r="F94" s="1">
        <f t="shared" si="5"/>
        <v>-13.038239893893987</v>
      </c>
    </row>
    <row r="95" spans="3:6" x14ac:dyDescent="0.3">
      <c r="C95" s="1">
        <v>0.52744436634726488</v>
      </c>
      <c r="D95" s="1">
        <v>10.232766763345012</v>
      </c>
      <c r="E95" s="1">
        <f t="shared" si="4"/>
        <v>1.0548887326945298</v>
      </c>
      <c r="F95" s="1">
        <f t="shared" si="5"/>
        <v>-9.1778780306504828</v>
      </c>
    </row>
    <row r="96" spans="3:6" x14ac:dyDescent="0.3">
      <c r="C96" s="1">
        <v>0.87506804843704644</v>
      </c>
      <c r="D96" s="1">
        <v>17.113866422480992</v>
      </c>
      <c r="E96" s="1">
        <f t="shared" si="4"/>
        <v>1.7501360968740929</v>
      </c>
      <c r="F96" s="1">
        <f t="shared" si="5"/>
        <v>-15.3637303256069</v>
      </c>
    </row>
    <row r="97" spans="3:6" x14ac:dyDescent="0.3">
      <c r="C97" s="1">
        <v>0.42147240996022228</v>
      </c>
      <c r="D97" s="1">
        <v>7.646007618579052</v>
      </c>
      <c r="E97" s="1">
        <f t="shared" si="4"/>
        <v>0.84294481992044457</v>
      </c>
      <c r="F97" s="1">
        <f t="shared" si="5"/>
        <v>-6.8030627986586074</v>
      </c>
    </row>
    <row r="98" spans="3:6" x14ac:dyDescent="0.3">
      <c r="C98" s="1">
        <v>0.77850016070815098</v>
      </c>
      <c r="D98" s="1">
        <v>16.058834766128111</v>
      </c>
      <c r="E98" s="1">
        <f t="shared" si="4"/>
        <v>1.557000321416302</v>
      </c>
      <c r="F98" s="1">
        <f t="shared" si="5"/>
        <v>-14.501834444711809</v>
      </c>
    </row>
    <row r="99" spans="3:6" x14ac:dyDescent="0.3">
      <c r="C99" s="1">
        <v>0.77107629688768242</v>
      </c>
      <c r="D99" s="1">
        <v>14.125115447337073</v>
      </c>
      <c r="E99" s="1">
        <f t="shared" si="4"/>
        <v>1.5421525937753648</v>
      </c>
      <c r="F99" s="1">
        <f t="shared" si="5"/>
        <v>-12.582962853561709</v>
      </c>
    </row>
    <row r="100" spans="3:6" x14ac:dyDescent="0.3">
      <c r="C100" s="1">
        <v>0.55445488749173388</v>
      </c>
      <c r="D100" s="1">
        <v>12.712482575137178</v>
      </c>
      <c r="E100" s="1">
        <f t="shared" si="4"/>
        <v>1.1089097749834678</v>
      </c>
      <c r="F100" s="1">
        <f t="shared" si="5"/>
        <v>-11.60357280015371</v>
      </c>
    </row>
    <row r="101" spans="3:6" x14ac:dyDescent="0.3">
      <c r="C101" s="1">
        <v>0.77255270492554795</v>
      </c>
      <c r="D101" s="1">
        <v>14.241096183928368</v>
      </c>
      <c r="E101" s="1">
        <f t="shared" si="4"/>
        <v>1.5451054098510959</v>
      </c>
      <c r="F101" s="1">
        <f t="shared" si="5"/>
        <v>-12.695990774077272</v>
      </c>
    </row>
    <row r="102" spans="3:6" x14ac:dyDescent="0.3">
      <c r="C102" s="1">
        <v>0.17460058891538877</v>
      </c>
      <c r="D102" s="1">
        <v>4.6768065179499771</v>
      </c>
      <c r="E102" s="1">
        <f t="shared" si="4"/>
        <v>0.34920117783077753</v>
      </c>
      <c r="F102" s="1">
        <f t="shared" ref="F102:F133" si="6">E102-D102</f>
        <v>-4.3276053401191996</v>
      </c>
    </row>
    <row r="103" spans="3:6" x14ac:dyDescent="0.3">
      <c r="C103" s="1">
        <v>0.70318453553255988</v>
      </c>
      <c r="D103" s="1">
        <v>13.824921878228894</v>
      </c>
      <c r="E103" s="1">
        <f t="shared" si="4"/>
        <v>1.4063690710651198</v>
      </c>
      <c r="F103" s="1">
        <f t="shared" si="6"/>
        <v>-12.418552807163774</v>
      </c>
    </row>
    <row r="104" spans="3:6" x14ac:dyDescent="0.3">
      <c r="C104" s="1">
        <v>0.31863941174555332</v>
      </c>
      <c r="D104" s="1">
        <v>6.0300903792929388</v>
      </c>
      <c r="E104" s="1">
        <f t="shared" si="4"/>
        <v>0.63727882349110665</v>
      </c>
      <c r="F104" s="1">
        <f t="shared" si="6"/>
        <v>-5.3928115558018321</v>
      </c>
    </row>
    <row r="105" spans="3:6" x14ac:dyDescent="0.3">
      <c r="C105" s="1">
        <v>0.89960788266503244</v>
      </c>
      <c r="D105" s="1">
        <v>17.899280587985068</v>
      </c>
      <c r="E105" s="1">
        <f t="shared" si="4"/>
        <v>1.7992157653300649</v>
      </c>
      <c r="F105" s="1">
        <f t="shared" si="6"/>
        <v>-16.100064822655003</v>
      </c>
    </row>
  </sheetData>
  <conditionalFormatting sqref="I6:I16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6:I2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OLS.Numeric!I7:I23</xm:f>
              <xm:sqref>I4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7"/>
  <sheetViews>
    <sheetView topLeftCell="A3" workbookViewId="0">
      <selection activeCell="C4" sqref="C4"/>
    </sheetView>
  </sheetViews>
  <sheetFormatPr baseColWidth="10" defaultRowHeight="16" x14ac:dyDescent="0.2"/>
  <cols>
    <col min="1" max="16384" width="10.83203125" style="21"/>
  </cols>
  <sheetData>
    <row r="1" spans="1:3" ht="26" x14ac:dyDescent="0.3">
      <c r="A1" s="28" t="s">
        <v>44</v>
      </c>
    </row>
    <row r="3" spans="1:3" x14ac:dyDescent="0.2">
      <c r="B3" s="21" t="s">
        <v>20</v>
      </c>
      <c r="C3" s="22">
        <v>300</v>
      </c>
    </row>
    <row r="4" spans="1:3" x14ac:dyDescent="0.2">
      <c r="B4" s="21" t="s">
        <v>21</v>
      </c>
      <c r="C4" s="22">
        <v>60</v>
      </c>
    </row>
    <row r="5" spans="1:3" x14ac:dyDescent="0.2">
      <c r="B5" s="23" t="s">
        <v>22</v>
      </c>
      <c r="C5" s="21">
        <f t="array" aca="1" ref="C5" ca="1">SUM(LN(p_Data1))</f>
        <v>-10637.898141135751</v>
      </c>
    </row>
    <row r="54" spans="2:17" x14ac:dyDescent="0.2">
      <c r="C54" s="21" t="s">
        <v>23</v>
      </c>
      <c r="D54" s="21">
        <v>100</v>
      </c>
      <c r="E54" s="21">
        <f>Mu</f>
        <v>300</v>
      </c>
    </row>
    <row r="55" spans="2:17" x14ac:dyDescent="0.2">
      <c r="C55" s="21" t="s">
        <v>24</v>
      </c>
      <c r="D55" s="21">
        <v>20</v>
      </c>
      <c r="E55" s="21">
        <f>Sigma</f>
        <v>60</v>
      </c>
    </row>
    <row r="57" spans="2:17" x14ac:dyDescent="0.2">
      <c r="B57" s="21" t="s">
        <v>25</v>
      </c>
      <c r="D57" s="21" t="s">
        <v>26</v>
      </c>
      <c r="E57" s="21" t="s">
        <v>27</v>
      </c>
    </row>
    <row r="58" spans="2:17" x14ac:dyDescent="0.2">
      <c r="B58" s="21">
        <f t="shared" ref="B58:B121" ca="1" si="0">_xlfn.NORM.DIST(D58,Mu,Sigma,0)</f>
        <v>2.4671485822082055E-5</v>
      </c>
      <c r="C58" s="21">
        <v>1</v>
      </c>
      <c r="D58" s="21">
        <f t="shared" ref="D58:D121" ca="1" si="1">_xlfn.NORM.INV(RAND(),mu_1,sigma_1)</f>
        <v>99.26293067145626</v>
      </c>
      <c r="E58" s="21">
        <f t="shared" ref="E58:E121" ca="1" si="2">_xlfn.NORM.INV(RAND(),mu_test,sigma_test)</f>
        <v>291.54178634861734</v>
      </c>
      <c r="G58" s="21">
        <v>-5</v>
      </c>
      <c r="H58" s="21">
        <f t="shared" ref="H58:H78" si="3">mu_1+G58*sigma_1</f>
        <v>0</v>
      </c>
      <c r="I58" s="21">
        <f t="shared" ref="I58:I78" ca="1" si="4">COUNTIF(Data1,"&lt;"&amp;H58)</f>
        <v>0</v>
      </c>
      <c r="J58" s="21">
        <f ca="1">I58-I57</f>
        <v>0</v>
      </c>
      <c r="L58" s="21">
        <f>H58</f>
        <v>0</v>
      </c>
      <c r="M58" s="21">
        <f ca="1">J58</f>
        <v>0</v>
      </c>
      <c r="P58" s="24">
        <v>0</v>
      </c>
      <c r="Q58" s="24">
        <v>0</v>
      </c>
    </row>
    <row r="59" spans="2:17" x14ac:dyDescent="0.2">
      <c r="B59" s="21">
        <f t="shared" ca="1" si="0"/>
        <v>1.9523652669873255E-5</v>
      </c>
      <c r="C59" s="21">
        <v>2</v>
      </c>
      <c r="D59" s="21">
        <f t="shared" ca="1" si="1"/>
        <v>95.108990980682591</v>
      </c>
      <c r="E59" s="21">
        <f t="shared" ca="1" si="2"/>
        <v>370.52180584180081</v>
      </c>
      <c r="G59" s="21">
        <v>-4.5</v>
      </c>
      <c r="H59" s="21">
        <f t="shared" si="3"/>
        <v>10</v>
      </c>
      <c r="I59" s="21">
        <f t="shared" ca="1" si="4"/>
        <v>0</v>
      </c>
      <c r="J59" s="21">
        <f t="shared" ref="J59:J78" ca="1" si="5">I59-I58</f>
        <v>0</v>
      </c>
      <c r="L59" s="21">
        <f t="shared" ref="L59:L99" si="6">H59</f>
        <v>10</v>
      </c>
      <c r="M59" s="21">
        <f t="shared" ref="M59:M78" ca="1" si="7">J59</f>
        <v>0</v>
      </c>
      <c r="P59" s="25">
        <v>50</v>
      </c>
      <c r="Q59" s="25">
        <v>20</v>
      </c>
    </row>
    <row r="60" spans="2:17" x14ac:dyDescent="0.2">
      <c r="B60" s="21">
        <f t="shared" ca="1" si="0"/>
        <v>1.9551110403484911E-5</v>
      </c>
      <c r="C60" s="21">
        <v>3</v>
      </c>
      <c r="D60" s="21">
        <f t="shared" ca="1" si="1"/>
        <v>95.133685704493175</v>
      </c>
      <c r="E60" s="21">
        <f t="shared" ca="1" si="2"/>
        <v>335.50737367330532</v>
      </c>
      <c r="G60" s="21">
        <v>-4</v>
      </c>
      <c r="H60" s="21">
        <f t="shared" si="3"/>
        <v>20</v>
      </c>
      <c r="I60" s="21">
        <f t="shared" ca="1" si="4"/>
        <v>0</v>
      </c>
      <c r="J60" s="21">
        <f t="shared" ca="1" si="5"/>
        <v>0</v>
      </c>
      <c r="L60" s="21">
        <f t="shared" si="6"/>
        <v>20</v>
      </c>
      <c r="M60" s="21">
        <f t="shared" ca="1" si="7"/>
        <v>0</v>
      </c>
      <c r="P60" s="25">
        <v>100</v>
      </c>
      <c r="Q60" s="25">
        <v>40</v>
      </c>
    </row>
    <row r="61" spans="2:17" x14ac:dyDescent="0.2">
      <c r="B61" s="21">
        <f t="shared" ca="1" si="0"/>
        <v>9.3020943717671541E-5</v>
      </c>
      <c r="C61" s="21">
        <v>4</v>
      </c>
      <c r="D61" s="21">
        <f t="shared" ca="1" si="1"/>
        <v>124.67259166631905</v>
      </c>
      <c r="E61" s="21">
        <f t="shared" ca="1" si="2"/>
        <v>229.82380054369077</v>
      </c>
      <c r="G61" s="21">
        <v>-3.5</v>
      </c>
      <c r="H61" s="21">
        <f t="shared" si="3"/>
        <v>30</v>
      </c>
      <c r="I61" s="21">
        <f t="shared" ca="1" si="4"/>
        <v>0</v>
      </c>
      <c r="J61" s="21">
        <f t="shared" ca="1" si="5"/>
        <v>0</v>
      </c>
      <c r="L61" s="21">
        <f t="shared" si="6"/>
        <v>30</v>
      </c>
      <c r="M61" s="21">
        <f t="shared" ca="1" si="7"/>
        <v>0</v>
      </c>
      <c r="P61" s="25">
        <v>150</v>
      </c>
      <c r="Q61" s="25">
        <v>60</v>
      </c>
    </row>
    <row r="62" spans="2:17" x14ac:dyDescent="0.2">
      <c r="B62" s="21">
        <f t="shared" ca="1" si="0"/>
        <v>9.487016854730003E-6</v>
      </c>
      <c r="C62" s="21">
        <v>5</v>
      </c>
      <c r="D62" s="21">
        <f t="shared" ca="1" si="1"/>
        <v>82.798288755110008</v>
      </c>
      <c r="E62" s="21">
        <f t="shared" ca="1" si="2"/>
        <v>321.07959856235061</v>
      </c>
      <c r="G62" s="21">
        <v>-3</v>
      </c>
      <c r="H62" s="21">
        <f t="shared" si="3"/>
        <v>40</v>
      </c>
      <c r="I62" s="21">
        <f t="shared" ca="1" si="4"/>
        <v>3</v>
      </c>
      <c r="J62" s="21">
        <f t="shared" ca="1" si="5"/>
        <v>3</v>
      </c>
      <c r="L62" s="21">
        <f t="shared" si="6"/>
        <v>40</v>
      </c>
      <c r="M62" s="21">
        <f t="shared" ca="1" si="7"/>
        <v>3</v>
      </c>
      <c r="P62" s="25">
        <v>200</v>
      </c>
      <c r="Q62" s="25">
        <v>80</v>
      </c>
    </row>
    <row r="63" spans="2:17" x14ac:dyDescent="0.2">
      <c r="B63" s="21">
        <f t="shared" ca="1" si="0"/>
        <v>6.7362278141668033E-5</v>
      </c>
      <c r="C63" s="21">
        <v>6</v>
      </c>
      <c r="D63" s="21">
        <f t="shared" ca="1" si="1"/>
        <v>118.16649273570829</v>
      </c>
      <c r="E63" s="21">
        <f t="shared" ca="1" si="2"/>
        <v>246.83616549048742</v>
      </c>
      <c r="G63" s="21">
        <v>-2.5</v>
      </c>
      <c r="H63" s="21">
        <f t="shared" si="3"/>
        <v>50</v>
      </c>
      <c r="I63" s="21">
        <f t="shared" ca="1" si="4"/>
        <v>8</v>
      </c>
      <c r="J63" s="21">
        <f t="shared" ca="1" si="5"/>
        <v>5</v>
      </c>
      <c r="L63" s="21">
        <f t="shared" si="6"/>
        <v>50</v>
      </c>
      <c r="M63" s="21">
        <f t="shared" ca="1" si="7"/>
        <v>5</v>
      </c>
      <c r="P63" s="25">
        <v>250</v>
      </c>
      <c r="Q63" s="25">
        <v>100</v>
      </c>
    </row>
    <row r="64" spans="2:17" x14ac:dyDescent="0.2">
      <c r="B64" s="21">
        <f t="shared" ca="1" si="0"/>
        <v>7.3886776548067864E-5</v>
      </c>
      <c r="C64" s="21">
        <v>7</v>
      </c>
      <c r="D64" s="21">
        <f t="shared" ca="1" si="1"/>
        <v>120.00612835036863</v>
      </c>
      <c r="E64" s="21">
        <f t="shared" ca="1" si="2"/>
        <v>332.10419907155222</v>
      </c>
      <c r="G64" s="21">
        <v>-2</v>
      </c>
      <c r="H64" s="21">
        <f t="shared" si="3"/>
        <v>60</v>
      </c>
      <c r="I64" s="21">
        <f t="shared" ca="1" si="4"/>
        <v>29</v>
      </c>
      <c r="J64" s="21">
        <f t="shared" ca="1" si="5"/>
        <v>21</v>
      </c>
      <c r="L64" s="21">
        <f t="shared" si="6"/>
        <v>60</v>
      </c>
      <c r="M64" s="21">
        <f t="shared" ca="1" si="7"/>
        <v>21</v>
      </c>
      <c r="P64" s="25">
        <v>300</v>
      </c>
      <c r="Q64" s="25">
        <v>120</v>
      </c>
    </row>
    <row r="65" spans="2:17" x14ac:dyDescent="0.2">
      <c r="B65" s="21">
        <f t="shared" ca="1" si="0"/>
        <v>2.5756526287289243E-5</v>
      </c>
      <c r="C65" s="21">
        <v>8</v>
      </c>
      <c r="D65" s="21">
        <f t="shared" ca="1" si="1"/>
        <v>100.03629374226537</v>
      </c>
      <c r="E65" s="21">
        <f t="shared" ca="1" si="2"/>
        <v>268.01971708381643</v>
      </c>
      <c r="G65" s="21">
        <v>-1.5</v>
      </c>
      <c r="H65" s="21">
        <f t="shared" si="3"/>
        <v>70</v>
      </c>
      <c r="I65" s="21">
        <f t="shared" ca="1" si="4"/>
        <v>75</v>
      </c>
      <c r="J65" s="21">
        <f t="shared" ca="1" si="5"/>
        <v>46</v>
      </c>
      <c r="L65" s="21">
        <f t="shared" si="6"/>
        <v>70</v>
      </c>
      <c r="M65" s="21">
        <f t="shared" ca="1" si="7"/>
        <v>46</v>
      </c>
      <c r="P65" s="25">
        <v>350</v>
      </c>
      <c r="Q65" s="25">
        <v>140</v>
      </c>
    </row>
    <row r="66" spans="2:17" x14ac:dyDescent="0.2">
      <c r="B66" s="21">
        <f t="shared" ca="1" si="0"/>
        <v>2.0163799762850722E-5</v>
      </c>
      <c r="C66" s="21">
        <v>9</v>
      </c>
      <c r="D66" s="21">
        <f t="shared" ca="1" si="1"/>
        <v>95.676634696568513</v>
      </c>
      <c r="E66" s="21">
        <f t="shared" ca="1" si="2"/>
        <v>405.43648822399336</v>
      </c>
      <c r="G66" s="21">
        <v>-1</v>
      </c>
      <c r="H66" s="21">
        <f t="shared" si="3"/>
        <v>80</v>
      </c>
      <c r="I66" s="21">
        <f t="shared" ca="1" si="4"/>
        <v>158</v>
      </c>
      <c r="J66" s="21">
        <f t="shared" ca="1" si="5"/>
        <v>83</v>
      </c>
      <c r="L66" s="21">
        <f t="shared" si="6"/>
        <v>80</v>
      </c>
      <c r="M66" s="21">
        <f t="shared" ca="1" si="7"/>
        <v>83</v>
      </c>
      <c r="P66" s="25">
        <v>400</v>
      </c>
      <c r="Q66" s="25">
        <v>160</v>
      </c>
    </row>
    <row r="67" spans="2:17" x14ac:dyDescent="0.2">
      <c r="B67" s="21">
        <f t="shared" ca="1" si="0"/>
        <v>3.871600633404871E-5</v>
      </c>
      <c r="C67" s="21">
        <v>10</v>
      </c>
      <c r="D67" s="21">
        <f t="shared" ca="1" si="1"/>
        <v>107.51359709562814</v>
      </c>
      <c r="E67" s="21">
        <f t="shared" ca="1" si="2"/>
        <v>177.21721272203158</v>
      </c>
      <c r="G67" s="21">
        <v>-0.5</v>
      </c>
      <c r="H67" s="21">
        <f t="shared" si="3"/>
        <v>90</v>
      </c>
      <c r="I67" s="21">
        <f t="shared" ca="1" si="4"/>
        <v>316</v>
      </c>
      <c r="J67" s="21">
        <f t="shared" ca="1" si="5"/>
        <v>158</v>
      </c>
      <c r="L67" s="21">
        <f t="shared" si="6"/>
        <v>90</v>
      </c>
      <c r="M67" s="21">
        <f t="shared" ca="1" si="7"/>
        <v>158</v>
      </c>
      <c r="P67" s="25">
        <v>450</v>
      </c>
      <c r="Q67" s="25">
        <v>180</v>
      </c>
    </row>
    <row r="68" spans="2:17" x14ac:dyDescent="0.2">
      <c r="B68" s="21">
        <f t="shared" ca="1" si="0"/>
        <v>1.9955333169503377E-5</v>
      </c>
      <c r="C68" s="21">
        <v>11</v>
      </c>
      <c r="D68" s="21">
        <f t="shared" ca="1" si="1"/>
        <v>95.493610362484219</v>
      </c>
      <c r="E68" s="21">
        <f t="shared" ca="1" si="2"/>
        <v>284.06887238845979</v>
      </c>
      <c r="G68" s="21">
        <v>0</v>
      </c>
      <c r="H68" s="21">
        <f t="shared" si="3"/>
        <v>100</v>
      </c>
      <c r="I68" s="21">
        <f t="shared" ca="1" si="4"/>
        <v>506</v>
      </c>
      <c r="J68" s="21">
        <f t="shared" ca="1" si="5"/>
        <v>190</v>
      </c>
      <c r="L68" s="21">
        <f t="shared" si="6"/>
        <v>100</v>
      </c>
      <c r="M68" s="21">
        <f t="shared" ca="1" si="7"/>
        <v>190</v>
      </c>
      <c r="P68" s="26">
        <v>500</v>
      </c>
      <c r="Q68" s="26">
        <v>200</v>
      </c>
    </row>
    <row r="69" spans="2:17" x14ac:dyDescent="0.2">
      <c r="B69" s="21">
        <f t="shared" ca="1" si="0"/>
        <v>3.1265620869562779E-5</v>
      </c>
      <c r="C69" s="21">
        <v>12</v>
      </c>
      <c r="D69" s="21">
        <f t="shared" ca="1" si="1"/>
        <v>103.55687827609242</v>
      </c>
      <c r="E69" s="21">
        <f t="shared" ca="1" si="2"/>
        <v>253.55812445183662</v>
      </c>
      <c r="G69" s="21">
        <v>0.5</v>
      </c>
      <c r="H69" s="21">
        <f t="shared" si="3"/>
        <v>110</v>
      </c>
      <c r="I69" s="21">
        <f t="shared" ca="1" si="4"/>
        <v>692</v>
      </c>
      <c r="J69" s="21">
        <f t="shared" ca="1" si="5"/>
        <v>186</v>
      </c>
      <c r="L69" s="21">
        <f t="shared" si="6"/>
        <v>110</v>
      </c>
      <c r="M69" s="21">
        <f t="shared" ca="1" si="7"/>
        <v>186</v>
      </c>
    </row>
    <row r="70" spans="2:17" x14ac:dyDescent="0.2">
      <c r="B70" s="21">
        <f t="shared" ca="1" si="0"/>
        <v>6.1715461689397228E-6</v>
      </c>
      <c r="C70" s="21">
        <v>13</v>
      </c>
      <c r="D70" s="21">
        <f t="shared" ca="1" si="1"/>
        <v>75.784920128287098</v>
      </c>
      <c r="E70" s="21">
        <f t="shared" ca="1" si="2"/>
        <v>236.71214747142949</v>
      </c>
      <c r="G70" s="21">
        <v>1</v>
      </c>
      <c r="H70" s="21">
        <f t="shared" si="3"/>
        <v>120</v>
      </c>
      <c r="I70" s="21">
        <f t="shared" ca="1" si="4"/>
        <v>845</v>
      </c>
      <c r="J70" s="21">
        <f t="shared" ca="1" si="5"/>
        <v>153</v>
      </c>
      <c r="L70" s="21">
        <f t="shared" si="6"/>
        <v>120</v>
      </c>
      <c r="M70" s="21">
        <f t="shared" ca="1" si="7"/>
        <v>153</v>
      </c>
    </row>
    <row r="71" spans="2:17" x14ac:dyDescent="0.2">
      <c r="B71" s="21">
        <f t="shared" ca="1" si="0"/>
        <v>5.0030112482537172E-6</v>
      </c>
      <c r="C71" s="21">
        <v>14</v>
      </c>
      <c r="D71" s="21">
        <f t="shared" ca="1" si="1"/>
        <v>72.439568754864979</v>
      </c>
      <c r="E71" s="21">
        <f t="shared" ca="1" si="2"/>
        <v>292.13953702650366</v>
      </c>
      <c r="G71" s="21">
        <v>1.5</v>
      </c>
      <c r="H71" s="21">
        <f t="shared" si="3"/>
        <v>130</v>
      </c>
      <c r="I71" s="21">
        <f t="shared" ca="1" si="4"/>
        <v>925</v>
      </c>
      <c r="J71" s="21">
        <f t="shared" ca="1" si="5"/>
        <v>80</v>
      </c>
      <c r="L71" s="21">
        <f t="shared" si="6"/>
        <v>130</v>
      </c>
      <c r="M71" s="21">
        <f t="shared" ca="1" si="7"/>
        <v>80</v>
      </c>
    </row>
    <row r="72" spans="2:17" x14ac:dyDescent="0.2">
      <c r="B72" s="21">
        <f t="shared" ca="1" si="0"/>
        <v>3.4422305483196979E-6</v>
      </c>
      <c r="C72" s="21">
        <v>15</v>
      </c>
      <c r="D72" s="21">
        <f t="shared" ca="1" si="1"/>
        <v>66.599108699800155</v>
      </c>
      <c r="E72" s="21">
        <f t="shared" ca="1" si="2"/>
        <v>298.82555225133126</v>
      </c>
      <c r="G72" s="21">
        <v>2</v>
      </c>
      <c r="H72" s="21">
        <f t="shared" si="3"/>
        <v>140</v>
      </c>
      <c r="I72" s="21">
        <f t="shared" ca="1" si="4"/>
        <v>976</v>
      </c>
      <c r="J72" s="21">
        <f t="shared" ca="1" si="5"/>
        <v>51</v>
      </c>
      <c r="L72" s="21">
        <f t="shared" si="6"/>
        <v>140</v>
      </c>
      <c r="M72" s="21">
        <f t="shared" ca="1" si="7"/>
        <v>51</v>
      </c>
    </row>
    <row r="73" spans="2:17" x14ac:dyDescent="0.2">
      <c r="B73" s="21">
        <f t="shared" ca="1" si="0"/>
        <v>1.2551643128822862E-4</v>
      </c>
      <c r="C73" s="21">
        <v>16</v>
      </c>
      <c r="D73" s="21">
        <f t="shared" ca="1" si="1"/>
        <v>130.93642125300357</v>
      </c>
      <c r="E73" s="21">
        <f t="shared" ca="1" si="2"/>
        <v>292.08472833184715</v>
      </c>
      <c r="G73" s="21">
        <v>2.5</v>
      </c>
      <c r="H73" s="21">
        <f t="shared" si="3"/>
        <v>150</v>
      </c>
      <c r="I73" s="21">
        <f t="shared" ca="1" si="4"/>
        <v>992</v>
      </c>
      <c r="J73" s="21">
        <f t="shared" ca="1" si="5"/>
        <v>16</v>
      </c>
      <c r="L73" s="21">
        <f t="shared" si="6"/>
        <v>150</v>
      </c>
      <c r="M73" s="21">
        <f t="shared" ca="1" si="7"/>
        <v>16</v>
      </c>
    </row>
    <row r="74" spans="2:17" x14ac:dyDescent="0.2">
      <c r="B74" s="21">
        <f t="shared" ca="1" si="0"/>
        <v>8.0244151788126802E-6</v>
      </c>
      <c r="C74" s="21">
        <v>17</v>
      </c>
      <c r="D74" s="21">
        <f t="shared" ca="1" si="1"/>
        <v>80.040643681936317</v>
      </c>
      <c r="E74" s="21">
        <f t="shared" ca="1" si="2"/>
        <v>324.62041444746598</v>
      </c>
      <c r="G74" s="27">
        <v>3</v>
      </c>
      <c r="H74" s="27">
        <f t="shared" si="3"/>
        <v>160</v>
      </c>
      <c r="I74" s="27">
        <f t="shared" ca="1" si="4"/>
        <v>999</v>
      </c>
      <c r="J74" s="27">
        <f t="shared" ca="1" si="5"/>
        <v>7</v>
      </c>
      <c r="K74" s="27"/>
      <c r="L74" s="27">
        <f t="shared" si="6"/>
        <v>160</v>
      </c>
      <c r="M74" s="27">
        <f t="shared" ca="1" si="7"/>
        <v>7</v>
      </c>
    </row>
    <row r="75" spans="2:17" x14ac:dyDescent="0.2">
      <c r="B75" s="21">
        <f t="shared" ca="1" si="0"/>
        <v>2.7844107625219778E-5</v>
      </c>
      <c r="C75" s="21">
        <v>18</v>
      </c>
      <c r="D75" s="21">
        <f t="shared" ca="1" si="1"/>
        <v>101.4443053538691</v>
      </c>
      <c r="E75" s="21">
        <f t="shared" ca="1" si="2"/>
        <v>297.23519552691675</v>
      </c>
      <c r="G75" s="27">
        <v>3.5</v>
      </c>
      <c r="H75" s="27">
        <f t="shared" si="3"/>
        <v>170</v>
      </c>
      <c r="I75" s="27">
        <f t="shared" ca="1" si="4"/>
        <v>1000</v>
      </c>
      <c r="J75" s="27">
        <f t="shared" ca="1" si="5"/>
        <v>1</v>
      </c>
      <c r="K75" s="27"/>
      <c r="L75" s="27">
        <f t="shared" si="6"/>
        <v>170</v>
      </c>
      <c r="M75" s="27">
        <f t="shared" ca="1" si="7"/>
        <v>1</v>
      </c>
    </row>
    <row r="76" spans="2:17" x14ac:dyDescent="0.2">
      <c r="B76" s="21">
        <f t="shared" ca="1" si="0"/>
        <v>2.0115787675770328E-5</v>
      </c>
      <c r="C76" s="21">
        <v>19</v>
      </c>
      <c r="D76" s="21">
        <f t="shared" ca="1" si="1"/>
        <v>95.634636019732312</v>
      </c>
      <c r="E76" s="21">
        <f t="shared" ca="1" si="2"/>
        <v>325.31992167397448</v>
      </c>
      <c r="G76" s="27">
        <v>4</v>
      </c>
      <c r="H76" s="27">
        <f t="shared" si="3"/>
        <v>180</v>
      </c>
      <c r="I76" s="27">
        <f t="shared" ca="1" si="4"/>
        <v>1000</v>
      </c>
      <c r="J76" s="27">
        <f t="shared" ca="1" si="5"/>
        <v>0</v>
      </c>
      <c r="K76" s="27"/>
      <c r="L76" s="27">
        <f t="shared" si="6"/>
        <v>180</v>
      </c>
      <c r="M76" s="27">
        <f t="shared" ca="1" si="7"/>
        <v>0</v>
      </c>
    </row>
    <row r="77" spans="2:17" x14ac:dyDescent="0.2">
      <c r="B77" s="21">
        <f t="shared" ca="1" si="0"/>
        <v>9.9563428191052323E-6</v>
      </c>
      <c r="C77" s="21">
        <v>20</v>
      </c>
      <c r="D77" s="21">
        <f t="shared" ca="1" si="1"/>
        <v>83.600076142588819</v>
      </c>
      <c r="E77" s="21">
        <f t="shared" ca="1" si="2"/>
        <v>343.33206486592815</v>
      </c>
      <c r="G77" s="27">
        <v>4.5</v>
      </c>
      <c r="H77" s="27">
        <f t="shared" si="3"/>
        <v>190</v>
      </c>
      <c r="I77" s="27">
        <f t="shared" ca="1" si="4"/>
        <v>1000</v>
      </c>
      <c r="J77" s="27">
        <f t="shared" ca="1" si="5"/>
        <v>0</v>
      </c>
      <c r="K77" s="27"/>
      <c r="L77" s="27">
        <f t="shared" si="6"/>
        <v>190</v>
      </c>
      <c r="M77" s="27">
        <f t="shared" ca="1" si="7"/>
        <v>0</v>
      </c>
    </row>
    <row r="78" spans="2:17" x14ac:dyDescent="0.2">
      <c r="B78" s="21">
        <f t="shared" ca="1" si="0"/>
        <v>8.6954693250371335E-6</v>
      </c>
      <c r="C78" s="21">
        <v>21</v>
      </c>
      <c r="D78" s="21">
        <f t="shared" ca="1" si="1"/>
        <v>81.35905587865048</v>
      </c>
      <c r="E78" s="21">
        <f t="shared" ca="1" si="2"/>
        <v>347.33758472601454</v>
      </c>
      <c r="G78" s="27">
        <v>5</v>
      </c>
      <c r="H78" s="27">
        <f t="shared" si="3"/>
        <v>200</v>
      </c>
      <c r="I78" s="27">
        <f t="shared" ca="1" si="4"/>
        <v>1000</v>
      </c>
      <c r="J78" s="27">
        <f t="shared" ca="1" si="5"/>
        <v>0</v>
      </c>
      <c r="K78" s="27"/>
      <c r="L78" s="27">
        <f t="shared" si="6"/>
        <v>200</v>
      </c>
      <c r="M78" s="27">
        <f t="shared" ca="1" si="7"/>
        <v>0</v>
      </c>
    </row>
    <row r="79" spans="2:17" x14ac:dyDescent="0.2">
      <c r="B79" s="21">
        <f t="shared" ca="1" si="0"/>
        <v>7.0607154355077382E-5</v>
      </c>
      <c r="C79" s="21">
        <v>22</v>
      </c>
      <c r="D79" s="21">
        <f t="shared" ca="1" si="1"/>
        <v>119.10032862321762</v>
      </c>
      <c r="E79" s="21">
        <f t="shared" ca="1" si="2"/>
        <v>210.32996792507851</v>
      </c>
      <c r="G79" s="27">
        <v>-5</v>
      </c>
      <c r="H79" s="27">
        <f t="shared" ref="H79:H99" si="8">mu_test+G79*sigma_test</f>
        <v>0</v>
      </c>
      <c r="I79" s="27">
        <f t="shared" ref="I79:I99" ca="1" si="9">COUNTIF(DataTest,"&lt;"&amp;H79)</f>
        <v>0</v>
      </c>
      <c r="J79" s="27">
        <v>0</v>
      </c>
      <c r="K79" s="27"/>
      <c r="L79" s="27">
        <f t="shared" si="6"/>
        <v>0</v>
      </c>
      <c r="M79" s="27"/>
      <c r="N79" s="21">
        <f t="shared" ref="N79:N99" si="10">J79</f>
        <v>0</v>
      </c>
    </row>
    <row r="80" spans="2:17" x14ac:dyDescent="0.2">
      <c r="B80" s="21">
        <f t="shared" ca="1" si="0"/>
        <v>2.0440999663912864E-5</v>
      </c>
      <c r="C80" s="21">
        <v>23</v>
      </c>
      <c r="D80" s="21">
        <f t="shared" ca="1" si="1"/>
        <v>95.917343959946905</v>
      </c>
      <c r="E80" s="21">
        <f t="shared" ca="1" si="2"/>
        <v>330.63032904458856</v>
      </c>
      <c r="G80" s="27">
        <v>-4.5</v>
      </c>
      <c r="H80" s="27">
        <f t="shared" si="8"/>
        <v>30</v>
      </c>
      <c r="I80" s="27">
        <f t="shared" ca="1" si="9"/>
        <v>0</v>
      </c>
      <c r="J80" s="27">
        <f t="shared" ref="J80:J99" ca="1" si="11">I80-I79</f>
        <v>0</v>
      </c>
      <c r="K80" s="27"/>
      <c r="L80" s="27">
        <f t="shared" si="6"/>
        <v>30</v>
      </c>
      <c r="M80" s="27"/>
      <c r="N80" s="21">
        <f t="shared" ca="1" si="10"/>
        <v>0</v>
      </c>
    </row>
    <row r="81" spans="2:14" x14ac:dyDescent="0.2">
      <c r="B81" s="21">
        <f t="shared" ca="1" si="0"/>
        <v>3.7465917849704262E-5</v>
      </c>
      <c r="C81" s="21">
        <v>24</v>
      </c>
      <c r="D81" s="21">
        <f t="shared" ca="1" si="1"/>
        <v>106.90072563269963</v>
      </c>
      <c r="E81" s="21">
        <f t="shared" ca="1" si="2"/>
        <v>281.16087542519278</v>
      </c>
      <c r="G81" s="27">
        <v>-4</v>
      </c>
      <c r="H81" s="27">
        <f t="shared" si="8"/>
        <v>60</v>
      </c>
      <c r="I81" s="27">
        <f t="shared" ca="1" si="9"/>
        <v>0</v>
      </c>
      <c r="J81" s="27">
        <f t="shared" ca="1" si="11"/>
        <v>0</v>
      </c>
      <c r="K81" s="27"/>
      <c r="L81" s="27">
        <f t="shared" si="6"/>
        <v>60</v>
      </c>
      <c r="M81" s="27"/>
      <c r="N81" s="21">
        <f t="shared" ca="1" si="10"/>
        <v>0</v>
      </c>
    </row>
    <row r="82" spans="2:14" x14ac:dyDescent="0.2">
      <c r="B82" s="21">
        <f t="shared" ca="1" si="0"/>
        <v>1.0331740590725001E-4</v>
      </c>
      <c r="C82" s="21">
        <v>25</v>
      </c>
      <c r="D82" s="21">
        <f t="shared" ca="1" si="1"/>
        <v>126.84158832354018</v>
      </c>
      <c r="E82" s="21">
        <f t="shared" ca="1" si="2"/>
        <v>257.72556723753894</v>
      </c>
      <c r="G82" s="21">
        <v>-3.5</v>
      </c>
      <c r="H82" s="21">
        <f t="shared" si="8"/>
        <v>90</v>
      </c>
      <c r="I82" s="21">
        <f t="shared" ca="1" si="9"/>
        <v>1</v>
      </c>
      <c r="J82" s="21">
        <f t="shared" ca="1" si="11"/>
        <v>1</v>
      </c>
      <c r="L82" s="21">
        <f t="shared" si="6"/>
        <v>90</v>
      </c>
      <c r="N82" s="21">
        <f t="shared" ca="1" si="10"/>
        <v>1</v>
      </c>
    </row>
    <row r="83" spans="2:14" x14ac:dyDescent="0.2">
      <c r="B83" s="21">
        <f t="shared" ca="1" si="0"/>
        <v>5.2110523101133228E-6</v>
      </c>
      <c r="C83" s="21">
        <v>26</v>
      </c>
      <c r="D83" s="21">
        <f t="shared" ca="1" si="1"/>
        <v>73.085018856262565</v>
      </c>
      <c r="E83" s="21">
        <f t="shared" ca="1" si="2"/>
        <v>355.18268899749677</v>
      </c>
      <c r="G83" s="21">
        <v>-3</v>
      </c>
      <c r="H83" s="21">
        <f t="shared" si="8"/>
        <v>120</v>
      </c>
      <c r="I83" s="21">
        <f t="shared" ca="1" si="9"/>
        <v>3</v>
      </c>
      <c r="J83" s="21">
        <f t="shared" ca="1" si="11"/>
        <v>2</v>
      </c>
      <c r="L83" s="21">
        <f t="shared" si="6"/>
        <v>120</v>
      </c>
      <c r="N83" s="21">
        <f t="shared" ca="1" si="10"/>
        <v>2</v>
      </c>
    </row>
    <row r="84" spans="2:14" x14ac:dyDescent="0.2">
      <c r="B84" s="21">
        <f t="shared" ca="1" si="0"/>
        <v>4.2630405839069006E-5</v>
      </c>
      <c r="C84" s="21">
        <v>27</v>
      </c>
      <c r="D84" s="21">
        <f t="shared" ca="1" si="1"/>
        <v>109.32344159610781</v>
      </c>
      <c r="E84" s="21">
        <f t="shared" ca="1" si="2"/>
        <v>390.23198254258409</v>
      </c>
      <c r="G84" s="21">
        <v>-2.5</v>
      </c>
      <c r="H84" s="21">
        <f t="shared" si="8"/>
        <v>150</v>
      </c>
      <c r="I84" s="21">
        <f t="shared" ca="1" si="9"/>
        <v>12</v>
      </c>
      <c r="J84" s="21">
        <f t="shared" ca="1" si="11"/>
        <v>9</v>
      </c>
      <c r="L84" s="21">
        <f t="shared" si="6"/>
        <v>150</v>
      </c>
      <c r="N84" s="21">
        <f t="shared" ca="1" si="10"/>
        <v>9</v>
      </c>
    </row>
    <row r="85" spans="2:14" x14ac:dyDescent="0.2">
      <c r="B85" s="21">
        <f t="shared" ca="1" si="0"/>
        <v>4.4687014711361545E-5</v>
      </c>
      <c r="C85" s="21">
        <v>28</v>
      </c>
      <c r="D85" s="21">
        <f t="shared" ca="1" si="1"/>
        <v>110.21506800436822</v>
      </c>
      <c r="E85" s="21">
        <f t="shared" ca="1" si="2"/>
        <v>332.50169713091248</v>
      </c>
      <c r="G85" s="21">
        <v>-2</v>
      </c>
      <c r="H85" s="21">
        <f t="shared" si="8"/>
        <v>180</v>
      </c>
      <c r="I85" s="21">
        <f t="shared" ca="1" si="9"/>
        <v>28</v>
      </c>
      <c r="J85" s="21">
        <f t="shared" ca="1" si="11"/>
        <v>16</v>
      </c>
      <c r="L85" s="21">
        <f t="shared" si="6"/>
        <v>180</v>
      </c>
      <c r="N85" s="21">
        <f t="shared" ca="1" si="10"/>
        <v>16</v>
      </c>
    </row>
    <row r="86" spans="2:14" x14ac:dyDescent="0.2">
      <c r="B86" s="21">
        <f t="shared" ca="1" si="0"/>
        <v>4.8433861783581235E-6</v>
      </c>
      <c r="C86" s="21">
        <v>29</v>
      </c>
      <c r="D86" s="21">
        <f t="shared" ca="1" si="1"/>
        <v>71.927169061750945</v>
      </c>
      <c r="E86" s="21">
        <f t="shared" ca="1" si="2"/>
        <v>272.02632511851954</v>
      </c>
      <c r="G86" s="21">
        <v>-1.5</v>
      </c>
      <c r="H86" s="21">
        <f t="shared" si="8"/>
        <v>210</v>
      </c>
      <c r="I86" s="21">
        <f t="shared" ca="1" si="9"/>
        <v>81</v>
      </c>
      <c r="J86" s="21">
        <f t="shared" ca="1" si="11"/>
        <v>53</v>
      </c>
      <c r="L86" s="21">
        <f t="shared" si="6"/>
        <v>210</v>
      </c>
      <c r="N86" s="21">
        <f t="shared" ca="1" si="10"/>
        <v>53</v>
      </c>
    </row>
    <row r="87" spans="2:14" x14ac:dyDescent="0.2">
      <c r="B87" s="21">
        <f t="shared" ca="1" si="0"/>
        <v>3.9641284324047849E-5</v>
      </c>
      <c r="C87" s="21">
        <v>30</v>
      </c>
      <c r="D87" s="21">
        <f t="shared" ca="1" si="1"/>
        <v>107.95582344654385</v>
      </c>
      <c r="E87" s="21">
        <f t="shared" ca="1" si="2"/>
        <v>335.80867750415206</v>
      </c>
      <c r="G87" s="21">
        <v>-1</v>
      </c>
      <c r="H87" s="21">
        <f t="shared" si="8"/>
        <v>240</v>
      </c>
      <c r="I87" s="21">
        <f t="shared" ca="1" si="9"/>
        <v>168</v>
      </c>
      <c r="J87" s="21">
        <f t="shared" ca="1" si="11"/>
        <v>87</v>
      </c>
      <c r="L87" s="21">
        <f t="shared" si="6"/>
        <v>240</v>
      </c>
      <c r="N87" s="21">
        <f t="shared" ca="1" si="10"/>
        <v>87</v>
      </c>
    </row>
    <row r="88" spans="2:14" x14ac:dyDescent="0.2">
      <c r="B88" s="21">
        <f t="shared" ca="1" si="0"/>
        <v>2.1361903402034289E-5</v>
      </c>
      <c r="C88" s="21">
        <v>31</v>
      </c>
      <c r="D88" s="21">
        <f t="shared" ca="1" si="1"/>
        <v>96.696158272399785</v>
      </c>
      <c r="E88" s="21">
        <f t="shared" ca="1" si="2"/>
        <v>314.58150279753067</v>
      </c>
      <c r="G88" s="21">
        <v>-0.5</v>
      </c>
      <c r="H88" s="21">
        <f t="shared" si="8"/>
        <v>270</v>
      </c>
      <c r="I88" s="21">
        <f t="shared" ca="1" si="9"/>
        <v>311</v>
      </c>
      <c r="J88" s="21">
        <f t="shared" ca="1" si="11"/>
        <v>143</v>
      </c>
      <c r="L88" s="21">
        <f t="shared" si="6"/>
        <v>270</v>
      </c>
      <c r="N88" s="21">
        <f t="shared" ca="1" si="10"/>
        <v>143</v>
      </c>
    </row>
    <row r="89" spans="2:14" x14ac:dyDescent="0.2">
      <c r="B89" s="21">
        <f t="shared" ca="1" si="0"/>
        <v>1.6984316313723178E-4</v>
      </c>
      <c r="C89" s="21">
        <v>32</v>
      </c>
      <c r="D89" s="21">
        <f t="shared" ca="1" si="1"/>
        <v>137.50404758301482</v>
      </c>
      <c r="E89" s="21">
        <f t="shared" ca="1" si="2"/>
        <v>283.51118371155411</v>
      </c>
      <c r="G89" s="21">
        <v>0</v>
      </c>
      <c r="H89" s="21">
        <f t="shared" si="8"/>
        <v>300</v>
      </c>
      <c r="I89" s="21">
        <f t="shared" ca="1" si="9"/>
        <v>518</v>
      </c>
      <c r="J89" s="21">
        <f t="shared" ca="1" si="11"/>
        <v>207</v>
      </c>
      <c r="L89" s="21">
        <f t="shared" si="6"/>
        <v>300</v>
      </c>
      <c r="N89" s="21">
        <f t="shared" ca="1" si="10"/>
        <v>207</v>
      </c>
    </row>
    <row r="90" spans="2:14" x14ac:dyDescent="0.2">
      <c r="B90" s="21">
        <f t="shared" ca="1" si="0"/>
        <v>2.8901033730603844E-5</v>
      </c>
      <c r="C90" s="21">
        <v>33</v>
      </c>
      <c r="D90" s="21">
        <f t="shared" ca="1" si="1"/>
        <v>102.12094423208111</v>
      </c>
      <c r="E90" s="21">
        <f t="shared" ca="1" si="2"/>
        <v>345.57966238292403</v>
      </c>
      <c r="G90" s="21">
        <v>0.5</v>
      </c>
      <c r="H90" s="21">
        <f t="shared" si="8"/>
        <v>330</v>
      </c>
      <c r="I90" s="21">
        <f t="shared" ca="1" si="9"/>
        <v>697</v>
      </c>
      <c r="J90" s="21">
        <f t="shared" ca="1" si="11"/>
        <v>179</v>
      </c>
      <c r="L90" s="21">
        <f t="shared" si="6"/>
        <v>330</v>
      </c>
      <c r="N90" s="21">
        <f t="shared" ca="1" si="10"/>
        <v>179</v>
      </c>
    </row>
    <row r="91" spans="2:14" x14ac:dyDescent="0.2">
      <c r="B91" s="21">
        <f t="shared" ca="1" si="0"/>
        <v>3.6711786125571894E-5</v>
      </c>
      <c r="C91" s="21">
        <v>34</v>
      </c>
      <c r="D91" s="21">
        <f t="shared" ca="1" si="1"/>
        <v>106.52200848513353</v>
      </c>
      <c r="E91" s="21">
        <f t="shared" ca="1" si="2"/>
        <v>276.7250837243032</v>
      </c>
      <c r="G91" s="21">
        <v>1</v>
      </c>
      <c r="H91" s="21">
        <f t="shared" si="8"/>
        <v>360</v>
      </c>
      <c r="I91" s="21">
        <f t="shared" ca="1" si="9"/>
        <v>833</v>
      </c>
      <c r="J91" s="21">
        <f t="shared" ca="1" si="11"/>
        <v>136</v>
      </c>
      <c r="L91" s="21">
        <f t="shared" si="6"/>
        <v>360</v>
      </c>
      <c r="N91" s="21">
        <f t="shared" ca="1" si="10"/>
        <v>136</v>
      </c>
    </row>
    <row r="92" spans="2:14" x14ac:dyDescent="0.2">
      <c r="B92" s="21">
        <f t="shared" ca="1" si="0"/>
        <v>1.0329052039201719E-5</v>
      </c>
      <c r="C92" s="21">
        <v>35</v>
      </c>
      <c r="D92" s="21">
        <f t="shared" ca="1" si="1"/>
        <v>84.212321830461789</v>
      </c>
      <c r="E92" s="21">
        <f t="shared" ca="1" si="2"/>
        <v>238.3120692073426</v>
      </c>
      <c r="G92" s="21">
        <v>1.5</v>
      </c>
      <c r="H92" s="21">
        <f t="shared" si="8"/>
        <v>390</v>
      </c>
      <c r="I92" s="21">
        <f t="shared" ca="1" si="9"/>
        <v>925</v>
      </c>
      <c r="J92" s="21">
        <f t="shared" ca="1" si="11"/>
        <v>92</v>
      </c>
      <c r="L92" s="21">
        <f t="shared" si="6"/>
        <v>390</v>
      </c>
      <c r="N92" s="21">
        <f t="shared" ca="1" si="10"/>
        <v>92</v>
      </c>
    </row>
    <row r="93" spans="2:14" x14ac:dyDescent="0.2">
      <c r="B93" s="21">
        <f t="shared" ca="1" si="0"/>
        <v>6.8654939285337711E-6</v>
      </c>
      <c r="C93" s="21">
        <v>36</v>
      </c>
      <c r="D93" s="21">
        <f t="shared" ca="1" si="1"/>
        <v>77.502403978967408</v>
      </c>
      <c r="E93" s="21">
        <f t="shared" ca="1" si="2"/>
        <v>382.11005612048655</v>
      </c>
      <c r="G93" s="21">
        <v>2</v>
      </c>
      <c r="H93" s="21">
        <f t="shared" si="8"/>
        <v>420</v>
      </c>
      <c r="I93" s="21">
        <f t="shared" ca="1" si="9"/>
        <v>976</v>
      </c>
      <c r="J93" s="21">
        <f t="shared" ca="1" si="11"/>
        <v>51</v>
      </c>
      <c r="L93" s="21">
        <f t="shared" si="6"/>
        <v>420</v>
      </c>
      <c r="N93" s="21">
        <f t="shared" ca="1" si="10"/>
        <v>51</v>
      </c>
    </row>
    <row r="94" spans="2:14" x14ac:dyDescent="0.2">
      <c r="B94" s="21">
        <f t="shared" ca="1" si="0"/>
        <v>2.448129813566748E-6</v>
      </c>
      <c r="C94" s="21">
        <v>37</v>
      </c>
      <c r="D94" s="21">
        <f t="shared" ca="1" si="1"/>
        <v>61.400540423277079</v>
      </c>
      <c r="E94" s="21">
        <f t="shared" ca="1" si="2"/>
        <v>289.92494297553162</v>
      </c>
      <c r="G94" s="21">
        <v>2.5</v>
      </c>
      <c r="H94" s="21">
        <f t="shared" si="8"/>
        <v>450</v>
      </c>
      <c r="I94" s="21">
        <f t="shared" ca="1" si="9"/>
        <v>995</v>
      </c>
      <c r="J94" s="21">
        <f t="shared" ca="1" si="11"/>
        <v>19</v>
      </c>
      <c r="L94" s="21">
        <f t="shared" si="6"/>
        <v>450</v>
      </c>
      <c r="N94" s="21">
        <f t="shared" ca="1" si="10"/>
        <v>19</v>
      </c>
    </row>
    <row r="95" spans="2:14" x14ac:dyDescent="0.2">
      <c r="B95" s="21">
        <f t="shared" ca="1" si="0"/>
        <v>6.434393911404688E-6</v>
      </c>
      <c r="C95" s="21">
        <v>38</v>
      </c>
      <c r="D95" s="21">
        <f t="shared" ca="1" si="1"/>
        <v>76.455591329715375</v>
      </c>
      <c r="E95" s="21">
        <f t="shared" ca="1" si="2"/>
        <v>309.18906777033345</v>
      </c>
      <c r="G95" s="21">
        <v>3</v>
      </c>
      <c r="H95" s="21">
        <f t="shared" si="8"/>
        <v>480</v>
      </c>
      <c r="I95" s="21">
        <f t="shared" ca="1" si="9"/>
        <v>999</v>
      </c>
      <c r="J95" s="21">
        <f t="shared" ca="1" si="11"/>
        <v>4</v>
      </c>
      <c r="L95" s="21">
        <f t="shared" si="6"/>
        <v>480</v>
      </c>
      <c r="N95" s="21">
        <f t="shared" ca="1" si="10"/>
        <v>4</v>
      </c>
    </row>
    <row r="96" spans="2:14" x14ac:dyDescent="0.2">
      <c r="B96" s="21">
        <f t="shared" ca="1" si="0"/>
        <v>2.7732664760092897E-5</v>
      </c>
      <c r="C96" s="21">
        <v>39</v>
      </c>
      <c r="D96" s="21">
        <f t="shared" ca="1" si="1"/>
        <v>101.3716060621846</v>
      </c>
      <c r="E96" s="21">
        <f t="shared" ca="1" si="2"/>
        <v>251.95655851674229</v>
      </c>
      <c r="G96" s="21">
        <v>3.5</v>
      </c>
      <c r="H96" s="21">
        <f t="shared" si="8"/>
        <v>510</v>
      </c>
      <c r="I96" s="21">
        <f t="shared" ca="1" si="9"/>
        <v>1000</v>
      </c>
      <c r="J96" s="21">
        <f t="shared" ca="1" si="11"/>
        <v>1</v>
      </c>
      <c r="L96" s="21">
        <f t="shared" si="6"/>
        <v>510</v>
      </c>
      <c r="N96" s="21">
        <f t="shared" ca="1" si="10"/>
        <v>1</v>
      </c>
    </row>
    <row r="97" spans="2:14" x14ac:dyDescent="0.2">
      <c r="B97" s="21">
        <f t="shared" ca="1" si="0"/>
        <v>7.290729633938341E-5</v>
      </c>
      <c r="C97" s="21">
        <v>40</v>
      </c>
      <c r="D97" s="21">
        <f t="shared" ca="1" si="1"/>
        <v>119.73941379404903</v>
      </c>
      <c r="E97" s="21">
        <f t="shared" ca="1" si="2"/>
        <v>295.38540117710556</v>
      </c>
      <c r="G97" s="21">
        <v>4</v>
      </c>
      <c r="H97" s="21">
        <f t="shared" si="8"/>
        <v>540</v>
      </c>
      <c r="I97" s="21">
        <f t="shared" ca="1" si="9"/>
        <v>1000</v>
      </c>
      <c r="J97" s="21">
        <f t="shared" ca="1" si="11"/>
        <v>0</v>
      </c>
      <c r="L97" s="21">
        <f t="shared" si="6"/>
        <v>540</v>
      </c>
      <c r="N97" s="21">
        <f t="shared" ca="1" si="10"/>
        <v>0</v>
      </c>
    </row>
    <row r="98" spans="2:14" x14ac:dyDescent="0.2">
      <c r="B98" s="21">
        <f t="shared" ca="1" si="0"/>
        <v>4.1491308583786792E-5</v>
      </c>
      <c r="C98" s="21">
        <v>41</v>
      </c>
      <c r="D98" s="21">
        <f t="shared" ca="1" si="1"/>
        <v>108.81277992385282</v>
      </c>
      <c r="E98" s="21">
        <f t="shared" ca="1" si="2"/>
        <v>322.09890612081853</v>
      </c>
      <c r="G98" s="21">
        <v>4.5</v>
      </c>
      <c r="H98" s="21">
        <f t="shared" si="8"/>
        <v>570</v>
      </c>
      <c r="I98" s="21">
        <f t="shared" ca="1" si="9"/>
        <v>1000</v>
      </c>
      <c r="J98" s="21">
        <f t="shared" ca="1" si="11"/>
        <v>0</v>
      </c>
      <c r="L98" s="21">
        <f t="shared" si="6"/>
        <v>570</v>
      </c>
      <c r="N98" s="21">
        <f t="shared" ca="1" si="10"/>
        <v>0</v>
      </c>
    </row>
    <row r="99" spans="2:14" x14ac:dyDescent="0.2">
      <c r="B99" s="21">
        <f t="shared" ca="1" si="0"/>
        <v>2.6649115215527777E-5</v>
      </c>
      <c r="C99" s="21">
        <v>42</v>
      </c>
      <c r="D99" s="21">
        <f t="shared" ca="1" si="1"/>
        <v>100.65057087856735</v>
      </c>
      <c r="E99" s="21">
        <f t="shared" ca="1" si="2"/>
        <v>308.30543810346364</v>
      </c>
      <c r="G99" s="21">
        <v>5</v>
      </c>
      <c r="H99" s="21">
        <f t="shared" si="8"/>
        <v>600</v>
      </c>
      <c r="I99" s="21">
        <f t="shared" ca="1" si="9"/>
        <v>1000</v>
      </c>
      <c r="J99" s="21">
        <f t="shared" ca="1" si="11"/>
        <v>0</v>
      </c>
      <c r="L99" s="21">
        <f t="shared" si="6"/>
        <v>600</v>
      </c>
      <c r="N99" s="21">
        <f t="shared" ca="1" si="10"/>
        <v>0</v>
      </c>
    </row>
    <row r="100" spans="2:14" x14ac:dyDescent="0.2">
      <c r="B100" s="21">
        <f t="shared" ca="1" si="0"/>
        <v>4.4218951874445106E-5</v>
      </c>
      <c r="C100" s="21">
        <v>43</v>
      </c>
      <c r="D100" s="21">
        <f t="shared" ca="1" si="1"/>
        <v>110.01544081856228</v>
      </c>
      <c r="E100" s="21">
        <f t="shared" ca="1" si="2"/>
        <v>329.46562346431716</v>
      </c>
    </row>
    <row r="101" spans="2:14" x14ac:dyDescent="0.2">
      <c r="B101" s="21">
        <f t="shared" ca="1" si="0"/>
        <v>2.7951727915151177E-5</v>
      </c>
      <c r="C101" s="21">
        <v>44</v>
      </c>
      <c r="D101" s="21">
        <f t="shared" ca="1" si="1"/>
        <v>101.51426048450814</v>
      </c>
      <c r="E101" s="21">
        <f t="shared" ca="1" si="2"/>
        <v>228.18064517771987</v>
      </c>
    </row>
    <row r="102" spans="2:14" x14ac:dyDescent="0.2">
      <c r="B102" s="21">
        <f t="shared" ca="1" si="0"/>
        <v>7.5353562779722613E-6</v>
      </c>
      <c r="C102" s="21">
        <v>45</v>
      </c>
      <c r="D102" s="21">
        <f t="shared" ca="1" si="1"/>
        <v>79.013860821065776</v>
      </c>
      <c r="E102" s="21">
        <f t="shared" ca="1" si="2"/>
        <v>240.76355822166778</v>
      </c>
    </row>
    <row r="103" spans="2:14" x14ac:dyDescent="0.2">
      <c r="B103" s="21">
        <f t="shared" ca="1" si="0"/>
        <v>3.0469322051954768E-6</v>
      </c>
      <c r="C103" s="21">
        <v>46</v>
      </c>
      <c r="D103" s="21">
        <f t="shared" ca="1" si="1"/>
        <v>64.725131113005716</v>
      </c>
      <c r="E103" s="21">
        <f t="shared" ca="1" si="2"/>
        <v>386.16759641699775</v>
      </c>
    </row>
    <row r="104" spans="2:14" x14ac:dyDescent="0.2">
      <c r="B104" s="21">
        <f t="shared" ca="1" si="0"/>
        <v>2.8452205363682028E-5</v>
      </c>
      <c r="C104" s="21">
        <v>47</v>
      </c>
      <c r="D104" s="21">
        <f t="shared" ca="1" si="1"/>
        <v>101.83639872038395</v>
      </c>
      <c r="E104" s="21">
        <f t="shared" ca="1" si="2"/>
        <v>259.42564842091559</v>
      </c>
    </row>
    <row r="105" spans="2:14" x14ac:dyDescent="0.2">
      <c r="B105" s="21">
        <f t="shared" ca="1" si="0"/>
        <v>1.2943962456090768E-4</v>
      </c>
      <c r="C105" s="21">
        <v>48</v>
      </c>
      <c r="D105" s="21">
        <f t="shared" ca="1" si="1"/>
        <v>131.59307333136073</v>
      </c>
      <c r="E105" s="21">
        <f t="shared" ca="1" si="2"/>
        <v>296.15107483953079</v>
      </c>
    </row>
    <row r="106" spans="2:14" x14ac:dyDescent="0.2">
      <c r="B106" s="21">
        <f t="shared" ca="1" si="0"/>
        <v>1.2665452418884953E-5</v>
      </c>
      <c r="C106" s="21">
        <v>49</v>
      </c>
      <c r="D106" s="21">
        <f t="shared" ca="1" si="1"/>
        <v>87.641538676376683</v>
      </c>
      <c r="E106" s="21">
        <f t="shared" ca="1" si="2"/>
        <v>338.62514372544865</v>
      </c>
    </row>
    <row r="107" spans="2:14" x14ac:dyDescent="0.2">
      <c r="B107" s="21">
        <f t="shared" ca="1" si="0"/>
        <v>2.7233817076830205E-5</v>
      </c>
      <c r="C107" s="21">
        <v>50</v>
      </c>
      <c r="D107" s="21">
        <f t="shared" ca="1" si="1"/>
        <v>101.04289531820221</v>
      </c>
      <c r="E107" s="21">
        <f t="shared" ca="1" si="2"/>
        <v>297.51503271628678</v>
      </c>
    </row>
    <row r="108" spans="2:14" x14ac:dyDescent="0.2">
      <c r="B108" s="21">
        <f t="shared" ca="1" si="0"/>
        <v>3.3358165333428373E-5</v>
      </c>
      <c r="C108" s="21">
        <v>51</v>
      </c>
      <c r="D108" s="21">
        <f t="shared" ca="1" si="1"/>
        <v>104.74770384338778</v>
      </c>
      <c r="E108" s="21">
        <f t="shared" ca="1" si="2"/>
        <v>198.35640960443976</v>
      </c>
    </row>
    <row r="109" spans="2:14" x14ac:dyDescent="0.2">
      <c r="B109" s="21">
        <f t="shared" ca="1" si="0"/>
        <v>7.2717372360418182E-6</v>
      </c>
      <c r="C109" s="21">
        <v>52</v>
      </c>
      <c r="D109" s="21">
        <f t="shared" ca="1" si="1"/>
        <v>78.434496981583365</v>
      </c>
      <c r="E109" s="21">
        <f t="shared" ca="1" si="2"/>
        <v>223.70867426974553</v>
      </c>
    </row>
    <row r="110" spans="2:14" x14ac:dyDescent="0.2">
      <c r="B110" s="21">
        <f t="shared" ca="1" si="0"/>
        <v>1.2480411072736417E-5</v>
      </c>
      <c r="C110" s="21">
        <v>53</v>
      </c>
      <c r="D110" s="21">
        <f t="shared" ca="1" si="1"/>
        <v>87.392183672258753</v>
      </c>
      <c r="E110" s="21">
        <f t="shared" ca="1" si="2"/>
        <v>232.03852781509966</v>
      </c>
    </row>
    <row r="111" spans="2:14" x14ac:dyDescent="0.2">
      <c r="B111" s="21">
        <f t="shared" ca="1" si="0"/>
        <v>3.4668455793754032E-5</v>
      </c>
      <c r="C111" s="21">
        <v>54</v>
      </c>
      <c r="D111" s="21">
        <f t="shared" ca="1" si="1"/>
        <v>105.45936116965851</v>
      </c>
      <c r="E111" s="21">
        <f t="shared" ca="1" si="2"/>
        <v>218.51705527676447</v>
      </c>
    </row>
    <row r="112" spans="2:14" x14ac:dyDescent="0.2">
      <c r="B112" s="21">
        <f t="shared" ca="1" si="0"/>
        <v>4.391176115031329E-5</v>
      </c>
      <c r="C112" s="21">
        <v>55</v>
      </c>
      <c r="D112" s="21">
        <f t="shared" ca="1" si="1"/>
        <v>109.88338855267351</v>
      </c>
      <c r="E112" s="21">
        <f t="shared" ca="1" si="2"/>
        <v>285.96199868694299</v>
      </c>
    </row>
    <row r="113" spans="2:5" x14ac:dyDescent="0.2">
      <c r="B113" s="21">
        <f t="shared" ca="1" si="0"/>
        <v>2.205690990780132E-5</v>
      </c>
      <c r="C113" s="21">
        <v>56</v>
      </c>
      <c r="D113" s="21">
        <f t="shared" ca="1" si="1"/>
        <v>97.263888136139968</v>
      </c>
      <c r="E113" s="21">
        <f t="shared" ca="1" si="2"/>
        <v>237.20945472714726</v>
      </c>
    </row>
    <row r="114" spans="2:5" x14ac:dyDescent="0.2">
      <c r="B114" s="21">
        <f t="shared" ca="1" si="0"/>
        <v>6.9578930708497823E-5</v>
      </c>
      <c r="C114" s="21">
        <v>57</v>
      </c>
      <c r="D114" s="21">
        <f t="shared" ca="1" si="1"/>
        <v>118.80862946247512</v>
      </c>
      <c r="E114" s="21">
        <f t="shared" ca="1" si="2"/>
        <v>264.28758470738967</v>
      </c>
    </row>
    <row r="115" spans="2:5" x14ac:dyDescent="0.2">
      <c r="B115" s="21">
        <f t="shared" ca="1" si="0"/>
        <v>6.0985739616542273E-6</v>
      </c>
      <c r="C115" s="21">
        <v>58</v>
      </c>
      <c r="D115" s="21">
        <f t="shared" ca="1" si="1"/>
        <v>75.594024216472278</v>
      </c>
      <c r="E115" s="21">
        <f t="shared" ca="1" si="2"/>
        <v>324.92399912835765</v>
      </c>
    </row>
    <row r="116" spans="2:5" x14ac:dyDescent="0.2">
      <c r="B116" s="21">
        <f t="shared" ca="1" si="0"/>
        <v>1.095447733437396E-4</v>
      </c>
      <c r="C116" s="21">
        <v>59</v>
      </c>
      <c r="D116" s="21">
        <f t="shared" ca="1" si="1"/>
        <v>128.06269288877627</v>
      </c>
      <c r="E116" s="21">
        <f t="shared" ca="1" si="2"/>
        <v>277.09726757519536</v>
      </c>
    </row>
    <row r="117" spans="2:5" x14ac:dyDescent="0.2">
      <c r="B117" s="21">
        <f t="shared" ca="1" si="0"/>
        <v>7.2754088168170588E-5</v>
      </c>
      <c r="C117" s="21">
        <v>60</v>
      </c>
      <c r="D117" s="21">
        <f t="shared" ca="1" si="1"/>
        <v>119.69740707395356</v>
      </c>
      <c r="E117" s="21">
        <f t="shared" ca="1" si="2"/>
        <v>336.16369256339448</v>
      </c>
    </row>
    <row r="118" spans="2:5" x14ac:dyDescent="0.2">
      <c r="B118" s="21">
        <f t="shared" ca="1" si="0"/>
        <v>3.8473780655838783E-5</v>
      </c>
      <c r="C118" s="21">
        <v>61</v>
      </c>
      <c r="D118" s="21">
        <f t="shared" ca="1" si="1"/>
        <v>107.39625283699763</v>
      </c>
      <c r="E118" s="21">
        <f t="shared" ca="1" si="2"/>
        <v>280.33451467672694</v>
      </c>
    </row>
    <row r="119" spans="2:5" x14ac:dyDescent="0.2">
      <c r="B119" s="21">
        <f t="shared" ca="1" si="0"/>
        <v>2.1153339332184015E-4</v>
      </c>
      <c r="C119" s="21">
        <v>62</v>
      </c>
      <c r="D119" s="21">
        <f t="shared" ca="1" si="1"/>
        <v>142.44213432212572</v>
      </c>
      <c r="E119" s="21">
        <f t="shared" ca="1" si="2"/>
        <v>373.40223717699689</v>
      </c>
    </row>
    <row r="120" spans="2:5" x14ac:dyDescent="0.2">
      <c r="B120" s="21">
        <f t="shared" ca="1" si="0"/>
        <v>4.1461984550418482E-5</v>
      </c>
      <c r="C120" s="21">
        <v>63</v>
      </c>
      <c r="D120" s="21">
        <f t="shared" ca="1" si="1"/>
        <v>108.79946776136372</v>
      </c>
      <c r="E120" s="21">
        <f t="shared" ca="1" si="2"/>
        <v>265.32064928185281</v>
      </c>
    </row>
    <row r="121" spans="2:5" x14ac:dyDescent="0.2">
      <c r="B121" s="21">
        <f t="shared" ca="1" si="0"/>
        <v>4.8163790618828807E-5</v>
      </c>
      <c r="C121" s="21">
        <v>64</v>
      </c>
      <c r="D121" s="21">
        <f t="shared" ca="1" si="1"/>
        <v>111.64166150245578</v>
      </c>
      <c r="E121" s="21">
        <f t="shared" ca="1" si="2"/>
        <v>317.0661867529422</v>
      </c>
    </row>
    <row r="122" spans="2:5" x14ac:dyDescent="0.2">
      <c r="B122" s="21">
        <f t="shared" ref="B122:B185" ca="1" si="12">_xlfn.NORM.DIST(D122,Mu,Sigma,0)</f>
        <v>1.2061670544601715E-4</v>
      </c>
      <c r="C122" s="21">
        <v>65</v>
      </c>
      <c r="D122" s="21">
        <f t="shared" ref="D122:D185" ca="1" si="13">_xlfn.NORM.INV(RAND(),mu_1,sigma_1)</f>
        <v>130.09064295228416</v>
      </c>
      <c r="E122" s="21">
        <f t="shared" ref="E122:E185" ca="1" si="14">_xlfn.NORM.INV(RAND(),mu_test,sigma_test)</f>
        <v>338.32141935884624</v>
      </c>
    </row>
    <row r="123" spans="2:5" x14ac:dyDescent="0.2">
      <c r="B123" s="21">
        <f t="shared" ca="1" si="12"/>
        <v>1.2597692676758425E-5</v>
      </c>
      <c r="C123" s="21">
        <v>66</v>
      </c>
      <c r="D123" s="21">
        <f t="shared" ca="1" si="13"/>
        <v>87.550619532711437</v>
      </c>
      <c r="E123" s="21">
        <f t="shared" ca="1" si="14"/>
        <v>282.66899218071029</v>
      </c>
    </row>
    <row r="124" spans="2:5" x14ac:dyDescent="0.2">
      <c r="B124" s="21">
        <f t="shared" ca="1" si="12"/>
        <v>4.6867866864108279E-6</v>
      </c>
      <c r="C124" s="21">
        <v>67</v>
      </c>
      <c r="D124" s="21">
        <f t="shared" ca="1" si="13"/>
        <v>71.408972516459244</v>
      </c>
      <c r="E124" s="21">
        <f t="shared" ca="1" si="14"/>
        <v>245.84818997382177</v>
      </c>
    </row>
    <row r="125" spans="2:5" x14ac:dyDescent="0.2">
      <c r="B125" s="21">
        <f t="shared" ca="1" si="12"/>
        <v>3.2778067351260565E-5</v>
      </c>
      <c r="C125" s="21">
        <v>68</v>
      </c>
      <c r="D125" s="21">
        <f t="shared" ca="1" si="13"/>
        <v>104.42451965105815</v>
      </c>
      <c r="E125" s="21">
        <f t="shared" ca="1" si="14"/>
        <v>265.356068487323</v>
      </c>
    </row>
    <row r="126" spans="2:5" x14ac:dyDescent="0.2">
      <c r="B126" s="21">
        <f t="shared" ca="1" si="12"/>
        <v>8.567458101556959E-6</v>
      </c>
      <c r="C126" s="21">
        <v>69</v>
      </c>
      <c r="D126" s="21">
        <f t="shared" ca="1" si="13"/>
        <v>81.114993837250609</v>
      </c>
      <c r="E126" s="21">
        <f t="shared" ca="1" si="14"/>
        <v>229.59815182873422</v>
      </c>
    </row>
    <row r="127" spans="2:5" x14ac:dyDescent="0.2">
      <c r="B127" s="21">
        <f t="shared" ca="1" si="12"/>
        <v>7.3434947301442274E-5</v>
      </c>
      <c r="C127" s="21">
        <v>70</v>
      </c>
      <c r="D127" s="21">
        <f t="shared" ca="1" si="13"/>
        <v>119.88348732982041</v>
      </c>
      <c r="E127" s="21">
        <f t="shared" ca="1" si="14"/>
        <v>287.34439717302536</v>
      </c>
    </row>
    <row r="128" spans="2:5" x14ac:dyDescent="0.2">
      <c r="B128" s="21">
        <f t="shared" ca="1" si="12"/>
        <v>2.9115992874140575E-5</v>
      </c>
      <c r="C128" s="21">
        <v>71</v>
      </c>
      <c r="D128" s="21">
        <f t="shared" ca="1" si="13"/>
        <v>102.25580422334183</v>
      </c>
      <c r="E128" s="21">
        <f t="shared" ca="1" si="14"/>
        <v>376.58219712755761</v>
      </c>
    </row>
    <row r="129" spans="2:5" x14ac:dyDescent="0.2">
      <c r="B129" s="21">
        <f t="shared" ca="1" si="12"/>
        <v>3.6852543425335684E-6</v>
      </c>
      <c r="C129" s="21">
        <v>72</v>
      </c>
      <c r="D129" s="21">
        <f t="shared" ca="1" si="13"/>
        <v>67.653721761437211</v>
      </c>
      <c r="E129" s="21">
        <f t="shared" ca="1" si="14"/>
        <v>177.18056007678976</v>
      </c>
    </row>
    <row r="130" spans="2:5" x14ac:dyDescent="0.2">
      <c r="B130" s="21">
        <f t="shared" ca="1" si="12"/>
        <v>8.6396393671364947E-6</v>
      </c>
      <c r="C130" s="21">
        <v>73</v>
      </c>
      <c r="D130" s="21">
        <f t="shared" ca="1" si="13"/>
        <v>81.253023637688884</v>
      </c>
      <c r="E130" s="21">
        <f t="shared" ca="1" si="14"/>
        <v>373.49986873498307</v>
      </c>
    </row>
    <row r="131" spans="2:5" x14ac:dyDescent="0.2">
      <c r="B131" s="21">
        <f t="shared" ca="1" si="12"/>
        <v>8.5707999853085767E-5</v>
      </c>
      <c r="C131" s="21">
        <v>74</v>
      </c>
      <c r="D131" s="21">
        <f t="shared" ca="1" si="13"/>
        <v>122.99936351070752</v>
      </c>
      <c r="E131" s="21">
        <f t="shared" ca="1" si="14"/>
        <v>386.37503629612053</v>
      </c>
    </row>
    <row r="132" spans="2:5" x14ac:dyDescent="0.2">
      <c r="B132" s="21">
        <f t="shared" ca="1" si="12"/>
        <v>5.7256274088098641E-5</v>
      </c>
      <c r="C132" s="21">
        <v>75</v>
      </c>
      <c r="D132" s="21">
        <f t="shared" ca="1" si="13"/>
        <v>114.97629964689629</v>
      </c>
      <c r="E132" s="21">
        <f t="shared" ca="1" si="14"/>
        <v>295.43709856001584</v>
      </c>
    </row>
    <row r="133" spans="2:5" x14ac:dyDescent="0.2">
      <c r="B133" s="21">
        <f t="shared" ca="1" si="12"/>
        <v>1.6437993485975059E-6</v>
      </c>
      <c r="C133" s="21">
        <v>76</v>
      </c>
      <c r="D133" s="21">
        <f t="shared" ca="1" si="13"/>
        <v>55.464595582964684</v>
      </c>
      <c r="E133" s="21">
        <f t="shared" ca="1" si="14"/>
        <v>334.57508628393873</v>
      </c>
    </row>
    <row r="134" spans="2:5" x14ac:dyDescent="0.2">
      <c r="B134" s="21">
        <f t="shared" ca="1" si="12"/>
        <v>5.8550650095315986E-5</v>
      </c>
      <c r="C134" s="21">
        <v>77</v>
      </c>
      <c r="D134" s="21">
        <f t="shared" ca="1" si="13"/>
        <v>115.41177193819894</v>
      </c>
      <c r="E134" s="21">
        <f t="shared" ca="1" si="14"/>
        <v>407.18952551379709</v>
      </c>
    </row>
    <row r="135" spans="2:5" x14ac:dyDescent="0.2">
      <c r="B135" s="21">
        <f t="shared" ca="1" si="12"/>
        <v>3.6525941444911002E-5</v>
      </c>
      <c r="C135" s="21">
        <v>78</v>
      </c>
      <c r="D135" s="21">
        <f t="shared" ca="1" si="13"/>
        <v>106.42759996552384</v>
      </c>
      <c r="E135" s="21">
        <f t="shared" ca="1" si="14"/>
        <v>323.93698485203345</v>
      </c>
    </row>
    <row r="136" spans="2:5" x14ac:dyDescent="0.2">
      <c r="B136" s="21">
        <f t="shared" ca="1" si="12"/>
        <v>7.970659942979825E-5</v>
      </c>
      <c r="C136" s="21">
        <v>79</v>
      </c>
      <c r="D136" s="21">
        <f t="shared" ca="1" si="13"/>
        <v>121.52899240255849</v>
      </c>
      <c r="E136" s="21">
        <f t="shared" ca="1" si="14"/>
        <v>267.08699805793873</v>
      </c>
    </row>
    <row r="137" spans="2:5" x14ac:dyDescent="0.2">
      <c r="B137" s="21">
        <f t="shared" ca="1" si="12"/>
        <v>4.3239695686069465E-5</v>
      </c>
      <c r="C137" s="21">
        <v>80</v>
      </c>
      <c r="D137" s="21">
        <f t="shared" ca="1" si="13"/>
        <v>109.59156201846804</v>
      </c>
      <c r="E137" s="21">
        <f t="shared" ca="1" si="14"/>
        <v>377.08261282571669</v>
      </c>
    </row>
    <row r="138" spans="2:5" x14ac:dyDescent="0.2">
      <c r="B138" s="21">
        <f t="shared" ca="1" si="12"/>
        <v>3.5237841120135986E-5</v>
      </c>
      <c r="C138" s="21">
        <v>81</v>
      </c>
      <c r="D138" s="21">
        <f t="shared" ca="1" si="13"/>
        <v>105.76104957058936</v>
      </c>
      <c r="E138" s="21">
        <f t="shared" ca="1" si="14"/>
        <v>282.97789747677774</v>
      </c>
    </row>
    <row r="139" spans="2:5" x14ac:dyDescent="0.2">
      <c r="B139" s="21">
        <f t="shared" ca="1" si="12"/>
        <v>4.934457382999957E-5</v>
      </c>
      <c r="C139" s="21">
        <v>82</v>
      </c>
      <c r="D139" s="21">
        <f t="shared" ca="1" si="13"/>
        <v>112.10514238137242</v>
      </c>
      <c r="E139" s="21">
        <f t="shared" ca="1" si="14"/>
        <v>260.24262236852144</v>
      </c>
    </row>
    <row r="140" spans="2:5" x14ac:dyDescent="0.2">
      <c r="B140" s="21">
        <f t="shared" ca="1" si="12"/>
        <v>3.009530362825611E-6</v>
      </c>
      <c r="C140" s="21">
        <v>83</v>
      </c>
      <c r="D140" s="21">
        <f t="shared" ca="1" si="13"/>
        <v>64.536217996391088</v>
      </c>
      <c r="E140" s="21">
        <f t="shared" ca="1" si="14"/>
        <v>363.53328090652445</v>
      </c>
    </row>
    <row r="141" spans="2:5" x14ac:dyDescent="0.2">
      <c r="B141" s="21">
        <f t="shared" ca="1" si="12"/>
        <v>4.2379903858823089E-5</v>
      </c>
      <c r="C141" s="21">
        <v>84</v>
      </c>
      <c r="D141" s="21">
        <f t="shared" ca="1" si="13"/>
        <v>109.21220457428582</v>
      </c>
      <c r="E141" s="21">
        <f t="shared" ca="1" si="14"/>
        <v>225.82233259696579</v>
      </c>
    </row>
    <row r="142" spans="2:5" x14ac:dyDescent="0.2">
      <c r="B142" s="21">
        <f t="shared" ca="1" si="12"/>
        <v>6.133406472897166E-5</v>
      </c>
      <c r="C142" s="21">
        <v>85</v>
      </c>
      <c r="D142" s="21">
        <f t="shared" ca="1" si="13"/>
        <v>116.31978088286249</v>
      </c>
      <c r="E142" s="21">
        <f t="shared" ca="1" si="14"/>
        <v>378.46921603627641</v>
      </c>
    </row>
    <row r="143" spans="2:5" x14ac:dyDescent="0.2">
      <c r="B143" s="21">
        <f t="shared" ca="1" si="12"/>
        <v>7.1729378935768049E-5</v>
      </c>
      <c r="C143" s="21">
        <v>86</v>
      </c>
      <c r="D143" s="21">
        <f t="shared" ca="1" si="13"/>
        <v>119.41441152256152</v>
      </c>
      <c r="E143" s="21">
        <f t="shared" ca="1" si="14"/>
        <v>311.71300917730997</v>
      </c>
    </row>
    <row r="144" spans="2:5" x14ac:dyDescent="0.2">
      <c r="B144" s="21">
        <f t="shared" ca="1" si="12"/>
        <v>2.0095934749591729E-5</v>
      </c>
      <c r="C144" s="21">
        <v>87</v>
      </c>
      <c r="D144" s="21">
        <f t="shared" ca="1" si="13"/>
        <v>95.617242855021701</v>
      </c>
      <c r="E144" s="21">
        <f t="shared" ca="1" si="14"/>
        <v>289.18736058301346</v>
      </c>
    </row>
    <row r="145" spans="2:5" x14ac:dyDescent="0.2">
      <c r="B145" s="21">
        <f t="shared" ca="1" si="12"/>
        <v>8.397040657496334E-6</v>
      </c>
      <c r="C145" s="21">
        <v>88</v>
      </c>
      <c r="D145" s="21">
        <f t="shared" ca="1" si="13"/>
        <v>80.784794153391488</v>
      </c>
      <c r="E145" s="21">
        <f t="shared" ca="1" si="14"/>
        <v>298.72120899703151</v>
      </c>
    </row>
    <row r="146" spans="2:5" x14ac:dyDescent="0.2">
      <c r="B146" s="21">
        <f t="shared" ca="1" si="12"/>
        <v>2.4127623245852772E-5</v>
      </c>
      <c r="C146" s="21">
        <v>89</v>
      </c>
      <c r="D146" s="21">
        <f t="shared" ca="1" si="13"/>
        <v>98.863567157416028</v>
      </c>
      <c r="E146" s="21">
        <f t="shared" ca="1" si="14"/>
        <v>335.91122094453897</v>
      </c>
    </row>
    <row r="147" spans="2:5" x14ac:dyDescent="0.2">
      <c r="B147" s="21">
        <f t="shared" ca="1" si="12"/>
        <v>5.4702564621541699E-5</v>
      </c>
      <c r="C147" s="21">
        <v>90</v>
      </c>
      <c r="D147" s="21">
        <f t="shared" ca="1" si="13"/>
        <v>114.09066334173204</v>
      </c>
      <c r="E147" s="21">
        <f t="shared" ca="1" si="14"/>
        <v>296.76319770950568</v>
      </c>
    </row>
    <row r="148" spans="2:5" x14ac:dyDescent="0.2">
      <c r="B148" s="21">
        <f t="shared" ca="1" si="12"/>
        <v>8.9200561826024844E-6</v>
      </c>
      <c r="C148" s="21">
        <v>91</v>
      </c>
      <c r="D148" s="21">
        <f t="shared" ca="1" si="13"/>
        <v>81.779328280373136</v>
      </c>
      <c r="E148" s="21">
        <f t="shared" ca="1" si="14"/>
        <v>222.29353508071807</v>
      </c>
    </row>
    <row r="149" spans="2:5" x14ac:dyDescent="0.2">
      <c r="B149" s="21">
        <f t="shared" ca="1" si="12"/>
        <v>1.7927528103234726E-5</v>
      </c>
      <c r="C149" s="21">
        <v>92</v>
      </c>
      <c r="D149" s="21">
        <f t="shared" ca="1" si="13"/>
        <v>93.615871863296235</v>
      </c>
      <c r="E149" s="21">
        <f t="shared" ca="1" si="14"/>
        <v>311.07520718893704</v>
      </c>
    </row>
    <row r="150" spans="2:5" x14ac:dyDescent="0.2">
      <c r="B150" s="21">
        <f t="shared" ca="1" si="12"/>
        <v>5.5010711041662513E-6</v>
      </c>
      <c r="C150" s="21">
        <v>93</v>
      </c>
      <c r="D150" s="21">
        <f t="shared" ca="1" si="13"/>
        <v>73.945914812532507</v>
      </c>
      <c r="E150" s="21">
        <f t="shared" ca="1" si="14"/>
        <v>286.90176371698976</v>
      </c>
    </row>
    <row r="151" spans="2:5" x14ac:dyDescent="0.2">
      <c r="B151" s="21">
        <f t="shared" ca="1" si="12"/>
        <v>9.1143148347980439E-7</v>
      </c>
      <c r="C151" s="21">
        <v>94</v>
      </c>
      <c r="D151" s="21">
        <f t="shared" ca="1" si="13"/>
        <v>46.931318614402791</v>
      </c>
      <c r="E151" s="21">
        <f t="shared" ca="1" si="14"/>
        <v>266.80310092810691</v>
      </c>
    </row>
    <row r="152" spans="2:5" x14ac:dyDescent="0.2">
      <c r="B152" s="21">
        <f t="shared" ca="1" si="12"/>
        <v>9.7147204133626019E-6</v>
      </c>
      <c r="C152" s="21">
        <v>95</v>
      </c>
      <c r="D152" s="21">
        <f t="shared" ca="1" si="13"/>
        <v>83.191759509281525</v>
      </c>
      <c r="E152" s="21">
        <f t="shared" ca="1" si="14"/>
        <v>430.31429234970165</v>
      </c>
    </row>
    <row r="153" spans="2:5" x14ac:dyDescent="0.2">
      <c r="B153" s="21">
        <f t="shared" ca="1" si="12"/>
        <v>8.8327052678896191E-6</v>
      </c>
      <c r="C153" s="21">
        <v>96</v>
      </c>
      <c r="D153" s="21">
        <f t="shared" ca="1" si="13"/>
        <v>81.617042601934415</v>
      </c>
      <c r="E153" s="21">
        <f t="shared" ca="1" si="14"/>
        <v>261.19664940759145</v>
      </c>
    </row>
    <row r="154" spans="2:5" x14ac:dyDescent="0.2">
      <c r="B154" s="21">
        <f t="shared" ca="1" si="12"/>
        <v>2.5703921649543405E-6</v>
      </c>
      <c r="C154" s="21">
        <v>97</v>
      </c>
      <c r="D154" s="21">
        <f t="shared" ca="1" si="13"/>
        <v>62.136979188210965</v>
      </c>
      <c r="E154" s="21">
        <f t="shared" ca="1" si="14"/>
        <v>373.3182511258384</v>
      </c>
    </row>
    <row r="155" spans="2:5" x14ac:dyDescent="0.2">
      <c r="B155" s="21">
        <f t="shared" ca="1" si="12"/>
        <v>3.2240696239186499E-5</v>
      </c>
      <c r="C155" s="21">
        <v>98</v>
      </c>
      <c r="D155" s="21">
        <f t="shared" ca="1" si="13"/>
        <v>104.12048285414653</v>
      </c>
      <c r="E155" s="21">
        <f t="shared" ca="1" si="14"/>
        <v>302.55893869618728</v>
      </c>
    </row>
    <row r="156" spans="2:5" x14ac:dyDescent="0.2">
      <c r="B156" s="21">
        <f t="shared" ca="1" si="12"/>
        <v>2.3797888957894929E-5</v>
      </c>
      <c r="C156" s="21">
        <v>99</v>
      </c>
      <c r="D156" s="21">
        <f t="shared" ca="1" si="13"/>
        <v>98.617428230981702</v>
      </c>
      <c r="E156" s="21">
        <f t="shared" ca="1" si="14"/>
        <v>289.32311826002194</v>
      </c>
    </row>
    <row r="157" spans="2:5" x14ac:dyDescent="0.2">
      <c r="B157" s="21">
        <f t="shared" ca="1" si="12"/>
        <v>3.5110590728317548E-5</v>
      </c>
      <c r="C157" s="21">
        <v>100</v>
      </c>
      <c r="D157" s="21">
        <f t="shared" ca="1" si="13"/>
        <v>105.69401074216958</v>
      </c>
      <c r="E157" s="21">
        <f t="shared" ca="1" si="14"/>
        <v>244.87129199692538</v>
      </c>
    </row>
    <row r="158" spans="2:5" x14ac:dyDescent="0.2">
      <c r="B158" s="21">
        <f t="shared" ca="1" si="12"/>
        <v>1.8828814794212593E-5</v>
      </c>
      <c r="C158" s="21">
        <v>101</v>
      </c>
      <c r="D158" s="21">
        <f t="shared" ca="1" si="13"/>
        <v>94.473259008111427</v>
      </c>
      <c r="E158" s="21">
        <f t="shared" ca="1" si="14"/>
        <v>328.6295108881618</v>
      </c>
    </row>
    <row r="159" spans="2:5" x14ac:dyDescent="0.2">
      <c r="B159" s="21">
        <f t="shared" ca="1" si="12"/>
        <v>4.7040032811487785E-6</v>
      </c>
      <c r="C159" s="21">
        <v>102</v>
      </c>
      <c r="D159" s="21">
        <f t="shared" ca="1" si="13"/>
        <v>71.466725416599957</v>
      </c>
      <c r="E159" s="21">
        <f t="shared" ca="1" si="14"/>
        <v>308.8797046976303</v>
      </c>
    </row>
    <row r="160" spans="2:5" x14ac:dyDescent="0.2">
      <c r="B160" s="21">
        <f t="shared" ca="1" si="12"/>
        <v>1.9504212264025921E-5</v>
      </c>
      <c r="C160" s="21">
        <v>103</v>
      </c>
      <c r="D160" s="21">
        <f t="shared" ca="1" si="13"/>
        <v>95.091487613032186</v>
      </c>
      <c r="E160" s="21">
        <f t="shared" ca="1" si="14"/>
        <v>236.47279630101113</v>
      </c>
    </row>
    <row r="161" spans="2:5" x14ac:dyDescent="0.2">
      <c r="B161" s="21">
        <f t="shared" ca="1" si="12"/>
        <v>1.1600545200961182E-5</v>
      </c>
      <c r="C161" s="21">
        <v>104</v>
      </c>
      <c r="D161" s="21">
        <f t="shared" ca="1" si="13"/>
        <v>86.157855811309034</v>
      </c>
      <c r="E161" s="21">
        <f t="shared" ca="1" si="14"/>
        <v>319.84784102228184</v>
      </c>
    </row>
    <row r="162" spans="2:5" x14ac:dyDescent="0.2">
      <c r="B162" s="21">
        <f t="shared" ca="1" si="12"/>
        <v>4.4438010043757117E-5</v>
      </c>
      <c r="C162" s="21">
        <v>105</v>
      </c>
      <c r="D162" s="21">
        <f t="shared" ca="1" si="13"/>
        <v>110.10910396681416</v>
      </c>
      <c r="E162" s="21">
        <f t="shared" ca="1" si="14"/>
        <v>264.6248475705886</v>
      </c>
    </row>
    <row r="163" spans="2:5" x14ac:dyDescent="0.2">
      <c r="B163" s="21">
        <f t="shared" ca="1" si="12"/>
        <v>1.1671106119758086E-5</v>
      </c>
      <c r="C163" s="21">
        <v>106</v>
      </c>
      <c r="D163" s="21">
        <f t="shared" ca="1" si="13"/>
        <v>86.259968863257669</v>
      </c>
      <c r="E163" s="21">
        <f t="shared" ca="1" si="14"/>
        <v>350.67104949624292</v>
      </c>
    </row>
    <row r="164" spans="2:5" x14ac:dyDescent="0.2">
      <c r="B164" s="21">
        <f t="shared" ca="1" si="12"/>
        <v>1.2348086422805115E-5</v>
      </c>
      <c r="C164" s="21">
        <v>107</v>
      </c>
      <c r="D164" s="21">
        <f t="shared" ca="1" si="13"/>
        <v>87.21177248181047</v>
      </c>
      <c r="E164" s="21">
        <f t="shared" ca="1" si="14"/>
        <v>287.92181179433669</v>
      </c>
    </row>
    <row r="165" spans="2:5" x14ac:dyDescent="0.2">
      <c r="B165" s="21">
        <f t="shared" ca="1" si="12"/>
        <v>2.1796400674900149E-5</v>
      </c>
      <c r="C165" s="21">
        <v>108</v>
      </c>
      <c r="D165" s="21">
        <f t="shared" ca="1" si="13"/>
        <v>97.053024625110211</v>
      </c>
      <c r="E165" s="21">
        <f t="shared" ca="1" si="14"/>
        <v>308.62733515591168</v>
      </c>
    </row>
    <row r="166" spans="2:5" x14ac:dyDescent="0.2">
      <c r="B166" s="21">
        <f t="shared" ca="1" si="12"/>
        <v>1.9641944812332199E-5</v>
      </c>
      <c r="C166" s="21">
        <v>109</v>
      </c>
      <c r="D166" s="21">
        <f t="shared" ca="1" si="13"/>
        <v>95.215154323681091</v>
      </c>
      <c r="E166" s="21">
        <f t="shared" ca="1" si="14"/>
        <v>324.45280167033548</v>
      </c>
    </row>
    <row r="167" spans="2:5" x14ac:dyDescent="0.2">
      <c r="B167" s="21">
        <f t="shared" ca="1" si="12"/>
        <v>2.3488289098348359E-5</v>
      </c>
      <c r="C167" s="21">
        <v>110</v>
      </c>
      <c r="D167" s="21">
        <f t="shared" ca="1" si="13"/>
        <v>98.383473858817041</v>
      </c>
      <c r="E167" s="21">
        <f t="shared" ca="1" si="14"/>
        <v>265.70244646848198</v>
      </c>
    </row>
    <row r="168" spans="2:5" x14ac:dyDescent="0.2">
      <c r="B168" s="21">
        <f t="shared" ca="1" si="12"/>
        <v>7.4587336711957393E-6</v>
      </c>
      <c r="C168" s="21">
        <v>111</v>
      </c>
      <c r="D168" s="21">
        <f t="shared" ca="1" si="13"/>
        <v>78.847425866931559</v>
      </c>
      <c r="E168" s="21">
        <f t="shared" ca="1" si="14"/>
        <v>352.38698092874495</v>
      </c>
    </row>
    <row r="169" spans="2:5" x14ac:dyDescent="0.2">
      <c r="B169" s="21">
        <f t="shared" ca="1" si="12"/>
        <v>1.5728401131298268E-5</v>
      </c>
      <c r="C169" s="21">
        <v>112</v>
      </c>
      <c r="D169" s="21">
        <f t="shared" ca="1" si="13"/>
        <v>91.345578419030218</v>
      </c>
      <c r="E169" s="21">
        <f t="shared" ca="1" si="14"/>
        <v>266.63329967486874</v>
      </c>
    </row>
    <row r="170" spans="2:5" x14ac:dyDescent="0.2">
      <c r="B170" s="21">
        <f t="shared" ca="1" si="12"/>
        <v>9.0074328075948832E-5</v>
      </c>
      <c r="C170" s="21">
        <v>113</v>
      </c>
      <c r="D170" s="21">
        <f t="shared" ca="1" si="13"/>
        <v>124.01288594936601</v>
      </c>
      <c r="E170" s="21">
        <f t="shared" ca="1" si="14"/>
        <v>212.80475911063084</v>
      </c>
    </row>
    <row r="171" spans="2:5" x14ac:dyDescent="0.2">
      <c r="B171" s="21">
        <f t="shared" ca="1" si="12"/>
        <v>5.4012936822825993E-4</v>
      </c>
      <c r="C171" s="21">
        <v>114</v>
      </c>
      <c r="D171" s="21">
        <f t="shared" ca="1" si="13"/>
        <v>165.55664679008498</v>
      </c>
      <c r="E171" s="21">
        <f t="shared" ca="1" si="14"/>
        <v>223.40554893376523</v>
      </c>
    </row>
    <row r="172" spans="2:5" x14ac:dyDescent="0.2">
      <c r="B172" s="21">
        <f t="shared" ca="1" si="12"/>
        <v>5.3258015709173387E-5</v>
      </c>
      <c r="C172" s="21">
        <v>115</v>
      </c>
      <c r="D172" s="21">
        <f t="shared" ca="1" si="13"/>
        <v>113.573151599368</v>
      </c>
      <c r="E172" s="21">
        <f t="shared" ca="1" si="14"/>
        <v>303.67152741560727</v>
      </c>
    </row>
    <row r="173" spans="2:5" x14ac:dyDescent="0.2">
      <c r="B173" s="21">
        <f t="shared" ca="1" si="12"/>
        <v>5.5606246462604912E-5</v>
      </c>
      <c r="C173" s="21">
        <v>116</v>
      </c>
      <c r="D173" s="21">
        <f t="shared" ca="1" si="13"/>
        <v>114.40821722872616</v>
      </c>
      <c r="E173" s="21">
        <f t="shared" ca="1" si="14"/>
        <v>350.48157315894457</v>
      </c>
    </row>
    <row r="174" spans="2:5" x14ac:dyDescent="0.2">
      <c r="B174" s="21">
        <f t="shared" ca="1" si="12"/>
        <v>1.9422401837875815E-5</v>
      </c>
      <c r="C174" s="21">
        <v>117</v>
      </c>
      <c r="D174" s="21">
        <f t="shared" ca="1" si="13"/>
        <v>95.017653523537859</v>
      </c>
      <c r="E174" s="21">
        <f t="shared" ca="1" si="14"/>
        <v>359.03328646873439</v>
      </c>
    </row>
    <row r="175" spans="2:5" x14ac:dyDescent="0.2">
      <c r="B175" s="21">
        <f t="shared" ca="1" si="12"/>
        <v>6.178567156861828E-5</v>
      </c>
      <c r="C175" s="21">
        <v>118</v>
      </c>
      <c r="D175" s="21">
        <f t="shared" ca="1" si="13"/>
        <v>116.46361932441899</v>
      </c>
      <c r="E175" s="21">
        <f t="shared" ca="1" si="14"/>
        <v>239.3640717848221</v>
      </c>
    </row>
    <row r="176" spans="2:5" x14ac:dyDescent="0.2">
      <c r="B176" s="21">
        <f t="shared" ca="1" si="12"/>
        <v>1.3814886834792139E-5</v>
      </c>
      <c r="C176" s="21">
        <v>119</v>
      </c>
      <c r="D176" s="21">
        <f t="shared" ca="1" si="13"/>
        <v>89.119320446801495</v>
      </c>
      <c r="E176" s="21">
        <f t="shared" ca="1" si="14"/>
        <v>336.60142534775122</v>
      </c>
    </row>
    <row r="177" spans="2:5" x14ac:dyDescent="0.2">
      <c r="B177" s="21">
        <f t="shared" ca="1" si="12"/>
        <v>3.1127173486731927E-5</v>
      </c>
      <c r="C177" s="21">
        <v>120</v>
      </c>
      <c r="D177" s="21">
        <f t="shared" ca="1" si="13"/>
        <v>103.47556586800698</v>
      </c>
      <c r="E177" s="21">
        <f t="shared" ca="1" si="14"/>
        <v>239.48555981824813</v>
      </c>
    </row>
    <row r="178" spans="2:5" x14ac:dyDescent="0.2">
      <c r="B178" s="21">
        <f t="shared" ca="1" si="12"/>
        <v>3.259298264663574E-6</v>
      </c>
      <c r="C178" s="21">
        <v>121</v>
      </c>
      <c r="D178" s="21">
        <f t="shared" ca="1" si="13"/>
        <v>65.758347138495424</v>
      </c>
      <c r="E178" s="21">
        <f t="shared" ca="1" si="14"/>
        <v>433.4155935230109</v>
      </c>
    </row>
    <row r="179" spans="2:5" x14ac:dyDescent="0.2">
      <c r="B179" s="21">
        <f t="shared" ca="1" si="12"/>
        <v>7.4609094615525758E-5</v>
      </c>
      <c r="C179" s="21">
        <v>122</v>
      </c>
      <c r="D179" s="21">
        <f t="shared" ca="1" si="13"/>
        <v>120.20081099359915</v>
      </c>
      <c r="E179" s="21">
        <f t="shared" ca="1" si="14"/>
        <v>227.691944322419</v>
      </c>
    </row>
    <row r="180" spans="2:5" x14ac:dyDescent="0.2">
      <c r="B180" s="21">
        <f t="shared" ca="1" si="12"/>
        <v>5.1923964996279795E-5</v>
      </c>
      <c r="C180" s="21">
        <v>123</v>
      </c>
      <c r="D180" s="21">
        <f t="shared" ca="1" si="13"/>
        <v>113.08392636101846</v>
      </c>
      <c r="E180" s="21">
        <f t="shared" ca="1" si="14"/>
        <v>367.66954029071167</v>
      </c>
    </row>
    <row r="181" spans="2:5" x14ac:dyDescent="0.2">
      <c r="B181" s="21">
        <f t="shared" ca="1" si="12"/>
        <v>4.2085529677799527E-5</v>
      </c>
      <c r="C181" s="21">
        <v>124</v>
      </c>
      <c r="D181" s="21">
        <f t="shared" ca="1" si="13"/>
        <v>109.08072607211994</v>
      </c>
      <c r="E181" s="21">
        <f t="shared" ca="1" si="14"/>
        <v>352.45327438010224</v>
      </c>
    </row>
    <row r="182" spans="2:5" x14ac:dyDescent="0.2">
      <c r="B182" s="21">
        <f t="shared" ca="1" si="12"/>
        <v>1.9051624014709674E-5</v>
      </c>
      <c r="C182" s="21">
        <v>125</v>
      </c>
      <c r="D182" s="21">
        <f t="shared" ca="1" si="13"/>
        <v>94.679419384531371</v>
      </c>
      <c r="E182" s="21">
        <f t="shared" ca="1" si="14"/>
        <v>235.75652757440926</v>
      </c>
    </row>
    <row r="183" spans="2:5" x14ac:dyDescent="0.2">
      <c r="B183" s="21">
        <f t="shared" ca="1" si="12"/>
        <v>5.9784833599802305E-6</v>
      </c>
      <c r="C183" s="21">
        <v>126</v>
      </c>
      <c r="D183" s="21">
        <f t="shared" ca="1" si="13"/>
        <v>75.275199571980863</v>
      </c>
      <c r="E183" s="21">
        <f t="shared" ca="1" si="14"/>
        <v>272.80570820472411</v>
      </c>
    </row>
    <row r="184" spans="2:5" x14ac:dyDescent="0.2">
      <c r="B184" s="21">
        <f t="shared" ca="1" si="12"/>
        <v>1.3297513582216454E-4</v>
      </c>
      <c r="C184" s="21">
        <v>127</v>
      </c>
      <c r="D184" s="21">
        <f t="shared" ca="1" si="13"/>
        <v>132.17011540375705</v>
      </c>
      <c r="E184" s="21">
        <f t="shared" ca="1" si="14"/>
        <v>330.4963887271532</v>
      </c>
    </row>
    <row r="185" spans="2:5" x14ac:dyDescent="0.2">
      <c r="B185" s="21">
        <f t="shared" ca="1" si="12"/>
        <v>1.2581450487928703E-4</v>
      </c>
      <c r="C185" s="21">
        <v>128</v>
      </c>
      <c r="D185" s="21">
        <f t="shared" ca="1" si="13"/>
        <v>130.98693680239859</v>
      </c>
      <c r="E185" s="21">
        <f t="shared" ca="1" si="14"/>
        <v>421.68270957422533</v>
      </c>
    </row>
    <row r="186" spans="2:5" x14ac:dyDescent="0.2">
      <c r="B186" s="21">
        <f t="shared" ref="B186:B249" ca="1" si="15">_xlfn.NORM.DIST(D186,Mu,Sigma,0)</f>
        <v>2.7465669736913239E-5</v>
      </c>
      <c r="C186" s="21">
        <v>129</v>
      </c>
      <c r="D186" s="21">
        <f t="shared" ref="D186:D249" ca="1" si="16">_xlfn.NORM.INV(RAND(),mu_1,sigma_1)</f>
        <v>101.19634711924309</v>
      </c>
      <c r="E186" s="21">
        <f t="shared" ref="E186:E249" ca="1" si="17">_xlfn.NORM.INV(RAND(),mu_test,sigma_test)</f>
        <v>277.07351123646441</v>
      </c>
    </row>
    <row r="187" spans="2:5" x14ac:dyDescent="0.2">
      <c r="B187" s="21">
        <f t="shared" ca="1" si="15"/>
        <v>2.1293253750836296E-5</v>
      </c>
      <c r="C187" s="21">
        <v>130</v>
      </c>
      <c r="D187" s="21">
        <f t="shared" ca="1" si="16"/>
        <v>96.639168987285586</v>
      </c>
      <c r="E187" s="21">
        <f t="shared" ca="1" si="17"/>
        <v>271.32123282943166</v>
      </c>
    </row>
    <row r="188" spans="2:5" x14ac:dyDescent="0.2">
      <c r="B188" s="21">
        <f t="shared" ca="1" si="15"/>
        <v>3.1251912624726734E-4</v>
      </c>
      <c r="C188" s="21">
        <v>131</v>
      </c>
      <c r="D188" s="21">
        <f t="shared" ca="1" si="16"/>
        <v>151.62734451069741</v>
      </c>
      <c r="E188" s="21">
        <f t="shared" ca="1" si="17"/>
        <v>296.57463737686606</v>
      </c>
    </row>
    <row r="189" spans="2:5" x14ac:dyDescent="0.2">
      <c r="B189" s="21">
        <f t="shared" ca="1" si="15"/>
        <v>3.8854723037784262E-6</v>
      </c>
      <c r="C189" s="21">
        <v>132</v>
      </c>
      <c r="D189" s="21">
        <f t="shared" ca="1" si="16"/>
        <v>68.474889076910216</v>
      </c>
      <c r="E189" s="21">
        <f t="shared" ca="1" si="17"/>
        <v>260.05718797676252</v>
      </c>
    </row>
    <row r="190" spans="2:5" x14ac:dyDescent="0.2">
      <c r="B190" s="21">
        <f t="shared" ca="1" si="15"/>
        <v>8.209084363570991E-5</v>
      </c>
      <c r="C190" s="21">
        <v>133</v>
      </c>
      <c r="D190" s="21">
        <f t="shared" ca="1" si="16"/>
        <v>122.12451812928407</v>
      </c>
      <c r="E190" s="21">
        <f t="shared" ca="1" si="17"/>
        <v>365.1104564615801</v>
      </c>
    </row>
    <row r="191" spans="2:5" x14ac:dyDescent="0.2">
      <c r="B191" s="21">
        <f t="shared" ca="1" si="15"/>
        <v>9.0694122410661126E-5</v>
      </c>
      <c r="C191" s="21">
        <v>134</v>
      </c>
      <c r="D191" s="21">
        <f t="shared" ca="1" si="16"/>
        <v>124.15321625823793</v>
      </c>
      <c r="E191" s="21">
        <f t="shared" ca="1" si="17"/>
        <v>272.54611987158933</v>
      </c>
    </row>
    <row r="192" spans="2:5" x14ac:dyDescent="0.2">
      <c r="B192" s="21">
        <f t="shared" ca="1" si="15"/>
        <v>8.8979097553968108E-5</v>
      </c>
      <c r="C192" s="21">
        <v>135</v>
      </c>
      <c r="D192" s="21">
        <f t="shared" ca="1" si="16"/>
        <v>123.76281024937104</v>
      </c>
      <c r="E192" s="21">
        <f t="shared" ca="1" si="17"/>
        <v>260.25173855974037</v>
      </c>
    </row>
    <row r="193" spans="2:5" x14ac:dyDescent="0.2">
      <c r="B193" s="21">
        <f t="shared" ca="1" si="15"/>
        <v>1.6936048425224021E-4</v>
      </c>
      <c r="C193" s="21">
        <v>136</v>
      </c>
      <c r="D193" s="21">
        <f t="shared" ca="1" si="16"/>
        <v>137.44100938386347</v>
      </c>
      <c r="E193" s="21">
        <f t="shared" ca="1" si="17"/>
        <v>375.837104812848</v>
      </c>
    </row>
    <row r="194" spans="2:5" x14ac:dyDescent="0.2">
      <c r="B194" s="21">
        <f t="shared" ca="1" si="15"/>
        <v>1.5082371489941393E-4</v>
      </c>
      <c r="C194" s="21">
        <v>137</v>
      </c>
      <c r="D194" s="21">
        <f t="shared" ca="1" si="16"/>
        <v>134.89387212221482</v>
      </c>
      <c r="E194" s="21">
        <f t="shared" ca="1" si="17"/>
        <v>401.2001697764527</v>
      </c>
    </row>
    <row r="195" spans="2:5" x14ac:dyDescent="0.2">
      <c r="B195" s="21">
        <f t="shared" ca="1" si="15"/>
        <v>1.3178623422486669E-5</v>
      </c>
      <c r="C195" s="21">
        <v>138</v>
      </c>
      <c r="D195" s="21">
        <f t="shared" ca="1" si="16"/>
        <v>88.315928893872666</v>
      </c>
      <c r="E195" s="21">
        <f t="shared" ca="1" si="17"/>
        <v>313.94377385876021</v>
      </c>
    </row>
    <row r="196" spans="2:5" x14ac:dyDescent="0.2">
      <c r="B196" s="21">
        <f t="shared" ca="1" si="15"/>
        <v>2.7344753467237208E-5</v>
      </c>
      <c r="C196" s="21">
        <v>139</v>
      </c>
      <c r="D196" s="21">
        <f t="shared" ca="1" si="16"/>
        <v>101.11646617619994</v>
      </c>
      <c r="E196" s="21">
        <f t="shared" ca="1" si="17"/>
        <v>224.97345521746877</v>
      </c>
    </row>
    <row r="197" spans="2:5" x14ac:dyDescent="0.2">
      <c r="B197" s="21">
        <f t="shared" ca="1" si="15"/>
        <v>5.4122090701410349E-6</v>
      </c>
      <c r="C197" s="21">
        <v>140</v>
      </c>
      <c r="D197" s="21">
        <f t="shared" ca="1" si="16"/>
        <v>73.686710776131633</v>
      </c>
      <c r="E197" s="21">
        <f t="shared" ca="1" si="17"/>
        <v>231.85483488437572</v>
      </c>
    </row>
    <row r="198" spans="2:5" x14ac:dyDescent="0.2">
      <c r="B198" s="21">
        <f t="shared" ca="1" si="15"/>
        <v>5.4898298239372823E-5</v>
      </c>
      <c r="C198" s="21">
        <v>141</v>
      </c>
      <c r="D198" s="21">
        <f t="shared" ca="1" si="16"/>
        <v>114.15984070675356</v>
      </c>
      <c r="E198" s="21">
        <f t="shared" ca="1" si="17"/>
        <v>363.03613554913898</v>
      </c>
    </row>
    <row r="199" spans="2:5" x14ac:dyDescent="0.2">
      <c r="B199" s="21">
        <f t="shared" ca="1" si="15"/>
        <v>6.2789531136971284E-6</v>
      </c>
      <c r="C199" s="21">
        <v>142</v>
      </c>
      <c r="D199" s="21">
        <f t="shared" ca="1" si="16"/>
        <v>76.062119723619475</v>
      </c>
      <c r="E199" s="21">
        <f t="shared" ca="1" si="17"/>
        <v>334.09893467077353</v>
      </c>
    </row>
    <row r="200" spans="2:5" x14ac:dyDescent="0.2">
      <c r="B200" s="21">
        <f t="shared" ca="1" si="15"/>
        <v>5.4262323997655619E-5</v>
      </c>
      <c r="C200" s="21">
        <v>143</v>
      </c>
      <c r="D200" s="21">
        <f t="shared" ca="1" si="16"/>
        <v>113.93425693250713</v>
      </c>
      <c r="E200" s="21">
        <f t="shared" ca="1" si="17"/>
        <v>249.52776986343113</v>
      </c>
    </row>
    <row r="201" spans="2:5" x14ac:dyDescent="0.2">
      <c r="B201" s="21">
        <f t="shared" ca="1" si="15"/>
        <v>2.3183895688134045E-5</v>
      </c>
      <c r="C201" s="21">
        <v>144</v>
      </c>
      <c r="D201" s="21">
        <f t="shared" ca="1" si="16"/>
        <v>98.150697427094485</v>
      </c>
      <c r="E201" s="21">
        <f t="shared" ca="1" si="17"/>
        <v>408.60198932683875</v>
      </c>
    </row>
    <row r="202" spans="2:5" x14ac:dyDescent="0.2">
      <c r="B202" s="21">
        <f t="shared" ca="1" si="15"/>
        <v>3.4277153860011676E-5</v>
      </c>
      <c r="C202" s="21">
        <v>145</v>
      </c>
      <c r="D202" s="21">
        <f t="shared" ca="1" si="16"/>
        <v>105.24941984871123</v>
      </c>
      <c r="E202" s="21">
        <f t="shared" ca="1" si="17"/>
        <v>297.15125228067393</v>
      </c>
    </row>
    <row r="203" spans="2:5" x14ac:dyDescent="0.2">
      <c r="B203" s="21">
        <f t="shared" ca="1" si="15"/>
        <v>3.7429279390791912E-5</v>
      </c>
      <c r="C203" s="21">
        <v>146</v>
      </c>
      <c r="D203" s="21">
        <f t="shared" ca="1" si="16"/>
        <v>106.88248606218022</v>
      </c>
      <c r="E203" s="21">
        <f t="shared" ca="1" si="17"/>
        <v>321.77407955473046</v>
      </c>
    </row>
    <row r="204" spans="2:5" x14ac:dyDescent="0.2">
      <c r="B204" s="21">
        <f t="shared" ca="1" si="15"/>
        <v>8.5662224570890544E-6</v>
      </c>
      <c r="C204" s="21">
        <v>147</v>
      </c>
      <c r="D204" s="21">
        <f t="shared" ca="1" si="16"/>
        <v>81.112621606155557</v>
      </c>
      <c r="E204" s="21">
        <f t="shared" ca="1" si="17"/>
        <v>249.84473864500558</v>
      </c>
    </row>
    <row r="205" spans="2:5" x14ac:dyDescent="0.2">
      <c r="B205" s="21">
        <f t="shared" ca="1" si="15"/>
        <v>1.083090695385382E-5</v>
      </c>
      <c r="C205" s="21">
        <v>148</v>
      </c>
      <c r="D205" s="21">
        <f t="shared" ca="1" si="16"/>
        <v>85.005278308484435</v>
      </c>
      <c r="E205" s="21">
        <f t="shared" ca="1" si="17"/>
        <v>339.91918772323191</v>
      </c>
    </row>
    <row r="206" spans="2:5" x14ac:dyDescent="0.2">
      <c r="B206" s="21">
        <f t="shared" ca="1" si="15"/>
        <v>1.3323986090781195E-5</v>
      </c>
      <c r="C206" s="21">
        <v>149</v>
      </c>
      <c r="D206" s="21">
        <f t="shared" ca="1" si="16"/>
        <v>88.502568762343728</v>
      </c>
      <c r="E206" s="21">
        <f t="shared" ca="1" si="17"/>
        <v>385.53929910275951</v>
      </c>
    </row>
    <row r="207" spans="2:5" x14ac:dyDescent="0.2">
      <c r="B207" s="21">
        <f t="shared" ca="1" si="15"/>
        <v>7.1182329182604851E-5</v>
      </c>
      <c r="C207" s="21">
        <v>150</v>
      </c>
      <c r="D207" s="21">
        <f t="shared" ca="1" si="16"/>
        <v>119.26185627811122</v>
      </c>
      <c r="E207" s="21">
        <f t="shared" ca="1" si="17"/>
        <v>318.26186122137182</v>
      </c>
    </row>
    <row r="208" spans="2:5" x14ac:dyDescent="0.2">
      <c r="B208" s="21">
        <f t="shared" ca="1" si="15"/>
        <v>1.4402756451903983E-5</v>
      </c>
      <c r="C208" s="21">
        <v>151</v>
      </c>
      <c r="D208" s="21">
        <f t="shared" ca="1" si="16"/>
        <v>89.831932613868986</v>
      </c>
      <c r="E208" s="21">
        <f t="shared" ca="1" si="17"/>
        <v>366.75575220407433</v>
      </c>
    </row>
    <row r="209" spans="2:5" x14ac:dyDescent="0.2">
      <c r="B209" s="21">
        <f t="shared" ca="1" si="15"/>
        <v>4.4568085256752685E-5</v>
      </c>
      <c r="C209" s="21">
        <v>152</v>
      </c>
      <c r="D209" s="21">
        <f t="shared" ca="1" si="16"/>
        <v>110.16452400721904</v>
      </c>
      <c r="E209" s="21">
        <f t="shared" ca="1" si="17"/>
        <v>364.93360863594921</v>
      </c>
    </row>
    <row r="210" spans="2:5" x14ac:dyDescent="0.2">
      <c r="B210" s="21">
        <f t="shared" ca="1" si="15"/>
        <v>8.5064362268122829E-6</v>
      </c>
      <c r="C210" s="21">
        <v>153</v>
      </c>
      <c r="D210" s="21">
        <f t="shared" ca="1" si="16"/>
        <v>80.997462221489926</v>
      </c>
      <c r="E210" s="21">
        <f t="shared" ca="1" si="17"/>
        <v>315.62553267741225</v>
      </c>
    </row>
    <row r="211" spans="2:5" x14ac:dyDescent="0.2">
      <c r="B211" s="21">
        <f t="shared" ca="1" si="15"/>
        <v>1.8303287124876566E-5</v>
      </c>
      <c r="C211" s="21">
        <v>154</v>
      </c>
      <c r="D211" s="21">
        <f t="shared" ca="1" si="16"/>
        <v>93.978018356110354</v>
      </c>
      <c r="E211" s="21">
        <f t="shared" ca="1" si="17"/>
        <v>137.30472290351048</v>
      </c>
    </row>
    <row r="212" spans="2:5" x14ac:dyDescent="0.2">
      <c r="B212" s="21">
        <f t="shared" ca="1" si="15"/>
        <v>9.8071959019047948E-6</v>
      </c>
      <c r="C212" s="21">
        <v>155</v>
      </c>
      <c r="D212" s="21">
        <f t="shared" ca="1" si="16"/>
        <v>83.34912945396367</v>
      </c>
      <c r="E212" s="21">
        <f t="shared" ca="1" si="17"/>
        <v>280.53604262778617</v>
      </c>
    </row>
    <row r="213" spans="2:5" x14ac:dyDescent="0.2">
      <c r="B213" s="21">
        <f t="shared" ca="1" si="15"/>
        <v>6.6367925418229642E-6</v>
      </c>
      <c r="C213" s="21">
        <v>156</v>
      </c>
      <c r="D213" s="21">
        <f t="shared" ca="1" si="16"/>
        <v>76.95491397446105</v>
      </c>
      <c r="E213" s="21">
        <f t="shared" ca="1" si="17"/>
        <v>276.17691875969706</v>
      </c>
    </row>
    <row r="214" spans="2:5" x14ac:dyDescent="0.2">
      <c r="B214" s="21">
        <f t="shared" ca="1" si="15"/>
        <v>1.5030921979896746E-6</v>
      </c>
      <c r="C214" s="21">
        <v>157</v>
      </c>
      <c r="D214" s="21">
        <f t="shared" ca="1" si="16"/>
        <v>54.150733824057312</v>
      </c>
      <c r="E214" s="21">
        <f t="shared" ca="1" si="17"/>
        <v>312.90762333163121</v>
      </c>
    </row>
    <row r="215" spans="2:5" x14ac:dyDescent="0.2">
      <c r="B215" s="21">
        <f t="shared" ca="1" si="15"/>
        <v>4.4348197082532338E-5</v>
      </c>
      <c r="C215" s="21">
        <v>158</v>
      </c>
      <c r="D215" s="21">
        <f t="shared" ca="1" si="16"/>
        <v>110.07075283731301</v>
      </c>
      <c r="E215" s="21">
        <f t="shared" ca="1" si="17"/>
        <v>312.06945749063715</v>
      </c>
    </row>
    <row r="216" spans="2:5" x14ac:dyDescent="0.2">
      <c r="B216" s="21">
        <f t="shared" ca="1" si="15"/>
        <v>5.0651655598007158E-6</v>
      </c>
      <c r="C216" s="21">
        <v>159</v>
      </c>
      <c r="D216" s="21">
        <f t="shared" ca="1" si="16"/>
        <v>72.634979392025826</v>
      </c>
      <c r="E216" s="21">
        <f t="shared" ca="1" si="17"/>
        <v>249.12768704697433</v>
      </c>
    </row>
    <row r="217" spans="2:5" x14ac:dyDescent="0.2">
      <c r="B217" s="21">
        <f t="shared" ca="1" si="15"/>
        <v>5.0169498401164193E-6</v>
      </c>
      <c r="C217" s="21">
        <v>160</v>
      </c>
      <c r="D217" s="21">
        <f t="shared" ca="1" si="16"/>
        <v>72.483586815156684</v>
      </c>
      <c r="E217" s="21">
        <f t="shared" ca="1" si="17"/>
        <v>302.21779824643215</v>
      </c>
    </row>
    <row r="218" spans="2:5" x14ac:dyDescent="0.2">
      <c r="B218" s="21">
        <f t="shared" ca="1" si="15"/>
        <v>2.5863394179682923E-6</v>
      </c>
      <c r="C218" s="21">
        <v>161</v>
      </c>
      <c r="D218" s="21">
        <f t="shared" ca="1" si="16"/>
        <v>62.230606766683131</v>
      </c>
      <c r="E218" s="21">
        <f t="shared" ca="1" si="17"/>
        <v>203.56976192495418</v>
      </c>
    </row>
    <row r="219" spans="2:5" x14ac:dyDescent="0.2">
      <c r="B219" s="21">
        <f t="shared" ca="1" si="15"/>
        <v>2.0942140617484528E-5</v>
      </c>
      <c r="C219" s="21">
        <v>162</v>
      </c>
      <c r="D219" s="21">
        <f t="shared" ca="1" si="16"/>
        <v>96.345044107027803</v>
      </c>
      <c r="E219" s="21">
        <f t="shared" ca="1" si="17"/>
        <v>261.38993118603628</v>
      </c>
    </row>
    <row r="220" spans="2:5" x14ac:dyDescent="0.2">
      <c r="B220" s="21">
        <f t="shared" ca="1" si="15"/>
        <v>9.2387376770005001E-6</v>
      </c>
      <c r="C220" s="21">
        <v>163</v>
      </c>
      <c r="D220" s="21">
        <f t="shared" ca="1" si="16"/>
        <v>82.359195349146972</v>
      </c>
      <c r="E220" s="21">
        <f t="shared" ca="1" si="17"/>
        <v>273.7077949760095</v>
      </c>
    </row>
    <row r="221" spans="2:5" x14ac:dyDescent="0.2">
      <c r="B221" s="21">
        <f t="shared" ca="1" si="15"/>
        <v>1.0454860455141351E-5</v>
      </c>
      <c r="C221" s="21">
        <v>164</v>
      </c>
      <c r="D221" s="21">
        <f t="shared" ca="1" si="16"/>
        <v>84.414389548072521</v>
      </c>
      <c r="E221" s="21">
        <f t="shared" ca="1" si="17"/>
        <v>291.15915721963114</v>
      </c>
    </row>
    <row r="222" spans="2:5" x14ac:dyDescent="0.2">
      <c r="B222" s="21">
        <f t="shared" ca="1" si="15"/>
        <v>4.6828198538353942E-5</v>
      </c>
      <c r="C222" s="21">
        <v>165</v>
      </c>
      <c r="D222" s="21">
        <f t="shared" ca="1" si="16"/>
        <v>111.10494517063032</v>
      </c>
      <c r="E222" s="21">
        <f t="shared" ca="1" si="17"/>
        <v>298.82746299892278</v>
      </c>
    </row>
    <row r="223" spans="2:5" x14ac:dyDescent="0.2">
      <c r="B223" s="21">
        <f t="shared" ca="1" si="15"/>
        <v>4.1272374277314176E-6</v>
      </c>
      <c r="C223" s="21">
        <v>166</v>
      </c>
      <c r="D223" s="21">
        <f t="shared" ca="1" si="16"/>
        <v>69.415399217212268</v>
      </c>
      <c r="E223" s="21">
        <f t="shared" ca="1" si="17"/>
        <v>326.44325108435527</v>
      </c>
    </row>
    <row r="224" spans="2:5" x14ac:dyDescent="0.2">
      <c r="B224" s="21">
        <f t="shared" ca="1" si="15"/>
        <v>3.4072023125417842E-5</v>
      </c>
      <c r="C224" s="21">
        <v>167</v>
      </c>
      <c r="D224" s="21">
        <f t="shared" ca="1" si="16"/>
        <v>105.13849500580595</v>
      </c>
      <c r="E224" s="21">
        <f t="shared" ca="1" si="17"/>
        <v>347.72174125749962</v>
      </c>
    </row>
    <row r="225" spans="2:5" x14ac:dyDescent="0.2">
      <c r="B225" s="21">
        <f t="shared" ca="1" si="15"/>
        <v>1.0260379528221025E-5</v>
      </c>
      <c r="C225" s="21">
        <v>168</v>
      </c>
      <c r="D225" s="21">
        <f t="shared" ca="1" si="16"/>
        <v>84.101063102535619</v>
      </c>
      <c r="E225" s="21">
        <f t="shared" ca="1" si="17"/>
        <v>251.05894329156769</v>
      </c>
    </row>
    <row r="226" spans="2:5" x14ac:dyDescent="0.2">
      <c r="B226" s="21">
        <f t="shared" ca="1" si="15"/>
        <v>1.4035734699266146E-4</v>
      </c>
      <c r="C226" s="21">
        <v>169</v>
      </c>
      <c r="D226" s="21">
        <f t="shared" ca="1" si="16"/>
        <v>133.33309309632384</v>
      </c>
      <c r="E226" s="21">
        <f t="shared" ca="1" si="17"/>
        <v>265.82047247598103</v>
      </c>
    </row>
    <row r="227" spans="2:5" x14ac:dyDescent="0.2">
      <c r="B227" s="21">
        <f t="shared" ca="1" si="15"/>
        <v>2.1717499303819114E-5</v>
      </c>
      <c r="C227" s="21">
        <v>170</v>
      </c>
      <c r="D227" s="21">
        <f t="shared" ca="1" si="16"/>
        <v>96.988705797975825</v>
      </c>
      <c r="E227" s="21">
        <f t="shared" ca="1" si="17"/>
        <v>322.34240130842153</v>
      </c>
    </row>
    <row r="228" spans="2:5" x14ac:dyDescent="0.2">
      <c r="B228" s="21">
        <f t="shared" ca="1" si="15"/>
        <v>4.7209303380784553E-5</v>
      </c>
      <c r="C228" s="21">
        <v>171</v>
      </c>
      <c r="D228" s="21">
        <f t="shared" ca="1" si="16"/>
        <v>111.25948319538229</v>
      </c>
      <c r="E228" s="21">
        <f t="shared" ca="1" si="17"/>
        <v>243.1077893108025</v>
      </c>
    </row>
    <row r="229" spans="2:5" x14ac:dyDescent="0.2">
      <c r="B229" s="21">
        <f t="shared" ca="1" si="15"/>
        <v>1.5023831772693455E-5</v>
      </c>
      <c r="C229" s="21">
        <v>172</v>
      </c>
      <c r="D229" s="21">
        <f t="shared" ca="1" si="16"/>
        <v>90.556341444574187</v>
      </c>
      <c r="E229" s="21">
        <f t="shared" ca="1" si="17"/>
        <v>323.14719776531138</v>
      </c>
    </row>
    <row r="230" spans="2:5" x14ac:dyDescent="0.2">
      <c r="B230" s="21">
        <f t="shared" ca="1" si="15"/>
        <v>1.0150482600555465E-5</v>
      </c>
      <c r="C230" s="21">
        <v>173</v>
      </c>
      <c r="D230" s="21">
        <f t="shared" ca="1" si="16"/>
        <v>83.921577380904807</v>
      </c>
      <c r="E230" s="21">
        <f t="shared" ca="1" si="17"/>
        <v>357.2801042517122</v>
      </c>
    </row>
    <row r="231" spans="2:5" x14ac:dyDescent="0.2">
      <c r="B231" s="21">
        <f t="shared" ca="1" si="15"/>
        <v>1.8743372372099248E-4</v>
      </c>
      <c r="C231" s="21">
        <v>174</v>
      </c>
      <c r="D231" s="21">
        <f t="shared" ca="1" si="16"/>
        <v>139.70222864203262</v>
      </c>
      <c r="E231" s="21">
        <f t="shared" ca="1" si="17"/>
        <v>335.59808126914618</v>
      </c>
    </row>
    <row r="232" spans="2:5" x14ac:dyDescent="0.2">
      <c r="B232" s="21">
        <f t="shared" ca="1" si="15"/>
        <v>1.519696397257476E-6</v>
      </c>
      <c r="C232" s="21">
        <v>175</v>
      </c>
      <c r="D232" s="21">
        <f t="shared" ca="1" si="16"/>
        <v>54.31165762049644</v>
      </c>
      <c r="E232" s="21">
        <f t="shared" ca="1" si="17"/>
        <v>308.8116133817756</v>
      </c>
    </row>
    <row r="233" spans="2:5" x14ac:dyDescent="0.2">
      <c r="B233" s="21">
        <f t="shared" ca="1" si="15"/>
        <v>4.601729008854874E-5</v>
      </c>
      <c r="C233" s="21">
        <v>176</v>
      </c>
      <c r="D233" s="21">
        <f t="shared" ca="1" si="16"/>
        <v>110.77232256010355</v>
      </c>
      <c r="E233" s="21">
        <f t="shared" ca="1" si="17"/>
        <v>226.02815288414772</v>
      </c>
    </row>
    <row r="234" spans="2:5" x14ac:dyDescent="0.2">
      <c r="B234" s="21">
        <f t="shared" ca="1" si="15"/>
        <v>7.8833682852899045E-6</v>
      </c>
      <c r="C234" s="21">
        <v>177</v>
      </c>
      <c r="D234" s="21">
        <f t="shared" ca="1" si="16"/>
        <v>79.750596234851045</v>
      </c>
      <c r="E234" s="21">
        <f t="shared" ca="1" si="17"/>
        <v>290.19540770077168</v>
      </c>
    </row>
    <row r="235" spans="2:5" x14ac:dyDescent="0.2">
      <c r="B235" s="21">
        <f t="shared" ca="1" si="15"/>
        <v>3.5117030292185282E-6</v>
      </c>
      <c r="C235" s="21">
        <v>178</v>
      </c>
      <c r="D235" s="21">
        <f t="shared" ca="1" si="16"/>
        <v>66.907508241099507</v>
      </c>
      <c r="E235" s="21">
        <f t="shared" ca="1" si="17"/>
        <v>409.01042961698516</v>
      </c>
    </row>
    <row r="236" spans="2:5" x14ac:dyDescent="0.2">
      <c r="B236" s="21">
        <f t="shared" ca="1" si="15"/>
        <v>3.5361635618081452E-5</v>
      </c>
      <c r="C236" s="21">
        <v>179</v>
      </c>
      <c r="D236" s="21">
        <f t="shared" ca="1" si="16"/>
        <v>105.8260579232457</v>
      </c>
      <c r="E236" s="21">
        <f t="shared" ca="1" si="17"/>
        <v>243.79058538726559</v>
      </c>
    </row>
    <row r="237" spans="2:5" x14ac:dyDescent="0.2">
      <c r="B237" s="21">
        <f t="shared" ca="1" si="15"/>
        <v>1.6639000546497381E-6</v>
      </c>
      <c r="C237" s="21">
        <v>180</v>
      </c>
      <c r="D237" s="21">
        <f t="shared" ca="1" si="16"/>
        <v>55.643590356570641</v>
      </c>
      <c r="E237" s="21">
        <f t="shared" ca="1" si="17"/>
        <v>345.46979036024197</v>
      </c>
    </row>
    <row r="238" spans="2:5" x14ac:dyDescent="0.2">
      <c r="B238" s="21">
        <f t="shared" ca="1" si="15"/>
        <v>1.028188106879884E-4</v>
      </c>
      <c r="C238" s="21">
        <v>181</v>
      </c>
      <c r="D238" s="21">
        <f t="shared" ca="1" si="16"/>
        <v>126.74104401518079</v>
      </c>
      <c r="E238" s="21">
        <f t="shared" ca="1" si="17"/>
        <v>331.33174057217292</v>
      </c>
    </row>
    <row r="239" spans="2:5" x14ac:dyDescent="0.2">
      <c r="B239" s="21">
        <f t="shared" ca="1" si="15"/>
        <v>3.9333962276291493E-6</v>
      </c>
      <c r="C239" s="21">
        <v>182</v>
      </c>
      <c r="D239" s="21">
        <f t="shared" ca="1" si="16"/>
        <v>68.665578751315763</v>
      </c>
      <c r="E239" s="21">
        <f t="shared" ca="1" si="17"/>
        <v>195.75195302599369</v>
      </c>
    </row>
    <row r="240" spans="2:5" x14ac:dyDescent="0.2">
      <c r="B240" s="21">
        <f t="shared" ca="1" si="15"/>
        <v>2.4736266683793845E-5</v>
      </c>
      <c r="C240" s="21">
        <v>183</v>
      </c>
      <c r="D240" s="21">
        <f t="shared" ca="1" si="16"/>
        <v>99.309964211664337</v>
      </c>
      <c r="E240" s="21">
        <f t="shared" ca="1" si="17"/>
        <v>355.5636978371698</v>
      </c>
    </row>
    <row r="241" spans="2:5" x14ac:dyDescent="0.2">
      <c r="B241" s="21">
        <f t="shared" ca="1" si="15"/>
        <v>2.822864982960213E-6</v>
      </c>
      <c r="C241" s="21">
        <v>184</v>
      </c>
      <c r="D241" s="21">
        <f t="shared" ca="1" si="16"/>
        <v>63.559265307836569</v>
      </c>
      <c r="E241" s="21">
        <f t="shared" ca="1" si="17"/>
        <v>276.97440351804562</v>
      </c>
    </row>
    <row r="242" spans="2:5" x14ac:dyDescent="0.2">
      <c r="B242" s="21">
        <f t="shared" ca="1" si="15"/>
        <v>1.3078112410111808E-5</v>
      </c>
      <c r="C242" s="21">
        <v>185</v>
      </c>
      <c r="D242" s="21">
        <f t="shared" ca="1" si="16"/>
        <v>88.185766403326866</v>
      </c>
      <c r="E242" s="21">
        <f t="shared" ca="1" si="17"/>
        <v>284.11404245907448</v>
      </c>
    </row>
    <row r="243" spans="2:5" x14ac:dyDescent="0.2">
      <c r="B243" s="21">
        <f t="shared" ca="1" si="15"/>
        <v>8.2722329503059412E-6</v>
      </c>
      <c r="C243" s="21">
        <v>186</v>
      </c>
      <c r="D243" s="21">
        <f t="shared" ca="1" si="16"/>
        <v>80.539011476251019</v>
      </c>
      <c r="E243" s="21">
        <f t="shared" ca="1" si="17"/>
        <v>308.59341635931054</v>
      </c>
    </row>
    <row r="244" spans="2:5" x14ac:dyDescent="0.2">
      <c r="B244" s="21">
        <f t="shared" ca="1" si="15"/>
        <v>1.9199441769537429E-5</v>
      </c>
      <c r="C244" s="21">
        <v>187</v>
      </c>
      <c r="D244" s="21">
        <f t="shared" ca="1" si="16"/>
        <v>94.81497846895887</v>
      </c>
      <c r="E244" s="21">
        <f t="shared" ca="1" si="17"/>
        <v>322.45816288552447</v>
      </c>
    </row>
    <row r="245" spans="2:5" x14ac:dyDescent="0.2">
      <c r="B245" s="21">
        <f t="shared" ca="1" si="15"/>
        <v>3.4749829466297291E-6</v>
      </c>
      <c r="C245" s="21">
        <v>188</v>
      </c>
      <c r="D245" s="21">
        <f t="shared" ca="1" si="16"/>
        <v>66.74521909500379</v>
      </c>
      <c r="E245" s="21">
        <f t="shared" ca="1" si="17"/>
        <v>248.55055861328762</v>
      </c>
    </row>
    <row r="246" spans="2:5" x14ac:dyDescent="0.2">
      <c r="B246" s="21">
        <f t="shared" ca="1" si="15"/>
        <v>4.0719824001122856E-5</v>
      </c>
      <c r="C246" s="21">
        <v>189</v>
      </c>
      <c r="D246" s="21">
        <f t="shared" ca="1" si="16"/>
        <v>108.45969257141405</v>
      </c>
      <c r="E246" s="21">
        <f t="shared" ca="1" si="17"/>
        <v>363.65380520222743</v>
      </c>
    </row>
    <row r="247" spans="2:5" x14ac:dyDescent="0.2">
      <c r="B247" s="21">
        <f t="shared" ca="1" si="15"/>
        <v>7.2135838467733042E-5</v>
      </c>
      <c r="C247" s="21">
        <v>190</v>
      </c>
      <c r="D247" s="21">
        <f t="shared" ca="1" si="16"/>
        <v>119.5270917161308</v>
      </c>
      <c r="E247" s="21">
        <f t="shared" ca="1" si="17"/>
        <v>362.25006437122659</v>
      </c>
    </row>
    <row r="248" spans="2:5" x14ac:dyDescent="0.2">
      <c r="B248" s="21">
        <f t="shared" ca="1" si="15"/>
        <v>1.8816435996273191E-5</v>
      </c>
      <c r="C248" s="21">
        <v>191</v>
      </c>
      <c r="D248" s="21">
        <f t="shared" ca="1" si="16"/>
        <v>94.461739862045363</v>
      </c>
      <c r="E248" s="21">
        <f t="shared" ca="1" si="17"/>
        <v>256.50035566518375</v>
      </c>
    </row>
    <row r="249" spans="2:5" x14ac:dyDescent="0.2">
      <c r="B249" s="21">
        <f t="shared" ca="1" si="15"/>
        <v>3.6743190286488684E-5</v>
      </c>
      <c r="C249" s="21">
        <v>192</v>
      </c>
      <c r="D249" s="21">
        <f t="shared" ca="1" si="16"/>
        <v>106.53791902002473</v>
      </c>
      <c r="E249" s="21">
        <f t="shared" ca="1" si="17"/>
        <v>218.28395692042795</v>
      </c>
    </row>
    <row r="250" spans="2:5" x14ac:dyDescent="0.2">
      <c r="B250" s="21">
        <f t="shared" ref="B250:B313" ca="1" si="18">_xlfn.NORM.DIST(D250,Mu,Sigma,0)</f>
        <v>2.5518736032515242E-5</v>
      </c>
      <c r="C250" s="21">
        <v>193</v>
      </c>
      <c r="D250" s="21">
        <f t="shared" ref="D250:D313" ca="1" si="19">_xlfn.NORM.INV(RAND(),mu_1,sigma_1)</f>
        <v>99.869381044987534</v>
      </c>
      <c r="E250" s="21">
        <f t="shared" ref="E250:E313" ca="1" si="20">_xlfn.NORM.INV(RAND(),mu_test,sigma_test)</f>
        <v>376.43247808614188</v>
      </c>
    </row>
    <row r="251" spans="2:5" x14ac:dyDescent="0.2">
      <c r="B251" s="21">
        <f t="shared" ca="1" si="18"/>
        <v>2.637761066997555E-5</v>
      </c>
      <c r="C251" s="21">
        <v>194</v>
      </c>
      <c r="D251" s="21">
        <f t="shared" ca="1" si="19"/>
        <v>100.46572818480197</v>
      </c>
      <c r="E251" s="21">
        <f t="shared" ca="1" si="20"/>
        <v>215.95410939090397</v>
      </c>
    </row>
    <row r="252" spans="2:5" x14ac:dyDescent="0.2">
      <c r="B252" s="21">
        <f t="shared" ca="1" si="18"/>
        <v>8.8584796407807338E-6</v>
      </c>
      <c r="C252" s="21">
        <v>195</v>
      </c>
      <c r="D252" s="21">
        <f t="shared" ca="1" si="19"/>
        <v>81.665081497694544</v>
      </c>
      <c r="E252" s="21">
        <f t="shared" ca="1" si="20"/>
        <v>294.41906358769444</v>
      </c>
    </row>
    <row r="253" spans="2:5" x14ac:dyDescent="0.2">
      <c r="B253" s="21">
        <f t="shared" ca="1" si="18"/>
        <v>1.5941377159349842E-5</v>
      </c>
      <c r="C253" s="21">
        <v>196</v>
      </c>
      <c r="D253" s="21">
        <f t="shared" ca="1" si="19"/>
        <v>91.577765930499311</v>
      </c>
      <c r="E253" s="21">
        <f t="shared" ca="1" si="20"/>
        <v>291.90933884063395</v>
      </c>
    </row>
    <row r="254" spans="2:5" x14ac:dyDescent="0.2">
      <c r="B254" s="21">
        <f t="shared" ca="1" si="18"/>
        <v>1.7423113931392992E-5</v>
      </c>
      <c r="C254" s="21">
        <v>197</v>
      </c>
      <c r="D254" s="21">
        <f t="shared" ca="1" si="19"/>
        <v>93.118647029123778</v>
      </c>
      <c r="E254" s="21">
        <f t="shared" ca="1" si="20"/>
        <v>305.88858743019074</v>
      </c>
    </row>
    <row r="255" spans="2:5" x14ac:dyDescent="0.2">
      <c r="B255" s="21">
        <f t="shared" ca="1" si="18"/>
        <v>2.1551761692687887E-5</v>
      </c>
      <c r="C255" s="21">
        <v>198</v>
      </c>
      <c r="D255" s="21">
        <f t="shared" ca="1" si="19"/>
        <v>96.852902354504977</v>
      </c>
      <c r="E255" s="21">
        <f t="shared" ca="1" si="20"/>
        <v>251.49709473473018</v>
      </c>
    </row>
    <row r="256" spans="2:5" x14ac:dyDescent="0.2">
      <c r="B256" s="21">
        <f t="shared" ca="1" si="18"/>
        <v>1.0992528691107301E-5</v>
      </c>
      <c r="C256" s="21">
        <v>199</v>
      </c>
      <c r="D256" s="21">
        <f t="shared" ca="1" si="19"/>
        <v>85.253443010316772</v>
      </c>
      <c r="E256" s="21">
        <f t="shared" ca="1" si="20"/>
        <v>310.045141696629</v>
      </c>
    </row>
    <row r="257" spans="2:5" x14ac:dyDescent="0.2">
      <c r="B257" s="21">
        <f t="shared" ca="1" si="18"/>
        <v>3.9330881449849077E-6</v>
      </c>
      <c r="C257" s="21">
        <v>200</v>
      </c>
      <c r="D257" s="21">
        <f t="shared" ca="1" si="19"/>
        <v>68.664359824466771</v>
      </c>
      <c r="E257" s="21">
        <f t="shared" ca="1" si="20"/>
        <v>320.3434929392227</v>
      </c>
    </row>
    <row r="258" spans="2:5" x14ac:dyDescent="0.2">
      <c r="B258" s="21">
        <f t="shared" ca="1" si="18"/>
        <v>1.5224744629273161E-4</v>
      </c>
      <c r="C258" s="21">
        <v>201</v>
      </c>
      <c r="D258" s="21">
        <f t="shared" ca="1" si="19"/>
        <v>135.09885879628703</v>
      </c>
      <c r="E258" s="21">
        <f t="shared" ca="1" si="20"/>
        <v>301.95434976437105</v>
      </c>
    </row>
    <row r="259" spans="2:5" x14ac:dyDescent="0.2">
      <c r="B259" s="21">
        <f t="shared" ca="1" si="18"/>
        <v>8.0693168444102289E-5</v>
      </c>
      <c r="C259" s="21">
        <v>202</v>
      </c>
      <c r="D259" s="21">
        <f t="shared" ca="1" si="19"/>
        <v>121.77730357519172</v>
      </c>
      <c r="E259" s="21">
        <f t="shared" ca="1" si="20"/>
        <v>326.59769694804754</v>
      </c>
    </row>
    <row r="260" spans="2:5" x14ac:dyDescent="0.2">
      <c r="B260" s="21">
        <f t="shared" ca="1" si="18"/>
        <v>1.6436723113279907E-5</v>
      </c>
      <c r="C260" s="21">
        <v>203</v>
      </c>
      <c r="D260" s="21">
        <f t="shared" ca="1" si="19"/>
        <v>92.106979913068031</v>
      </c>
      <c r="E260" s="21">
        <f t="shared" ca="1" si="20"/>
        <v>330.73363276067829</v>
      </c>
    </row>
    <row r="261" spans="2:5" x14ac:dyDescent="0.2">
      <c r="B261" s="21">
        <f t="shared" ca="1" si="18"/>
        <v>4.7227609713903999E-5</v>
      </c>
      <c r="C261" s="21">
        <v>204</v>
      </c>
      <c r="D261" s="21">
        <f t="shared" ca="1" si="19"/>
        <v>111.26687814889647</v>
      </c>
      <c r="E261" s="21">
        <f t="shared" ca="1" si="20"/>
        <v>395.73847635702487</v>
      </c>
    </row>
    <row r="262" spans="2:5" x14ac:dyDescent="0.2">
      <c r="B262" s="21">
        <f t="shared" ca="1" si="18"/>
        <v>2.8248161158789624E-6</v>
      </c>
      <c r="C262" s="21">
        <v>205</v>
      </c>
      <c r="D262" s="21">
        <f t="shared" ca="1" si="19"/>
        <v>63.569785812325165</v>
      </c>
      <c r="E262" s="21">
        <f t="shared" ca="1" si="20"/>
        <v>430.94074060483149</v>
      </c>
    </row>
    <row r="263" spans="2:5" x14ac:dyDescent="0.2">
      <c r="B263" s="21">
        <f t="shared" ca="1" si="18"/>
        <v>7.8010812680365291E-6</v>
      </c>
      <c r="C263" s="21">
        <v>206</v>
      </c>
      <c r="D263" s="21">
        <f t="shared" ca="1" si="19"/>
        <v>79.579155197918254</v>
      </c>
      <c r="E263" s="21">
        <f t="shared" ca="1" si="20"/>
        <v>300.61880559770498</v>
      </c>
    </row>
    <row r="264" spans="2:5" x14ac:dyDescent="0.2">
      <c r="B264" s="21">
        <f t="shared" ca="1" si="18"/>
        <v>9.9399667013190366E-6</v>
      </c>
      <c r="C264" s="21">
        <v>207</v>
      </c>
      <c r="D264" s="21">
        <f t="shared" ca="1" si="19"/>
        <v>83.572692801332863</v>
      </c>
      <c r="E264" s="21">
        <f t="shared" ca="1" si="20"/>
        <v>300.45175100290385</v>
      </c>
    </row>
    <row r="265" spans="2:5" x14ac:dyDescent="0.2">
      <c r="B265" s="21">
        <f t="shared" ca="1" si="18"/>
        <v>3.5000105868330897E-5</v>
      </c>
      <c r="C265" s="21">
        <v>208</v>
      </c>
      <c r="D265" s="21">
        <f t="shared" ca="1" si="19"/>
        <v>105.6356259265832</v>
      </c>
      <c r="E265" s="21">
        <f t="shared" ca="1" si="20"/>
        <v>279.26467403643619</v>
      </c>
    </row>
    <row r="266" spans="2:5" x14ac:dyDescent="0.2">
      <c r="B266" s="21">
        <f t="shared" ca="1" si="18"/>
        <v>7.5830018062195278E-5</v>
      </c>
      <c r="C266" s="21">
        <v>209</v>
      </c>
      <c r="D266" s="21">
        <f t="shared" ca="1" si="19"/>
        <v>120.52610421638965</v>
      </c>
      <c r="E266" s="21">
        <f t="shared" ca="1" si="20"/>
        <v>253.06811482983679</v>
      </c>
    </row>
    <row r="267" spans="2:5" x14ac:dyDescent="0.2">
      <c r="B267" s="21">
        <f t="shared" ca="1" si="18"/>
        <v>7.7310821354756659E-5</v>
      </c>
      <c r="C267" s="21">
        <v>210</v>
      </c>
      <c r="D267" s="21">
        <f t="shared" ca="1" si="19"/>
        <v>120.91445234010931</v>
      </c>
      <c r="E267" s="21">
        <f t="shared" ca="1" si="20"/>
        <v>355.13720275176178</v>
      </c>
    </row>
    <row r="268" spans="2:5" x14ac:dyDescent="0.2">
      <c r="B268" s="21">
        <f t="shared" ca="1" si="18"/>
        <v>1.5535661497545148E-5</v>
      </c>
      <c r="C268" s="21">
        <v>211</v>
      </c>
      <c r="D268" s="21">
        <f t="shared" ca="1" si="19"/>
        <v>91.132953187151898</v>
      </c>
      <c r="E268" s="21">
        <f t="shared" ca="1" si="20"/>
        <v>276.26281160509274</v>
      </c>
    </row>
    <row r="269" spans="2:5" x14ac:dyDescent="0.2">
      <c r="B269" s="21">
        <f t="shared" ca="1" si="18"/>
        <v>5.7995977130040647E-5</v>
      </c>
      <c r="C269" s="21">
        <v>212</v>
      </c>
      <c r="D269" s="21">
        <f t="shared" ca="1" si="19"/>
        <v>115.22622625921993</v>
      </c>
      <c r="E269" s="21">
        <f t="shared" ca="1" si="20"/>
        <v>252.52776962302633</v>
      </c>
    </row>
    <row r="270" spans="2:5" x14ac:dyDescent="0.2">
      <c r="B270" s="21">
        <f t="shared" ca="1" si="18"/>
        <v>1.069963895571605E-5</v>
      </c>
      <c r="C270" s="21">
        <v>213</v>
      </c>
      <c r="D270" s="21">
        <f t="shared" ca="1" si="19"/>
        <v>84.801194841870242</v>
      </c>
      <c r="E270" s="21">
        <f t="shared" ca="1" si="20"/>
        <v>305.26774079731996</v>
      </c>
    </row>
    <row r="271" spans="2:5" x14ac:dyDescent="0.2">
      <c r="B271" s="21">
        <f t="shared" ca="1" si="18"/>
        <v>1.6795750554370159E-6</v>
      </c>
      <c r="C271" s="21">
        <v>214</v>
      </c>
      <c r="D271" s="21">
        <f t="shared" ca="1" si="19"/>
        <v>55.781770051798176</v>
      </c>
      <c r="E271" s="21">
        <f t="shared" ca="1" si="20"/>
        <v>291.30974378788977</v>
      </c>
    </row>
    <row r="272" spans="2:5" x14ac:dyDescent="0.2">
      <c r="B272" s="21">
        <f t="shared" ca="1" si="18"/>
        <v>5.7125707109246635E-6</v>
      </c>
      <c r="C272" s="21">
        <v>215</v>
      </c>
      <c r="D272" s="21">
        <f t="shared" ca="1" si="19"/>
        <v>74.547521720387678</v>
      </c>
      <c r="E272" s="21">
        <f t="shared" ca="1" si="20"/>
        <v>445.76541315790797</v>
      </c>
    </row>
    <row r="273" spans="2:5" x14ac:dyDescent="0.2">
      <c r="B273" s="21">
        <f t="shared" ca="1" si="18"/>
        <v>4.4224367202671084E-5</v>
      </c>
      <c r="C273" s="21">
        <v>216</v>
      </c>
      <c r="D273" s="21">
        <f t="shared" ca="1" si="19"/>
        <v>110.01776129197087</v>
      </c>
      <c r="E273" s="21">
        <f t="shared" ca="1" si="20"/>
        <v>362.9880228580177</v>
      </c>
    </row>
    <row r="274" spans="2:5" x14ac:dyDescent="0.2">
      <c r="B274" s="21">
        <f t="shared" ca="1" si="18"/>
        <v>3.1373948251916461E-5</v>
      </c>
      <c r="C274" s="21">
        <v>217</v>
      </c>
      <c r="D274" s="21">
        <f t="shared" ca="1" si="19"/>
        <v>103.62027337326653</v>
      </c>
      <c r="E274" s="21">
        <f t="shared" ca="1" si="20"/>
        <v>280.97441330907179</v>
      </c>
    </row>
    <row r="275" spans="2:5" x14ac:dyDescent="0.2">
      <c r="B275" s="21">
        <f t="shared" ca="1" si="18"/>
        <v>8.5599537014981882E-6</v>
      </c>
      <c r="C275" s="21">
        <v>218</v>
      </c>
      <c r="D275" s="21">
        <f t="shared" ca="1" si="19"/>
        <v>81.100581764285835</v>
      </c>
      <c r="E275" s="21">
        <f t="shared" ca="1" si="20"/>
        <v>390.49820485275654</v>
      </c>
    </row>
    <row r="276" spans="2:5" x14ac:dyDescent="0.2">
      <c r="B276" s="21">
        <f t="shared" ca="1" si="18"/>
        <v>4.5717967735402158E-5</v>
      </c>
      <c r="C276" s="21">
        <v>219</v>
      </c>
      <c r="D276" s="21">
        <f t="shared" ca="1" si="19"/>
        <v>110.6482116831728</v>
      </c>
      <c r="E276" s="21">
        <f t="shared" ca="1" si="20"/>
        <v>301.54770712800115</v>
      </c>
    </row>
    <row r="277" spans="2:5" x14ac:dyDescent="0.2">
      <c r="B277" s="21">
        <f t="shared" ca="1" si="18"/>
        <v>1.3317606452804162E-4</v>
      </c>
      <c r="C277" s="21">
        <v>220</v>
      </c>
      <c r="D277" s="21">
        <f t="shared" ca="1" si="19"/>
        <v>132.20250598575763</v>
      </c>
      <c r="E277" s="21">
        <f t="shared" ca="1" si="20"/>
        <v>276.41984870806152</v>
      </c>
    </row>
    <row r="278" spans="2:5" x14ac:dyDescent="0.2">
      <c r="B278" s="21">
        <f t="shared" ca="1" si="18"/>
        <v>3.729824680949591E-5</v>
      </c>
      <c r="C278" s="21">
        <v>221</v>
      </c>
      <c r="D278" s="21">
        <f t="shared" ca="1" si="19"/>
        <v>106.81712238447452</v>
      </c>
      <c r="E278" s="21">
        <f t="shared" ca="1" si="20"/>
        <v>258.25820441220566</v>
      </c>
    </row>
    <row r="279" spans="2:5" x14ac:dyDescent="0.2">
      <c r="B279" s="21">
        <f t="shared" ca="1" si="18"/>
        <v>9.3512799091392471E-5</v>
      </c>
      <c r="C279" s="21">
        <v>222</v>
      </c>
      <c r="D279" s="21">
        <f t="shared" ca="1" si="19"/>
        <v>124.7809089798731</v>
      </c>
      <c r="E279" s="21">
        <f t="shared" ca="1" si="20"/>
        <v>266.09903432298393</v>
      </c>
    </row>
    <row r="280" spans="2:5" x14ac:dyDescent="0.2">
      <c r="B280" s="21">
        <f t="shared" ca="1" si="18"/>
        <v>1.1007799602665709E-5</v>
      </c>
      <c r="C280" s="21">
        <v>223</v>
      </c>
      <c r="D280" s="21">
        <f t="shared" ca="1" si="19"/>
        <v>85.276716724231719</v>
      </c>
      <c r="E280" s="21">
        <f t="shared" ca="1" si="20"/>
        <v>255.27891305991153</v>
      </c>
    </row>
    <row r="281" spans="2:5" x14ac:dyDescent="0.2">
      <c r="B281" s="21">
        <f t="shared" ca="1" si="18"/>
        <v>2.7853359206226113E-6</v>
      </c>
      <c r="C281" s="21">
        <v>224</v>
      </c>
      <c r="D281" s="21">
        <f t="shared" ca="1" si="19"/>
        <v>63.355573389056687</v>
      </c>
      <c r="E281" s="21">
        <f t="shared" ca="1" si="20"/>
        <v>248.03351522214604</v>
      </c>
    </row>
    <row r="282" spans="2:5" x14ac:dyDescent="0.2">
      <c r="B282" s="21">
        <f t="shared" ca="1" si="18"/>
        <v>7.0863166981172586E-6</v>
      </c>
      <c r="C282" s="21">
        <v>225</v>
      </c>
      <c r="D282" s="21">
        <f t="shared" ca="1" si="19"/>
        <v>78.015215165783644</v>
      </c>
      <c r="E282" s="21">
        <f t="shared" ca="1" si="20"/>
        <v>357.11709226802702</v>
      </c>
    </row>
    <row r="283" spans="2:5" x14ac:dyDescent="0.2">
      <c r="B283" s="21">
        <f t="shared" ca="1" si="18"/>
        <v>1.0021565337823075E-4</v>
      </c>
      <c r="C283" s="21">
        <v>226</v>
      </c>
      <c r="D283" s="21">
        <f t="shared" ca="1" si="19"/>
        <v>126.20902766199733</v>
      </c>
      <c r="E283" s="21">
        <f t="shared" ca="1" si="20"/>
        <v>248.78357879572576</v>
      </c>
    </row>
    <row r="284" spans="2:5" x14ac:dyDescent="0.2">
      <c r="B284" s="21">
        <f t="shared" ca="1" si="18"/>
        <v>2.5046382560289783E-5</v>
      </c>
      <c r="C284" s="21">
        <v>227</v>
      </c>
      <c r="D284" s="21">
        <f t="shared" ca="1" si="19"/>
        <v>99.533578895917827</v>
      </c>
      <c r="E284" s="21">
        <f t="shared" ca="1" si="20"/>
        <v>146.48565682311892</v>
      </c>
    </row>
    <row r="285" spans="2:5" x14ac:dyDescent="0.2">
      <c r="B285" s="21">
        <f t="shared" ca="1" si="18"/>
        <v>5.8588382251986719E-5</v>
      </c>
      <c r="C285" s="21">
        <v>228</v>
      </c>
      <c r="D285" s="21">
        <f t="shared" ca="1" si="19"/>
        <v>115.42433667190684</v>
      </c>
      <c r="E285" s="21">
        <f t="shared" ca="1" si="20"/>
        <v>189.30604953446692</v>
      </c>
    </row>
    <row r="286" spans="2:5" x14ac:dyDescent="0.2">
      <c r="B286" s="21">
        <f t="shared" ca="1" si="18"/>
        <v>1.095923639638369E-4</v>
      </c>
      <c r="C286" s="21">
        <v>229</v>
      </c>
      <c r="D286" s="21">
        <f t="shared" ca="1" si="19"/>
        <v>128.0717873975949</v>
      </c>
      <c r="E286" s="21">
        <f t="shared" ca="1" si="20"/>
        <v>251.00556937238548</v>
      </c>
    </row>
    <row r="287" spans="2:5" x14ac:dyDescent="0.2">
      <c r="B287" s="21">
        <f t="shared" ca="1" si="18"/>
        <v>3.0141046993875986E-5</v>
      </c>
      <c r="C287" s="21">
        <v>230</v>
      </c>
      <c r="D287" s="21">
        <f t="shared" ca="1" si="19"/>
        <v>102.88672131933382</v>
      </c>
      <c r="E287" s="21">
        <f t="shared" ca="1" si="20"/>
        <v>372.92130933656995</v>
      </c>
    </row>
    <row r="288" spans="2:5" x14ac:dyDescent="0.2">
      <c r="B288" s="21">
        <f t="shared" ca="1" si="18"/>
        <v>1.2005755488406851E-5</v>
      </c>
      <c r="C288" s="21">
        <v>231</v>
      </c>
      <c r="D288" s="21">
        <f t="shared" ca="1" si="19"/>
        <v>86.736647811611192</v>
      </c>
      <c r="E288" s="21">
        <f t="shared" ca="1" si="20"/>
        <v>218.87485201324967</v>
      </c>
    </row>
    <row r="289" spans="2:5" x14ac:dyDescent="0.2">
      <c r="B289" s="21">
        <f t="shared" ca="1" si="18"/>
        <v>1.6151589810873923E-5</v>
      </c>
      <c r="C289" s="21">
        <v>232</v>
      </c>
      <c r="D289" s="21">
        <f t="shared" ca="1" si="19"/>
        <v>91.804167579256756</v>
      </c>
      <c r="E289" s="21">
        <f t="shared" ca="1" si="20"/>
        <v>217.7360369061397</v>
      </c>
    </row>
    <row r="290" spans="2:5" x14ac:dyDescent="0.2">
      <c r="B290" s="21">
        <f t="shared" ca="1" si="18"/>
        <v>3.5369367554774871E-5</v>
      </c>
      <c r="C290" s="21">
        <v>233</v>
      </c>
      <c r="D290" s="21">
        <f t="shared" ca="1" si="19"/>
        <v>105.8301113707731</v>
      </c>
      <c r="E290" s="21">
        <f t="shared" ca="1" si="20"/>
        <v>197.48769166761593</v>
      </c>
    </row>
    <row r="291" spans="2:5" x14ac:dyDescent="0.2">
      <c r="B291" s="21">
        <f t="shared" ca="1" si="18"/>
        <v>3.659464270554669E-5</v>
      </c>
      <c r="C291" s="21">
        <v>234</v>
      </c>
      <c r="D291" s="21">
        <f t="shared" ca="1" si="19"/>
        <v>106.4625504702848</v>
      </c>
      <c r="E291" s="21">
        <f t="shared" ca="1" si="20"/>
        <v>347.43081916019889</v>
      </c>
    </row>
    <row r="292" spans="2:5" x14ac:dyDescent="0.2">
      <c r="B292" s="21">
        <f t="shared" ca="1" si="18"/>
        <v>3.2237095246807349E-6</v>
      </c>
      <c r="C292" s="21">
        <v>235</v>
      </c>
      <c r="D292" s="21">
        <f t="shared" ca="1" si="19"/>
        <v>65.589671459974767</v>
      </c>
      <c r="E292" s="21">
        <f t="shared" ca="1" si="20"/>
        <v>264.7796346422586</v>
      </c>
    </row>
    <row r="293" spans="2:5" x14ac:dyDescent="0.2">
      <c r="B293" s="21">
        <f t="shared" ca="1" si="18"/>
        <v>2.497078899616674E-5</v>
      </c>
      <c r="C293" s="21">
        <v>236</v>
      </c>
      <c r="D293" s="21">
        <f t="shared" ca="1" si="19"/>
        <v>99.479304112858642</v>
      </c>
      <c r="E293" s="21">
        <f t="shared" ca="1" si="20"/>
        <v>361.39865789268111</v>
      </c>
    </row>
    <row r="294" spans="2:5" x14ac:dyDescent="0.2">
      <c r="B294" s="21">
        <f t="shared" ca="1" si="18"/>
        <v>3.7284785822894519E-5</v>
      </c>
      <c r="C294" s="21">
        <v>237</v>
      </c>
      <c r="D294" s="21">
        <f t="shared" ca="1" si="19"/>
        <v>106.8103958222667</v>
      </c>
      <c r="E294" s="21">
        <f t="shared" ca="1" si="20"/>
        <v>208.30533417313433</v>
      </c>
    </row>
    <row r="295" spans="2:5" x14ac:dyDescent="0.2">
      <c r="B295" s="21">
        <f t="shared" ca="1" si="18"/>
        <v>2.4668058973330711E-6</v>
      </c>
      <c r="C295" s="21">
        <v>238</v>
      </c>
      <c r="D295" s="21">
        <f t="shared" ca="1" si="19"/>
        <v>61.515233577466233</v>
      </c>
      <c r="E295" s="21">
        <f t="shared" ca="1" si="20"/>
        <v>388.45511812281552</v>
      </c>
    </row>
    <row r="296" spans="2:5" x14ac:dyDescent="0.2">
      <c r="B296" s="21">
        <f t="shared" ca="1" si="18"/>
        <v>4.2621158809345066E-5</v>
      </c>
      <c r="C296" s="21">
        <v>239</v>
      </c>
      <c r="D296" s="21">
        <f t="shared" ca="1" si="19"/>
        <v>109.31934587454624</v>
      </c>
      <c r="E296" s="21">
        <f t="shared" ca="1" si="20"/>
        <v>253.04936091280109</v>
      </c>
    </row>
    <row r="297" spans="2:5" x14ac:dyDescent="0.2">
      <c r="B297" s="21">
        <f t="shared" ca="1" si="18"/>
        <v>7.7537409335843676E-5</v>
      </c>
      <c r="C297" s="21">
        <v>240</v>
      </c>
      <c r="D297" s="21">
        <f t="shared" ca="1" si="19"/>
        <v>120.9732925537663</v>
      </c>
      <c r="E297" s="21">
        <f t="shared" ca="1" si="20"/>
        <v>232.92129654726745</v>
      </c>
    </row>
    <row r="298" spans="2:5" x14ac:dyDescent="0.2">
      <c r="B298" s="21">
        <f t="shared" ca="1" si="18"/>
        <v>1.9606556213208265E-5</v>
      </c>
      <c r="C298" s="21">
        <v>241</v>
      </c>
      <c r="D298" s="21">
        <f t="shared" ca="1" si="19"/>
        <v>95.183455621299672</v>
      </c>
      <c r="E298" s="21">
        <f t="shared" ca="1" si="20"/>
        <v>323.86868863751363</v>
      </c>
    </row>
    <row r="299" spans="2:5" x14ac:dyDescent="0.2">
      <c r="B299" s="21">
        <f t="shared" ca="1" si="18"/>
        <v>2.5418407550158626E-5</v>
      </c>
      <c r="C299" s="21">
        <v>242</v>
      </c>
      <c r="D299" s="21">
        <f t="shared" ca="1" si="19"/>
        <v>99.798532275944538</v>
      </c>
      <c r="E299" s="21">
        <f t="shared" ca="1" si="20"/>
        <v>233.94831001734656</v>
      </c>
    </row>
    <row r="300" spans="2:5" x14ac:dyDescent="0.2">
      <c r="B300" s="21">
        <f t="shared" ca="1" si="18"/>
        <v>2.0253181287036219E-5</v>
      </c>
      <c r="C300" s="21">
        <v>243</v>
      </c>
      <c r="D300" s="21">
        <f t="shared" ca="1" si="19"/>
        <v>95.754578554982146</v>
      </c>
      <c r="E300" s="21">
        <f t="shared" ca="1" si="20"/>
        <v>269.46287540812193</v>
      </c>
    </row>
    <row r="301" spans="2:5" x14ac:dyDescent="0.2">
      <c r="B301" s="21">
        <f t="shared" ca="1" si="18"/>
        <v>1.1305770843394023E-5</v>
      </c>
      <c r="C301" s="21">
        <v>244</v>
      </c>
      <c r="D301" s="21">
        <f t="shared" ca="1" si="19"/>
        <v>85.724985016618348</v>
      </c>
      <c r="E301" s="21">
        <f t="shared" ca="1" si="20"/>
        <v>296.50877033033817</v>
      </c>
    </row>
    <row r="302" spans="2:5" x14ac:dyDescent="0.2">
      <c r="B302" s="21">
        <f t="shared" ca="1" si="18"/>
        <v>2.8874126053544752E-6</v>
      </c>
      <c r="C302" s="21">
        <v>245</v>
      </c>
      <c r="D302" s="21">
        <f t="shared" ca="1" si="19"/>
        <v>63.903748639291074</v>
      </c>
      <c r="E302" s="21">
        <f t="shared" ca="1" si="20"/>
        <v>238.33214310699373</v>
      </c>
    </row>
    <row r="303" spans="2:5" x14ac:dyDescent="0.2">
      <c r="B303" s="21">
        <f t="shared" ca="1" si="18"/>
        <v>4.0120272537543179E-6</v>
      </c>
      <c r="C303" s="21">
        <v>246</v>
      </c>
      <c r="D303" s="21">
        <f t="shared" ca="1" si="19"/>
        <v>68.973807208596639</v>
      </c>
      <c r="E303" s="21">
        <f t="shared" ca="1" si="20"/>
        <v>392.99459334629751</v>
      </c>
    </row>
    <row r="304" spans="2:5" x14ac:dyDescent="0.2">
      <c r="B304" s="21">
        <f t="shared" ca="1" si="18"/>
        <v>3.2540881265459929E-5</v>
      </c>
      <c r="C304" s="21">
        <v>247</v>
      </c>
      <c r="D304" s="21">
        <f t="shared" ca="1" si="19"/>
        <v>104.29088420358475</v>
      </c>
      <c r="E304" s="21">
        <f t="shared" ca="1" si="20"/>
        <v>316.56030591216842</v>
      </c>
    </row>
    <row r="305" spans="2:5" x14ac:dyDescent="0.2">
      <c r="B305" s="21">
        <f t="shared" ca="1" si="18"/>
        <v>1.52956018429708E-5</v>
      </c>
      <c r="C305" s="21">
        <v>248</v>
      </c>
      <c r="D305" s="21">
        <f t="shared" ca="1" si="19"/>
        <v>90.864715114125673</v>
      </c>
      <c r="E305" s="21">
        <f t="shared" ca="1" si="20"/>
        <v>298.99058419673196</v>
      </c>
    </row>
    <row r="306" spans="2:5" x14ac:dyDescent="0.2">
      <c r="B306" s="21">
        <f t="shared" ca="1" si="18"/>
        <v>2.5162440644741228E-4</v>
      </c>
      <c r="C306" s="21">
        <v>249</v>
      </c>
      <c r="D306" s="21">
        <f t="shared" ca="1" si="19"/>
        <v>146.45884086116385</v>
      </c>
      <c r="E306" s="21">
        <f t="shared" ca="1" si="20"/>
        <v>255.59264781048503</v>
      </c>
    </row>
    <row r="307" spans="2:5" x14ac:dyDescent="0.2">
      <c r="B307" s="21">
        <f t="shared" ca="1" si="18"/>
        <v>2.3522652036348897E-5</v>
      </c>
      <c r="C307" s="21">
        <v>250</v>
      </c>
      <c r="D307" s="21">
        <f t="shared" ca="1" si="19"/>
        <v>98.409578991569603</v>
      </c>
      <c r="E307" s="21">
        <f t="shared" ca="1" si="20"/>
        <v>330.97219006464547</v>
      </c>
    </row>
    <row r="308" spans="2:5" x14ac:dyDescent="0.2">
      <c r="B308" s="21">
        <f t="shared" ca="1" si="18"/>
        <v>5.7935198617005052E-5</v>
      </c>
      <c r="C308" s="21">
        <v>251</v>
      </c>
      <c r="D308" s="21">
        <f t="shared" ca="1" si="19"/>
        <v>115.2057986269249</v>
      </c>
      <c r="E308" s="21">
        <f t="shared" ca="1" si="20"/>
        <v>336.65238512013752</v>
      </c>
    </row>
    <row r="309" spans="2:5" x14ac:dyDescent="0.2">
      <c r="B309" s="21">
        <f t="shared" ca="1" si="18"/>
        <v>1.0598623653722371E-5</v>
      </c>
      <c r="C309" s="21">
        <v>252</v>
      </c>
      <c r="D309" s="21">
        <f t="shared" ca="1" si="19"/>
        <v>84.642567205966998</v>
      </c>
      <c r="E309" s="21">
        <f t="shared" ca="1" si="20"/>
        <v>280.33416427073939</v>
      </c>
    </row>
    <row r="310" spans="2:5" x14ac:dyDescent="0.2">
      <c r="B310" s="21">
        <f t="shared" ca="1" si="18"/>
        <v>7.4759857635906934E-5</v>
      </c>
      <c r="C310" s="21">
        <v>253</v>
      </c>
      <c r="D310" s="21">
        <f t="shared" ca="1" si="19"/>
        <v>120.24123396484489</v>
      </c>
      <c r="E310" s="21">
        <f t="shared" ca="1" si="20"/>
        <v>294.57440849969231</v>
      </c>
    </row>
    <row r="311" spans="2:5" x14ac:dyDescent="0.2">
      <c r="B311" s="21">
        <f t="shared" ca="1" si="18"/>
        <v>2.8204831445067684E-4</v>
      </c>
      <c r="C311" s="21">
        <v>254</v>
      </c>
      <c r="D311" s="21">
        <f t="shared" ca="1" si="19"/>
        <v>149.15878094919702</v>
      </c>
      <c r="E311" s="21">
        <f t="shared" ca="1" si="20"/>
        <v>282.67706506892097</v>
      </c>
    </row>
    <row r="312" spans="2:5" x14ac:dyDescent="0.2">
      <c r="B312" s="21">
        <f t="shared" ca="1" si="18"/>
        <v>1.7222980921747162E-5</v>
      </c>
      <c r="C312" s="21">
        <v>255</v>
      </c>
      <c r="D312" s="21">
        <f t="shared" ca="1" si="19"/>
        <v>92.917705568755153</v>
      </c>
      <c r="E312" s="21">
        <f t="shared" ca="1" si="20"/>
        <v>293.20594330256637</v>
      </c>
    </row>
    <row r="313" spans="2:5" x14ac:dyDescent="0.2">
      <c r="B313" s="21">
        <f t="shared" ca="1" si="18"/>
        <v>3.8126125174538721E-6</v>
      </c>
      <c r="C313" s="21">
        <v>256</v>
      </c>
      <c r="D313" s="21">
        <f t="shared" ca="1" si="19"/>
        <v>68.180733718041296</v>
      </c>
      <c r="E313" s="21">
        <f t="shared" ca="1" si="20"/>
        <v>296.76086147896342</v>
      </c>
    </row>
    <row r="314" spans="2:5" x14ac:dyDescent="0.2">
      <c r="B314" s="21">
        <f t="shared" ref="B314:B377" ca="1" si="21">_xlfn.NORM.DIST(D314,Mu,Sigma,0)</f>
        <v>2.2938987058523169E-5</v>
      </c>
      <c r="C314" s="21">
        <v>257</v>
      </c>
      <c r="D314" s="21">
        <f t="shared" ref="D314:D377" ca="1" si="22">_xlfn.NORM.INV(RAND(),mu_1,sigma_1)</f>
        <v>97.961378798183958</v>
      </c>
      <c r="E314" s="21">
        <f t="shared" ref="E314:E377" ca="1" si="23">_xlfn.NORM.INV(RAND(),mu_test,sigma_test)</f>
        <v>298.39132218604658</v>
      </c>
    </row>
    <row r="315" spans="2:5" x14ac:dyDescent="0.2">
      <c r="B315" s="21">
        <f t="shared" ca="1" si="21"/>
        <v>1.5362479552637439E-4</v>
      </c>
      <c r="C315" s="21">
        <v>258</v>
      </c>
      <c r="D315" s="21">
        <f t="shared" ca="1" si="22"/>
        <v>135.29559075532558</v>
      </c>
      <c r="E315" s="21">
        <f t="shared" ca="1" si="23"/>
        <v>337.38947917195514</v>
      </c>
    </row>
    <row r="316" spans="2:5" x14ac:dyDescent="0.2">
      <c r="B316" s="21">
        <f t="shared" ca="1" si="21"/>
        <v>8.1738509383099576E-6</v>
      </c>
      <c r="C316" s="21">
        <v>259</v>
      </c>
      <c r="D316" s="21">
        <f t="shared" ca="1" si="22"/>
        <v>80.342838363517842</v>
      </c>
      <c r="E316" s="21">
        <f t="shared" ca="1" si="23"/>
        <v>305.99065142586608</v>
      </c>
    </row>
    <row r="317" spans="2:5" x14ac:dyDescent="0.2">
      <c r="B317" s="21">
        <f t="shared" ca="1" si="21"/>
        <v>1.2098752440412669E-5</v>
      </c>
      <c r="C317" s="21">
        <v>260</v>
      </c>
      <c r="D317" s="21">
        <f t="shared" ca="1" si="22"/>
        <v>86.866940951645475</v>
      </c>
      <c r="E317" s="21">
        <f t="shared" ca="1" si="23"/>
        <v>306.51645333899802</v>
      </c>
    </row>
    <row r="318" spans="2:5" x14ac:dyDescent="0.2">
      <c r="B318" s="21">
        <f t="shared" ca="1" si="21"/>
        <v>2.0352854390541112E-5</v>
      </c>
      <c r="C318" s="21">
        <v>261</v>
      </c>
      <c r="D318" s="21">
        <f t="shared" ca="1" si="22"/>
        <v>95.841127235982668</v>
      </c>
      <c r="E318" s="21">
        <f t="shared" ca="1" si="23"/>
        <v>295.91273650386012</v>
      </c>
    </row>
    <row r="319" spans="2:5" x14ac:dyDescent="0.2">
      <c r="B319" s="21">
        <f t="shared" ca="1" si="21"/>
        <v>2.1059338846245502E-5</v>
      </c>
      <c r="C319" s="21">
        <v>262</v>
      </c>
      <c r="D319" s="21">
        <f t="shared" ca="1" si="22"/>
        <v>96.443717559472518</v>
      </c>
      <c r="E319" s="21">
        <f t="shared" ca="1" si="23"/>
        <v>271.87059056935021</v>
      </c>
    </row>
    <row r="320" spans="2:5" x14ac:dyDescent="0.2">
      <c r="B320" s="21">
        <f t="shared" ca="1" si="21"/>
        <v>5.6235623363142503E-5</v>
      </c>
      <c r="C320" s="21">
        <v>263</v>
      </c>
      <c r="D320" s="21">
        <f t="shared" ca="1" si="22"/>
        <v>114.62666135826359</v>
      </c>
      <c r="E320" s="21">
        <f t="shared" ca="1" si="23"/>
        <v>314.68971665091118</v>
      </c>
    </row>
    <row r="321" spans="2:5" x14ac:dyDescent="0.2">
      <c r="B321" s="21">
        <f t="shared" ca="1" si="21"/>
        <v>2.3977745285368065E-5</v>
      </c>
      <c r="C321" s="21">
        <v>264</v>
      </c>
      <c r="D321" s="21">
        <f t="shared" ca="1" si="22"/>
        <v>98.75206916959047</v>
      </c>
      <c r="E321" s="21">
        <f t="shared" ca="1" si="23"/>
        <v>294.43160701391247</v>
      </c>
    </row>
    <row r="322" spans="2:5" x14ac:dyDescent="0.2">
      <c r="B322" s="21">
        <f t="shared" ca="1" si="21"/>
        <v>1.4069165414456601E-4</v>
      </c>
      <c r="C322" s="21">
        <v>265</v>
      </c>
      <c r="D322" s="21">
        <f t="shared" ca="1" si="22"/>
        <v>133.38448727296512</v>
      </c>
      <c r="E322" s="21">
        <f t="shared" ca="1" si="23"/>
        <v>315.61554217186529</v>
      </c>
    </row>
    <row r="323" spans="2:5" x14ac:dyDescent="0.2">
      <c r="B323" s="21">
        <f t="shared" ca="1" si="21"/>
        <v>5.830051186720261E-5</v>
      </c>
      <c r="C323" s="21">
        <v>266</v>
      </c>
      <c r="D323" s="21">
        <f t="shared" ca="1" si="22"/>
        <v>115.32829279172033</v>
      </c>
      <c r="E323" s="21">
        <f t="shared" ca="1" si="23"/>
        <v>298.01364580258644</v>
      </c>
    </row>
    <row r="324" spans="2:5" x14ac:dyDescent="0.2">
      <c r="B324" s="21">
        <f t="shared" ca="1" si="21"/>
        <v>1.0792548686650713E-5</v>
      </c>
      <c r="C324" s="21">
        <v>267</v>
      </c>
      <c r="D324" s="21">
        <f t="shared" ca="1" si="22"/>
        <v>84.945879320580389</v>
      </c>
      <c r="E324" s="21">
        <f t="shared" ca="1" si="23"/>
        <v>295.03570856122451</v>
      </c>
    </row>
    <row r="325" spans="2:5" x14ac:dyDescent="0.2">
      <c r="B325" s="21">
        <f t="shared" ca="1" si="21"/>
        <v>1.6553537864019588E-5</v>
      </c>
      <c r="C325" s="21">
        <v>268</v>
      </c>
      <c r="D325" s="21">
        <f t="shared" ca="1" si="22"/>
        <v>92.229648817608179</v>
      </c>
      <c r="E325" s="21">
        <f t="shared" ca="1" si="23"/>
        <v>290.57564450886645</v>
      </c>
    </row>
    <row r="326" spans="2:5" x14ac:dyDescent="0.2">
      <c r="B326" s="21">
        <f t="shared" ca="1" si="21"/>
        <v>4.7466805165897648E-5</v>
      </c>
      <c r="C326" s="21">
        <v>269</v>
      </c>
      <c r="D326" s="21">
        <f t="shared" ca="1" si="22"/>
        <v>111.36326654715413</v>
      </c>
      <c r="E326" s="21">
        <f t="shared" ca="1" si="23"/>
        <v>224.22216817197733</v>
      </c>
    </row>
    <row r="327" spans="2:5" x14ac:dyDescent="0.2">
      <c r="B327" s="21">
        <f t="shared" ca="1" si="21"/>
        <v>3.3475720983965835E-5</v>
      </c>
      <c r="C327" s="21">
        <v>270</v>
      </c>
      <c r="D327" s="21">
        <f t="shared" ca="1" si="22"/>
        <v>104.81257561228612</v>
      </c>
      <c r="E327" s="21">
        <f t="shared" ca="1" si="23"/>
        <v>338.76010138487777</v>
      </c>
    </row>
    <row r="328" spans="2:5" x14ac:dyDescent="0.2">
      <c r="B328" s="21">
        <f t="shared" ca="1" si="21"/>
        <v>1.2240873370349207E-4</v>
      </c>
      <c r="C328" s="21">
        <v>271</v>
      </c>
      <c r="D328" s="21">
        <f t="shared" ca="1" si="22"/>
        <v>130.40340647061754</v>
      </c>
      <c r="E328" s="21">
        <f t="shared" ca="1" si="23"/>
        <v>270.78735031208618</v>
      </c>
    </row>
    <row r="329" spans="2:5" x14ac:dyDescent="0.2">
      <c r="B329" s="21">
        <f t="shared" ca="1" si="21"/>
        <v>2.9076141216129147E-5</v>
      </c>
      <c r="C329" s="21">
        <v>272</v>
      </c>
      <c r="D329" s="21">
        <f t="shared" ca="1" si="22"/>
        <v>102.23087070586526</v>
      </c>
      <c r="E329" s="21">
        <f t="shared" ca="1" si="23"/>
        <v>212.09023046982711</v>
      </c>
    </row>
    <row r="330" spans="2:5" x14ac:dyDescent="0.2">
      <c r="B330" s="21">
        <f t="shared" ca="1" si="21"/>
        <v>3.0231470878491346E-5</v>
      </c>
      <c r="C330" s="21">
        <v>273</v>
      </c>
      <c r="D330" s="21">
        <f t="shared" ca="1" si="22"/>
        <v>102.94143817006628</v>
      </c>
      <c r="E330" s="21">
        <f t="shared" ca="1" si="23"/>
        <v>368.53253588800692</v>
      </c>
    </row>
    <row r="331" spans="2:5" x14ac:dyDescent="0.2">
      <c r="B331" s="21">
        <f t="shared" ca="1" si="21"/>
        <v>1.1326940031018053E-5</v>
      </c>
      <c r="C331" s="21">
        <v>274</v>
      </c>
      <c r="D331" s="21">
        <f t="shared" ca="1" si="22"/>
        <v>85.756416187460673</v>
      </c>
      <c r="E331" s="21">
        <f t="shared" ca="1" si="23"/>
        <v>386.36621228708674</v>
      </c>
    </row>
    <row r="332" spans="2:5" x14ac:dyDescent="0.2">
      <c r="B332" s="21">
        <f t="shared" ca="1" si="21"/>
        <v>1.0214877730830493E-4</v>
      </c>
      <c r="C332" s="21">
        <v>275</v>
      </c>
      <c r="D332" s="21">
        <f t="shared" ca="1" si="22"/>
        <v>126.60525037187526</v>
      </c>
      <c r="E332" s="21">
        <f t="shared" ca="1" si="23"/>
        <v>324.97333285842768</v>
      </c>
    </row>
    <row r="333" spans="2:5" x14ac:dyDescent="0.2">
      <c r="B333" s="21">
        <f t="shared" ca="1" si="21"/>
        <v>4.2887254712153614E-6</v>
      </c>
      <c r="C333" s="21">
        <v>276</v>
      </c>
      <c r="D333" s="21">
        <f t="shared" ca="1" si="22"/>
        <v>70.015407819989804</v>
      </c>
      <c r="E333" s="21">
        <f t="shared" ca="1" si="23"/>
        <v>330.24111500388642</v>
      </c>
    </row>
    <row r="334" spans="2:5" x14ac:dyDescent="0.2">
      <c r="B334" s="21">
        <f t="shared" ca="1" si="21"/>
        <v>9.1417545484977726E-6</v>
      </c>
      <c r="C334" s="21">
        <v>277</v>
      </c>
      <c r="D334" s="21">
        <f t="shared" ca="1" si="22"/>
        <v>82.184709102649805</v>
      </c>
      <c r="E334" s="21">
        <f t="shared" ca="1" si="23"/>
        <v>343.84949727032449</v>
      </c>
    </row>
    <row r="335" spans="2:5" x14ac:dyDescent="0.2">
      <c r="B335" s="21">
        <f t="shared" ca="1" si="21"/>
        <v>4.0259568650219159E-5</v>
      </c>
      <c r="C335" s="21">
        <v>278</v>
      </c>
      <c r="D335" s="21">
        <f t="shared" ca="1" si="22"/>
        <v>108.24616236773787</v>
      </c>
      <c r="E335" s="21">
        <f t="shared" ca="1" si="23"/>
        <v>305.45504861738715</v>
      </c>
    </row>
    <row r="336" spans="2:5" x14ac:dyDescent="0.2">
      <c r="B336" s="21">
        <f t="shared" ca="1" si="21"/>
        <v>3.5488064048317055E-5</v>
      </c>
      <c r="C336" s="21">
        <v>279</v>
      </c>
      <c r="D336" s="21">
        <f t="shared" ca="1" si="22"/>
        <v>105.89223731288145</v>
      </c>
      <c r="E336" s="21">
        <f t="shared" ca="1" si="23"/>
        <v>376.34365713698173</v>
      </c>
    </row>
    <row r="337" spans="2:5" x14ac:dyDescent="0.2">
      <c r="B337" s="21">
        <f t="shared" ca="1" si="21"/>
        <v>7.8951342085854899E-7</v>
      </c>
      <c r="C337" s="21">
        <v>280</v>
      </c>
      <c r="D337" s="21">
        <f t="shared" ca="1" si="22"/>
        <v>44.896737490046021</v>
      </c>
      <c r="E337" s="21">
        <f t="shared" ca="1" si="23"/>
        <v>399.98864200683198</v>
      </c>
    </row>
    <row r="338" spans="2:5" x14ac:dyDescent="0.2">
      <c r="B338" s="21">
        <f t="shared" ca="1" si="21"/>
        <v>1.1748253876232617E-4</v>
      </c>
      <c r="C338" s="21">
        <v>281</v>
      </c>
      <c r="D338" s="21">
        <f t="shared" ca="1" si="22"/>
        <v>129.53372247516091</v>
      </c>
      <c r="E338" s="21">
        <f t="shared" ca="1" si="23"/>
        <v>464.49512113567005</v>
      </c>
    </row>
    <row r="339" spans="2:5" x14ac:dyDescent="0.2">
      <c r="B339" s="21">
        <f t="shared" ca="1" si="21"/>
        <v>2.2717304676052951E-5</v>
      </c>
      <c r="C339" s="21">
        <v>282</v>
      </c>
      <c r="D339" s="21">
        <f t="shared" ca="1" si="22"/>
        <v>97.788418587973055</v>
      </c>
      <c r="E339" s="21">
        <f t="shared" ca="1" si="23"/>
        <v>260.93112360017818</v>
      </c>
    </row>
    <row r="340" spans="2:5" x14ac:dyDescent="0.2">
      <c r="B340" s="21">
        <f t="shared" ca="1" si="21"/>
        <v>1.0128198980575411E-5</v>
      </c>
      <c r="C340" s="21">
        <v>283</v>
      </c>
      <c r="D340" s="21">
        <f t="shared" ca="1" si="22"/>
        <v>83.884964786387258</v>
      </c>
      <c r="E340" s="21">
        <f t="shared" ca="1" si="23"/>
        <v>249.76831994279479</v>
      </c>
    </row>
    <row r="341" spans="2:5" x14ac:dyDescent="0.2">
      <c r="B341" s="21">
        <f t="shared" ca="1" si="21"/>
        <v>2.259749632723803E-6</v>
      </c>
      <c r="C341" s="21">
        <v>284</v>
      </c>
      <c r="D341" s="21">
        <f t="shared" ca="1" si="22"/>
        <v>60.195478047078844</v>
      </c>
      <c r="E341" s="21">
        <f t="shared" ca="1" si="23"/>
        <v>268.39727669783844</v>
      </c>
    </row>
    <row r="342" spans="2:5" x14ac:dyDescent="0.2">
      <c r="B342" s="21">
        <f t="shared" ca="1" si="21"/>
        <v>1.9203766989169027E-5</v>
      </c>
      <c r="C342" s="21">
        <v>285</v>
      </c>
      <c r="D342" s="21">
        <f t="shared" ca="1" si="22"/>
        <v>94.818930603121103</v>
      </c>
      <c r="E342" s="21">
        <f t="shared" ca="1" si="23"/>
        <v>314.75761794523839</v>
      </c>
    </row>
    <row r="343" spans="2:5" x14ac:dyDescent="0.2">
      <c r="B343" s="21">
        <f t="shared" ca="1" si="21"/>
        <v>1.0699004504285068E-5</v>
      </c>
      <c r="C343" s="21">
        <v>286</v>
      </c>
      <c r="D343" s="21">
        <f t="shared" ca="1" si="22"/>
        <v>84.80020285990048</v>
      </c>
      <c r="E343" s="21">
        <f t="shared" ca="1" si="23"/>
        <v>378.05662297857822</v>
      </c>
    </row>
    <row r="344" spans="2:5" x14ac:dyDescent="0.2">
      <c r="B344" s="21">
        <f t="shared" ca="1" si="21"/>
        <v>6.8991159031396413E-5</v>
      </c>
      <c r="C344" s="21">
        <v>287</v>
      </c>
      <c r="D344" s="21">
        <f t="shared" ca="1" si="22"/>
        <v>118.64015468651469</v>
      </c>
      <c r="E344" s="21">
        <f t="shared" ca="1" si="23"/>
        <v>291.72597515716365</v>
      </c>
    </row>
    <row r="345" spans="2:5" x14ac:dyDescent="0.2">
      <c r="B345" s="21">
        <f t="shared" ca="1" si="21"/>
        <v>4.9764717996013786E-5</v>
      </c>
      <c r="C345" s="21">
        <v>288</v>
      </c>
      <c r="D345" s="21">
        <f t="shared" ca="1" si="22"/>
        <v>112.26765684705417</v>
      </c>
      <c r="E345" s="21">
        <f t="shared" ca="1" si="23"/>
        <v>284.54389878395097</v>
      </c>
    </row>
    <row r="346" spans="2:5" x14ac:dyDescent="0.2">
      <c r="B346" s="21">
        <f t="shared" ca="1" si="21"/>
        <v>4.7408162422144301E-5</v>
      </c>
      <c r="C346" s="21">
        <v>289</v>
      </c>
      <c r="D346" s="21">
        <f t="shared" ca="1" si="22"/>
        <v>111.33967579596195</v>
      </c>
      <c r="E346" s="21">
        <f t="shared" ca="1" si="23"/>
        <v>295.37555640152726</v>
      </c>
    </row>
    <row r="347" spans="2:5" x14ac:dyDescent="0.2">
      <c r="B347" s="21">
        <f t="shared" ca="1" si="21"/>
        <v>1.1628374590368776E-6</v>
      </c>
      <c r="C347" s="21">
        <v>290</v>
      </c>
      <c r="D347" s="21">
        <f t="shared" ca="1" si="22"/>
        <v>50.420707221839976</v>
      </c>
      <c r="E347" s="21">
        <f t="shared" ca="1" si="23"/>
        <v>234.11712200010044</v>
      </c>
    </row>
    <row r="348" spans="2:5" x14ac:dyDescent="0.2">
      <c r="B348" s="21">
        <f t="shared" ca="1" si="21"/>
        <v>3.3965652220114862E-5</v>
      </c>
      <c r="C348" s="21">
        <v>291</v>
      </c>
      <c r="D348" s="21">
        <f t="shared" ca="1" si="22"/>
        <v>105.08073651627149</v>
      </c>
      <c r="E348" s="21">
        <f t="shared" ca="1" si="23"/>
        <v>201.13632708372774</v>
      </c>
    </row>
    <row r="349" spans="2:5" x14ac:dyDescent="0.2">
      <c r="B349" s="21">
        <f t="shared" ca="1" si="21"/>
        <v>5.4356084197206686E-6</v>
      </c>
      <c r="C349" s="21">
        <v>292</v>
      </c>
      <c r="D349" s="21">
        <f t="shared" ca="1" si="22"/>
        <v>73.755346527154813</v>
      </c>
      <c r="E349" s="21">
        <f t="shared" ca="1" si="23"/>
        <v>292.2160122660743</v>
      </c>
    </row>
    <row r="350" spans="2:5" x14ac:dyDescent="0.2">
      <c r="B350" s="21">
        <f t="shared" ca="1" si="21"/>
        <v>1.8353407906602781E-5</v>
      </c>
      <c r="C350" s="21">
        <v>293</v>
      </c>
      <c r="D350" s="21">
        <f t="shared" ca="1" si="22"/>
        <v>94.025808034711346</v>
      </c>
      <c r="E350" s="21">
        <f t="shared" ca="1" si="23"/>
        <v>188.92506652281901</v>
      </c>
    </row>
    <row r="351" spans="2:5" x14ac:dyDescent="0.2">
      <c r="B351" s="21">
        <f t="shared" ca="1" si="21"/>
        <v>5.8272392486045858E-6</v>
      </c>
      <c r="C351" s="21">
        <v>294</v>
      </c>
      <c r="D351" s="21">
        <f t="shared" ca="1" si="22"/>
        <v>74.865094577753069</v>
      </c>
      <c r="E351" s="21">
        <f t="shared" ca="1" si="23"/>
        <v>355.78396748054109</v>
      </c>
    </row>
    <row r="352" spans="2:5" x14ac:dyDescent="0.2">
      <c r="B352" s="21">
        <f t="shared" ca="1" si="21"/>
        <v>3.4203758293120695E-4</v>
      </c>
      <c r="C352" s="21">
        <v>295</v>
      </c>
      <c r="D352" s="21">
        <f t="shared" ca="1" si="22"/>
        <v>153.83362477202252</v>
      </c>
      <c r="E352" s="21">
        <f t="shared" ca="1" si="23"/>
        <v>260.22017510150346</v>
      </c>
    </row>
    <row r="353" spans="2:5" x14ac:dyDescent="0.2">
      <c r="B353" s="21">
        <f t="shared" ca="1" si="21"/>
        <v>1.3651313179261221E-5</v>
      </c>
      <c r="C353" s="21">
        <v>296</v>
      </c>
      <c r="D353" s="21">
        <f t="shared" ca="1" si="22"/>
        <v>88.91608175453193</v>
      </c>
      <c r="E353" s="21">
        <f t="shared" ca="1" si="23"/>
        <v>393.56541632028666</v>
      </c>
    </row>
    <row r="354" spans="2:5" x14ac:dyDescent="0.2">
      <c r="B354" s="21">
        <f t="shared" ca="1" si="21"/>
        <v>1.762066301177404E-5</v>
      </c>
      <c r="C354" s="21">
        <v>297</v>
      </c>
      <c r="D354" s="21">
        <f t="shared" ca="1" si="22"/>
        <v>93.314931493616825</v>
      </c>
      <c r="E354" s="21">
        <f t="shared" ca="1" si="23"/>
        <v>423.1004179245117</v>
      </c>
    </row>
    <row r="355" spans="2:5" x14ac:dyDescent="0.2">
      <c r="B355" s="21">
        <f t="shared" ca="1" si="21"/>
        <v>3.4963844470546276E-5</v>
      </c>
      <c r="C355" s="21">
        <v>298</v>
      </c>
      <c r="D355" s="21">
        <f t="shared" ca="1" si="22"/>
        <v>105.61642754403594</v>
      </c>
      <c r="E355" s="21">
        <f t="shared" ca="1" si="23"/>
        <v>243.99444346519641</v>
      </c>
    </row>
    <row r="356" spans="2:5" x14ac:dyDescent="0.2">
      <c r="B356" s="21">
        <f t="shared" ca="1" si="21"/>
        <v>2.7173785849821904E-6</v>
      </c>
      <c r="C356" s="21">
        <v>299</v>
      </c>
      <c r="D356" s="21">
        <f t="shared" ca="1" si="22"/>
        <v>62.980105101438816</v>
      </c>
      <c r="E356" s="21">
        <f t="shared" ca="1" si="23"/>
        <v>341.54960250602795</v>
      </c>
    </row>
    <row r="357" spans="2:5" x14ac:dyDescent="0.2">
      <c r="B357" s="21">
        <f t="shared" ca="1" si="21"/>
        <v>1.3560422829984083E-5</v>
      </c>
      <c r="C357" s="21">
        <v>300</v>
      </c>
      <c r="D357" s="21">
        <f t="shared" ca="1" si="22"/>
        <v>88.802181857420365</v>
      </c>
      <c r="E357" s="21">
        <f t="shared" ca="1" si="23"/>
        <v>272.26944450902505</v>
      </c>
    </row>
    <row r="358" spans="2:5" x14ac:dyDescent="0.2">
      <c r="B358" s="21">
        <f t="shared" ca="1" si="21"/>
        <v>7.9573137578023916E-6</v>
      </c>
      <c r="C358" s="21">
        <v>301</v>
      </c>
      <c r="D358" s="21">
        <f t="shared" ca="1" si="22"/>
        <v>79.90325057331566</v>
      </c>
      <c r="E358" s="21">
        <f t="shared" ca="1" si="23"/>
        <v>260.1308406481769</v>
      </c>
    </row>
    <row r="359" spans="2:5" x14ac:dyDescent="0.2">
      <c r="B359" s="21">
        <f t="shared" ca="1" si="21"/>
        <v>1.7641751576809715E-5</v>
      </c>
      <c r="C359" s="21">
        <v>302</v>
      </c>
      <c r="D359" s="21">
        <f t="shared" ca="1" si="22"/>
        <v>93.335765860935567</v>
      </c>
      <c r="E359" s="21">
        <f t="shared" ca="1" si="23"/>
        <v>385.26928659123985</v>
      </c>
    </row>
    <row r="360" spans="2:5" x14ac:dyDescent="0.2">
      <c r="B360" s="21">
        <f t="shared" ca="1" si="21"/>
        <v>4.1363030591588524E-5</v>
      </c>
      <c r="C360" s="21">
        <v>303</v>
      </c>
      <c r="D360" s="21">
        <f t="shared" ca="1" si="22"/>
        <v>108.75448312961451</v>
      </c>
      <c r="E360" s="21">
        <f t="shared" ca="1" si="23"/>
        <v>322.69158086508418</v>
      </c>
    </row>
    <row r="361" spans="2:5" x14ac:dyDescent="0.2">
      <c r="B361" s="21">
        <f t="shared" ca="1" si="21"/>
        <v>1.7960932946005701E-4</v>
      </c>
      <c r="C361" s="21">
        <v>304</v>
      </c>
      <c r="D361" s="21">
        <f t="shared" ca="1" si="22"/>
        <v>138.74742728192246</v>
      </c>
      <c r="E361" s="21">
        <f t="shared" ca="1" si="23"/>
        <v>298.03522231579086</v>
      </c>
    </row>
    <row r="362" spans="2:5" x14ac:dyDescent="0.2">
      <c r="B362" s="21">
        <f t="shared" ca="1" si="21"/>
        <v>1.6429962110344191E-5</v>
      </c>
      <c r="C362" s="21">
        <v>305</v>
      </c>
      <c r="D362" s="21">
        <f t="shared" ca="1" si="22"/>
        <v>92.099855643040144</v>
      </c>
      <c r="E362" s="21">
        <f t="shared" ca="1" si="23"/>
        <v>313.78837801777661</v>
      </c>
    </row>
    <row r="363" spans="2:5" x14ac:dyDescent="0.2">
      <c r="B363" s="21">
        <f t="shared" ca="1" si="21"/>
        <v>4.1875721081486987E-6</v>
      </c>
      <c r="C363" s="21">
        <v>306</v>
      </c>
      <c r="D363" s="21">
        <f t="shared" ca="1" si="22"/>
        <v>69.642092193728189</v>
      </c>
      <c r="E363" s="21">
        <f t="shared" ca="1" si="23"/>
        <v>236.50715469214973</v>
      </c>
    </row>
    <row r="364" spans="2:5" x14ac:dyDescent="0.2">
      <c r="B364" s="21">
        <f t="shared" ca="1" si="21"/>
        <v>8.4039113552599425E-6</v>
      </c>
      <c r="C364" s="21">
        <v>307</v>
      </c>
      <c r="D364" s="21">
        <f t="shared" ca="1" si="22"/>
        <v>80.798226197331672</v>
      </c>
      <c r="E364" s="21">
        <f t="shared" ca="1" si="23"/>
        <v>348.85891941382255</v>
      </c>
    </row>
    <row r="365" spans="2:5" x14ac:dyDescent="0.2">
      <c r="B365" s="21">
        <f t="shared" ca="1" si="21"/>
        <v>2.1961519758039961E-5</v>
      </c>
      <c r="C365" s="21">
        <v>308</v>
      </c>
      <c r="D365" s="21">
        <f t="shared" ca="1" si="22"/>
        <v>97.186941676900332</v>
      </c>
      <c r="E365" s="21">
        <f t="shared" ca="1" si="23"/>
        <v>177.86982424936832</v>
      </c>
    </row>
    <row r="366" spans="2:5" x14ac:dyDescent="0.2">
      <c r="B366" s="21">
        <f t="shared" ca="1" si="21"/>
        <v>1.4155139218852389E-4</v>
      </c>
      <c r="C366" s="21">
        <v>309</v>
      </c>
      <c r="D366" s="21">
        <f t="shared" ca="1" si="22"/>
        <v>133.51617125633706</v>
      </c>
      <c r="E366" s="21">
        <f t="shared" ca="1" si="23"/>
        <v>250.73862551887129</v>
      </c>
    </row>
    <row r="367" spans="2:5" x14ac:dyDescent="0.2">
      <c r="B367" s="21">
        <f t="shared" ca="1" si="21"/>
        <v>1.1770762659239167E-5</v>
      </c>
      <c r="C367" s="21">
        <v>310</v>
      </c>
      <c r="D367" s="21">
        <f t="shared" ca="1" si="22"/>
        <v>86.403223398122833</v>
      </c>
      <c r="E367" s="21">
        <f t="shared" ca="1" si="23"/>
        <v>296.89619643678492</v>
      </c>
    </row>
    <row r="368" spans="2:5" x14ac:dyDescent="0.2">
      <c r="B368" s="21">
        <f t="shared" ca="1" si="21"/>
        <v>1.3993747787726102E-5</v>
      </c>
      <c r="C368" s="21">
        <v>311</v>
      </c>
      <c r="D368" s="21">
        <f t="shared" ca="1" si="22"/>
        <v>89.339037553960594</v>
      </c>
      <c r="E368" s="21">
        <f t="shared" ca="1" si="23"/>
        <v>304.33636602691922</v>
      </c>
    </row>
    <row r="369" spans="2:5" x14ac:dyDescent="0.2">
      <c r="B369" s="21">
        <f t="shared" ca="1" si="21"/>
        <v>2.7391772425317435E-4</v>
      </c>
      <c r="C369" s="21">
        <v>312</v>
      </c>
      <c r="D369" s="21">
        <f t="shared" ca="1" si="22"/>
        <v>148.46228957990084</v>
      </c>
      <c r="E369" s="21">
        <f t="shared" ca="1" si="23"/>
        <v>254.36978594890843</v>
      </c>
    </row>
    <row r="370" spans="2:5" x14ac:dyDescent="0.2">
      <c r="B370" s="21">
        <f t="shared" ca="1" si="21"/>
        <v>5.3039906156541687E-5</v>
      </c>
      <c r="C370" s="21">
        <v>313</v>
      </c>
      <c r="D370" s="21">
        <f t="shared" ca="1" si="22"/>
        <v>113.49392294379922</v>
      </c>
      <c r="E370" s="21">
        <f t="shared" ca="1" si="23"/>
        <v>319.18889601677586</v>
      </c>
    </row>
    <row r="371" spans="2:5" x14ac:dyDescent="0.2">
      <c r="B371" s="21">
        <f t="shared" ca="1" si="21"/>
        <v>1.6323344047234169E-5</v>
      </c>
      <c r="C371" s="21">
        <v>314</v>
      </c>
      <c r="D371" s="21">
        <f t="shared" ca="1" si="22"/>
        <v>91.987152200197528</v>
      </c>
      <c r="E371" s="21">
        <f t="shared" ca="1" si="23"/>
        <v>297.57075143552129</v>
      </c>
    </row>
    <row r="372" spans="2:5" x14ac:dyDescent="0.2">
      <c r="B372" s="21">
        <f t="shared" ca="1" si="21"/>
        <v>2.5537896658851297E-5</v>
      </c>
      <c r="C372" s="21">
        <v>315</v>
      </c>
      <c r="D372" s="21">
        <f t="shared" ca="1" si="22"/>
        <v>99.882882829151612</v>
      </c>
      <c r="E372" s="21">
        <f t="shared" ca="1" si="23"/>
        <v>322.5538431504346</v>
      </c>
    </row>
    <row r="373" spans="2:5" x14ac:dyDescent="0.2">
      <c r="B373" s="21">
        <f t="shared" ca="1" si="21"/>
        <v>2.447747052839085E-5</v>
      </c>
      <c r="C373" s="21">
        <v>316</v>
      </c>
      <c r="D373" s="21">
        <f t="shared" ca="1" si="22"/>
        <v>99.121391791188884</v>
      </c>
      <c r="E373" s="21">
        <f t="shared" ca="1" si="23"/>
        <v>139.66788812921385</v>
      </c>
    </row>
    <row r="374" spans="2:5" x14ac:dyDescent="0.2">
      <c r="B374" s="21">
        <f t="shared" ca="1" si="21"/>
        <v>3.4864680194901838E-5</v>
      </c>
      <c r="C374" s="21">
        <v>317</v>
      </c>
      <c r="D374" s="21">
        <f t="shared" ca="1" si="22"/>
        <v>105.56383346469993</v>
      </c>
      <c r="E374" s="21">
        <f t="shared" ca="1" si="23"/>
        <v>253.77001296264282</v>
      </c>
    </row>
    <row r="375" spans="2:5" x14ac:dyDescent="0.2">
      <c r="B375" s="21">
        <f t="shared" ca="1" si="21"/>
        <v>9.9610109849117023E-6</v>
      </c>
      <c r="C375" s="21">
        <v>318</v>
      </c>
      <c r="D375" s="21">
        <f t="shared" ca="1" si="22"/>
        <v>83.607874405287674</v>
      </c>
      <c r="E375" s="21">
        <f t="shared" ca="1" si="23"/>
        <v>262.95168018246017</v>
      </c>
    </row>
    <row r="376" spans="2:5" x14ac:dyDescent="0.2">
      <c r="B376" s="21">
        <f t="shared" ca="1" si="21"/>
        <v>5.1279767854129936E-6</v>
      </c>
      <c r="C376" s="21">
        <v>319</v>
      </c>
      <c r="D376" s="21">
        <f t="shared" ca="1" si="22"/>
        <v>72.830201955287492</v>
      </c>
      <c r="E376" s="21">
        <f t="shared" ca="1" si="23"/>
        <v>286.0252220368094</v>
      </c>
    </row>
    <row r="377" spans="2:5" x14ac:dyDescent="0.2">
      <c r="B377" s="21">
        <f t="shared" ca="1" si="21"/>
        <v>3.7227847457225334E-5</v>
      </c>
      <c r="C377" s="21">
        <v>320</v>
      </c>
      <c r="D377" s="21">
        <f t="shared" ca="1" si="22"/>
        <v>106.78191897494804</v>
      </c>
      <c r="E377" s="21">
        <f t="shared" ca="1" si="23"/>
        <v>210.67281749101784</v>
      </c>
    </row>
    <row r="378" spans="2:5" x14ac:dyDescent="0.2">
      <c r="B378" s="21">
        <f t="shared" ref="B378:B441" ca="1" si="24">_xlfn.NORM.DIST(D378,Mu,Sigma,0)</f>
        <v>1.5598651912457846E-5</v>
      </c>
      <c r="C378" s="21">
        <v>321</v>
      </c>
      <c r="D378" s="21">
        <f t="shared" ref="D378:D441" ca="1" si="25">_xlfn.NORM.INV(RAND(),mu_1,sigma_1)</f>
        <v>91.202707467826642</v>
      </c>
      <c r="E378" s="21">
        <f t="shared" ref="E378:E441" ca="1" si="26">_xlfn.NORM.INV(RAND(),mu_test,sigma_test)</f>
        <v>274.61467127253513</v>
      </c>
    </row>
    <row r="379" spans="2:5" x14ac:dyDescent="0.2">
      <c r="B379" s="21">
        <f t="shared" ca="1" si="24"/>
        <v>3.3627508400599873E-5</v>
      </c>
      <c r="C379" s="21">
        <v>322</v>
      </c>
      <c r="D379" s="21">
        <f t="shared" ca="1" si="25"/>
        <v>104.89603335019177</v>
      </c>
      <c r="E379" s="21">
        <f t="shared" ca="1" si="26"/>
        <v>204.10452242977013</v>
      </c>
    </row>
    <row r="380" spans="2:5" x14ac:dyDescent="0.2">
      <c r="B380" s="21">
        <f t="shared" ca="1" si="24"/>
        <v>1.5656702450010703E-5</v>
      </c>
      <c r="C380" s="21">
        <v>323</v>
      </c>
      <c r="D380" s="21">
        <f t="shared" ca="1" si="25"/>
        <v>91.266762989685304</v>
      </c>
      <c r="E380" s="21">
        <f t="shared" ca="1" si="26"/>
        <v>265.12011242995038</v>
      </c>
    </row>
    <row r="381" spans="2:5" x14ac:dyDescent="0.2">
      <c r="B381" s="21">
        <f t="shared" ca="1" si="24"/>
        <v>2.0453022834553085E-5</v>
      </c>
      <c r="C381" s="21">
        <v>324</v>
      </c>
      <c r="D381" s="21">
        <f t="shared" ca="1" si="25"/>
        <v>95.927716774832348</v>
      </c>
      <c r="E381" s="21">
        <f t="shared" ca="1" si="26"/>
        <v>249.73773671004471</v>
      </c>
    </row>
    <row r="382" spans="2:5" x14ac:dyDescent="0.2">
      <c r="B382" s="21">
        <f t="shared" ca="1" si="24"/>
        <v>4.4499756235295861E-6</v>
      </c>
      <c r="C382" s="21">
        <v>325</v>
      </c>
      <c r="D382" s="21">
        <f t="shared" ca="1" si="25"/>
        <v>70.593880468552669</v>
      </c>
      <c r="E382" s="21">
        <f t="shared" ca="1" si="26"/>
        <v>284.14218866160485</v>
      </c>
    </row>
    <row r="383" spans="2:5" x14ac:dyDescent="0.2">
      <c r="B383" s="21">
        <f t="shared" ca="1" si="24"/>
        <v>1.2275777709428912E-5</v>
      </c>
      <c r="C383" s="21">
        <v>326</v>
      </c>
      <c r="D383" s="21">
        <f t="shared" ca="1" si="25"/>
        <v>87.112433612251522</v>
      </c>
      <c r="E383" s="21">
        <f t="shared" ca="1" si="26"/>
        <v>265.06026348158741</v>
      </c>
    </row>
    <row r="384" spans="2:5" x14ac:dyDescent="0.2">
      <c r="B384" s="21">
        <f t="shared" ca="1" si="24"/>
        <v>1.7918322220338012E-4</v>
      </c>
      <c r="C384" s="21">
        <v>327</v>
      </c>
      <c r="D384" s="21">
        <f t="shared" ca="1" si="25"/>
        <v>138.69440844832764</v>
      </c>
      <c r="E384" s="21">
        <f t="shared" ca="1" si="26"/>
        <v>310.65304218415991</v>
      </c>
    </row>
    <row r="385" spans="2:5" x14ac:dyDescent="0.2">
      <c r="B385" s="21">
        <f t="shared" ca="1" si="24"/>
        <v>1.7811185776815967E-4</v>
      </c>
      <c r="C385" s="21">
        <v>328</v>
      </c>
      <c r="D385" s="21">
        <f t="shared" ca="1" si="25"/>
        <v>138.56062126808106</v>
      </c>
      <c r="E385" s="21">
        <f t="shared" ca="1" si="26"/>
        <v>297.88337421803249</v>
      </c>
    </row>
    <row r="386" spans="2:5" x14ac:dyDescent="0.2">
      <c r="B386" s="21">
        <f t="shared" ca="1" si="24"/>
        <v>1.0432735263083037E-4</v>
      </c>
      <c r="C386" s="21">
        <v>329</v>
      </c>
      <c r="D386" s="21">
        <f t="shared" ca="1" si="25"/>
        <v>127.0439478525923</v>
      </c>
      <c r="E386" s="21">
        <f t="shared" ca="1" si="26"/>
        <v>418.3620880846517</v>
      </c>
    </row>
    <row r="387" spans="2:5" x14ac:dyDescent="0.2">
      <c r="B387" s="21">
        <f t="shared" ca="1" si="24"/>
        <v>3.1617564758386533E-5</v>
      </c>
      <c r="C387" s="21">
        <v>330</v>
      </c>
      <c r="D387" s="21">
        <f t="shared" ca="1" si="25"/>
        <v>103.76212017803972</v>
      </c>
      <c r="E387" s="21">
        <f t="shared" ca="1" si="26"/>
        <v>304.09210246950602</v>
      </c>
    </row>
    <row r="388" spans="2:5" x14ac:dyDescent="0.2">
      <c r="B388" s="21">
        <f t="shared" ca="1" si="24"/>
        <v>9.9404481542333869E-6</v>
      </c>
      <c r="C388" s="21">
        <v>331</v>
      </c>
      <c r="D388" s="21">
        <f t="shared" ca="1" si="25"/>
        <v>83.573498457296196</v>
      </c>
      <c r="E388" s="21">
        <f t="shared" ca="1" si="26"/>
        <v>305.65547947152817</v>
      </c>
    </row>
    <row r="389" spans="2:5" x14ac:dyDescent="0.2">
      <c r="B389" s="21">
        <f t="shared" ca="1" si="24"/>
        <v>6.9211211218099867E-5</v>
      </c>
      <c r="C389" s="21">
        <v>332</v>
      </c>
      <c r="D389" s="21">
        <f t="shared" ca="1" si="25"/>
        <v>118.7033780547975</v>
      </c>
      <c r="E389" s="21">
        <f t="shared" ca="1" si="26"/>
        <v>300.6051283170807</v>
      </c>
    </row>
    <row r="390" spans="2:5" x14ac:dyDescent="0.2">
      <c r="B390" s="21">
        <f t="shared" ca="1" si="24"/>
        <v>8.2237998659787362E-6</v>
      </c>
      <c r="C390" s="21">
        <v>333</v>
      </c>
      <c r="D390" s="21">
        <f t="shared" ca="1" si="25"/>
        <v>80.442707603960855</v>
      </c>
      <c r="E390" s="21">
        <f t="shared" ca="1" si="26"/>
        <v>185.2781612055519</v>
      </c>
    </row>
    <row r="391" spans="2:5" x14ac:dyDescent="0.2">
      <c r="B391" s="21">
        <f t="shared" ca="1" si="24"/>
        <v>1.982145435188856E-5</v>
      </c>
      <c r="C391" s="21">
        <v>334</v>
      </c>
      <c r="D391" s="21">
        <f t="shared" ca="1" si="25"/>
        <v>95.375147110656812</v>
      </c>
      <c r="E391" s="21">
        <f t="shared" ca="1" si="26"/>
        <v>318.11425836219155</v>
      </c>
    </row>
    <row r="392" spans="2:5" x14ac:dyDescent="0.2">
      <c r="B392" s="21">
        <f t="shared" ca="1" si="24"/>
        <v>2.5534860518722797E-6</v>
      </c>
      <c r="C392" s="21">
        <v>335</v>
      </c>
      <c r="D392" s="21">
        <f t="shared" ca="1" si="25"/>
        <v>62.037126223048624</v>
      </c>
      <c r="E392" s="21">
        <f t="shared" ca="1" si="26"/>
        <v>289.28981362720134</v>
      </c>
    </row>
    <row r="393" spans="2:5" x14ac:dyDescent="0.2">
      <c r="B393" s="21">
        <f t="shared" ca="1" si="24"/>
        <v>3.9064947131616297E-5</v>
      </c>
      <c r="C393" s="21">
        <v>336</v>
      </c>
      <c r="D393" s="21">
        <f t="shared" ca="1" si="25"/>
        <v>107.68147876212556</v>
      </c>
      <c r="E393" s="21">
        <f t="shared" ca="1" si="26"/>
        <v>384.10693161872513</v>
      </c>
    </row>
    <row r="394" spans="2:5" x14ac:dyDescent="0.2">
      <c r="B394" s="21">
        <f t="shared" ca="1" si="24"/>
        <v>6.1870587961218182E-6</v>
      </c>
      <c r="C394" s="21">
        <v>337</v>
      </c>
      <c r="D394" s="21">
        <f t="shared" ca="1" si="25"/>
        <v>75.825231061546774</v>
      </c>
      <c r="E394" s="21">
        <f t="shared" ca="1" si="26"/>
        <v>285.77428105159885</v>
      </c>
    </row>
    <row r="395" spans="2:5" x14ac:dyDescent="0.2">
      <c r="B395" s="21">
        <f t="shared" ca="1" si="24"/>
        <v>4.3392088205319121E-5</v>
      </c>
      <c r="C395" s="21">
        <v>338</v>
      </c>
      <c r="D395" s="21">
        <f t="shared" ca="1" si="25"/>
        <v>109.65809071631797</v>
      </c>
      <c r="E395" s="21">
        <f t="shared" ca="1" si="26"/>
        <v>261.56278648754289</v>
      </c>
    </row>
    <row r="396" spans="2:5" x14ac:dyDescent="0.2">
      <c r="B396" s="21">
        <f t="shared" ca="1" si="24"/>
        <v>6.4015818557132261E-6</v>
      </c>
      <c r="C396" s="21">
        <v>339</v>
      </c>
      <c r="D396" s="21">
        <f t="shared" ca="1" si="25"/>
        <v>76.373273440204045</v>
      </c>
      <c r="E396" s="21">
        <f t="shared" ca="1" si="26"/>
        <v>263.72387309581507</v>
      </c>
    </row>
    <row r="397" spans="2:5" x14ac:dyDescent="0.2">
      <c r="B397" s="21">
        <f t="shared" ca="1" si="24"/>
        <v>3.40814935198359E-5</v>
      </c>
      <c r="C397" s="21">
        <v>340</v>
      </c>
      <c r="D397" s="21">
        <f t="shared" ca="1" si="25"/>
        <v>105.14362943258946</v>
      </c>
      <c r="E397" s="21">
        <f t="shared" ca="1" si="26"/>
        <v>260.82731420167249</v>
      </c>
    </row>
    <row r="398" spans="2:5" x14ac:dyDescent="0.2">
      <c r="B398" s="21">
        <f t="shared" ca="1" si="24"/>
        <v>9.2322827343047954E-5</v>
      </c>
      <c r="C398" s="21">
        <v>341</v>
      </c>
      <c r="D398" s="21">
        <f t="shared" ca="1" si="25"/>
        <v>124.51797969473148</v>
      </c>
      <c r="E398" s="21">
        <f t="shared" ca="1" si="26"/>
        <v>354.71288676631741</v>
      </c>
    </row>
    <row r="399" spans="2:5" x14ac:dyDescent="0.2">
      <c r="B399" s="21">
        <f t="shared" ca="1" si="24"/>
        <v>1.9730750538968715E-5</v>
      </c>
      <c r="C399" s="21">
        <v>342</v>
      </c>
      <c r="D399" s="21">
        <f t="shared" ca="1" si="25"/>
        <v>95.294471155110415</v>
      </c>
      <c r="E399" s="21">
        <f t="shared" ca="1" si="26"/>
        <v>297.79954672019113</v>
      </c>
    </row>
    <row r="400" spans="2:5" x14ac:dyDescent="0.2">
      <c r="B400" s="21">
        <f t="shared" ca="1" si="24"/>
        <v>1.6831459091613233E-4</v>
      </c>
      <c r="C400" s="21">
        <v>343</v>
      </c>
      <c r="D400" s="21">
        <f t="shared" ca="1" si="25"/>
        <v>137.30388075189325</v>
      </c>
      <c r="E400" s="21">
        <f t="shared" ca="1" si="26"/>
        <v>272.513529479385</v>
      </c>
    </row>
    <row r="401" spans="2:5" x14ac:dyDescent="0.2">
      <c r="B401" s="21">
        <f t="shared" ca="1" si="24"/>
        <v>1.1671231755898637E-4</v>
      </c>
      <c r="C401" s="21">
        <v>344</v>
      </c>
      <c r="D401" s="21">
        <f t="shared" ca="1" si="25"/>
        <v>129.3948689656674</v>
      </c>
      <c r="E401" s="21">
        <f t="shared" ca="1" si="26"/>
        <v>289.63974416228382</v>
      </c>
    </row>
    <row r="402" spans="2:5" x14ac:dyDescent="0.2">
      <c r="B402" s="21">
        <f t="shared" ca="1" si="24"/>
        <v>3.8475731209464836E-4</v>
      </c>
      <c r="C402" s="21">
        <v>345</v>
      </c>
      <c r="D402" s="21">
        <f t="shared" ca="1" si="25"/>
        <v>156.76164712803421</v>
      </c>
      <c r="E402" s="21">
        <f t="shared" ca="1" si="26"/>
        <v>378.41926819351909</v>
      </c>
    </row>
    <row r="403" spans="2:5" x14ac:dyDescent="0.2">
      <c r="B403" s="21">
        <f t="shared" ca="1" si="24"/>
        <v>1.465004322121941E-4</v>
      </c>
      <c r="C403" s="21">
        <v>346</v>
      </c>
      <c r="D403" s="21">
        <f t="shared" ca="1" si="25"/>
        <v>134.26094786206212</v>
      </c>
      <c r="E403" s="21">
        <f t="shared" ca="1" si="26"/>
        <v>386.46557851189169</v>
      </c>
    </row>
    <row r="404" spans="2:5" x14ac:dyDescent="0.2">
      <c r="B404" s="21">
        <f t="shared" ca="1" si="24"/>
        <v>4.4861115140810829E-5</v>
      </c>
      <c r="C404" s="21">
        <v>347</v>
      </c>
      <c r="D404" s="21">
        <f t="shared" ca="1" si="25"/>
        <v>110.28884127791194</v>
      </c>
      <c r="E404" s="21">
        <f t="shared" ca="1" si="26"/>
        <v>274.67334919582436</v>
      </c>
    </row>
    <row r="405" spans="2:5" x14ac:dyDescent="0.2">
      <c r="B405" s="21">
        <f t="shared" ca="1" si="24"/>
        <v>3.7007335543244873E-6</v>
      </c>
      <c r="C405" s="21">
        <v>348</v>
      </c>
      <c r="D405" s="21">
        <f t="shared" ca="1" si="25"/>
        <v>67.718674635242166</v>
      </c>
      <c r="E405" s="21">
        <f t="shared" ca="1" si="26"/>
        <v>261.04143127939784</v>
      </c>
    </row>
    <row r="406" spans="2:5" x14ac:dyDescent="0.2">
      <c r="B406" s="21">
        <f t="shared" ca="1" si="24"/>
        <v>6.6210031232768665E-6</v>
      </c>
      <c r="C406" s="21">
        <v>349</v>
      </c>
      <c r="D406" s="21">
        <f t="shared" ca="1" si="25"/>
        <v>76.916472730327058</v>
      </c>
      <c r="E406" s="21">
        <f t="shared" ca="1" si="26"/>
        <v>394.02061221648722</v>
      </c>
    </row>
    <row r="407" spans="2:5" x14ac:dyDescent="0.2">
      <c r="B407" s="21">
        <f t="shared" ca="1" si="24"/>
        <v>4.6149991457602413E-5</v>
      </c>
      <c r="C407" s="21">
        <v>350</v>
      </c>
      <c r="D407" s="21">
        <f t="shared" ca="1" si="25"/>
        <v>110.82711361253851</v>
      </c>
      <c r="E407" s="21">
        <f t="shared" ca="1" si="26"/>
        <v>234.61711157851587</v>
      </c>
    </row>
    <row r="408" spans="2:5" x14ac:dyDescent="0.2">
      <c r="B408" s="21">
        <f t="shared" ca="1" si="24"/>
        <v>5.3063851574199513E-5</v>
      </c>
      <c r="C408" s="21">
        <v>351</v>
      </c>
      <c r="D408" s="21">
        <f t="shared" ca="1" si="25"/>
        <v>113.50263541412525</v>
      </c>
      <c r="E408" s="21">
        <f t="shared" ca="1" si="26"/>
        <v>340.25624940678296</v>
      </c>
    </row>
    <row r="409" spans="2:5" x14ac:dyDescent="0.2">
      <c r="B409" s="21">
        <f t="shared" ca="1" si="24"/>
        <v>9.3123222613130183E-5</v>
      </c>
      <c r="C409" s="21">
        <v>352</v>
      </c>
      <c r="D409" s="21">
        <f t="shared" ca="1" si="25"/>
        <v>124.69515728655804</v>
      </c>
      <c r="E409" s="21">
        <f t="shared" ca="1" si="26"/>
        <v>296.68297448236598</v>
      </c>
    </row>
    <row r="410" spans="2:5" x14ac:dyDescent="0.2">
      <c r="B410" s="21">
        <f t="shared" ca="1" si="24"/>
        <v>3.5567621763643582E-5</v>
      </c>
      <c r="C410" s="21">
        <v>353</v>
      </c>
      <c r="D410" s="21">
        <f t="shared" ca="1" si="25"/>
        <v>105.93377283838407</v>
      </c>
      <c r="E410" s="21">
        <f t="shared" ca="1" si="26"/>
        <v>280.67738520571766</v>
      </c>
    </row>
    <row r="411" spans="2:5" x14ac:dyDescent="0.2">
      <c r="B411" s="21">
        <f t="shared" ca="1" si="24"/>
        <v>5.3347331441999723E-5</v>
      </c>
      <c r="C411" s="21">
        <v>354</v>
      </c>
      <c r="D411" s="21">
        <f t="shared" ca="1" si="25"/>
        <v>113.60551177065624</v>
      </c>
      <c r="E411" s="21">
        <f t="shared" ca="1" si="26"/>
        <v>296.29567652904819</v>
      </c>
    </row>
    <row r="412" spans="2:5" x14ac:dyDescent="0.2">
      <c r="B412" s="21">
        <f t="shared" ca="1" si="24"/>
        <v>3.0706303775944592E-5</v>
      </c>
      <c r="C412" s="21">
        <v>355</v>
      </c>
      <c r="D412" s="21">
        <f t="shared" ca="1" si="25"/>
        <v>103.22635247836293</v>
      </c>
      <c r="E412" s="21">
        <f t="shared" ca="1" si="26"/>
        <v>212.36205063115381</v>
      </c>
    </row>
    <row r="413" spans="2:5" x14ac:dyDescent="0.2">
      <c r="B413" s="21">
        <f t="shared" ca="1" si="24"/>
        <v>5.6446583991672188E-5</v>
      </c>
      <c r="C413" s="21">
        <v>356</v>
      </c>
      <c r="D413" s="21">
        <f t="shared" ca="1" si="25"/>
        <v>114.69939193009816</v>
      </c>
      <c r="E413" s="21">
        <f t="shared" ca="1" si="26"/>
        <v>289.93979180934991</v>
      </c>
    </row>
    <row r="414" spans="2:5" x14ac:dyDescent="0.2">
      <c r="B414" s="21">
        <f t="shared" ca="1" si="24"/>
        <v>4.9206180987627415E-5</v>
      </c>
      <c r="C414" s="21">
        <v>357</v>
      </c>
      <c r="D414" s="21">
        <f t="shared" ca="1" si="25"/>
        <v>112.05133902280312</v>
      </c>
      <c r="E414" s="21">
        <f t="shared" ca="1" si="26"/>
        <v>283.60634783198623</v>
      </c>
    </row>
    <row r="415" spans="2:5" x14ac:dyDescent="0.2">
      <c r="B415" s="21">
        <f t="shared" ca="1" si="24"/>
        <v>7.7886054856942254E-6</v>
      </c>
      <c r="C415" s="21">
        <v>358</v>
      </c>
      <c r="D415" s="21">
        <f t="shared" ca="1" si="25"/>
        <v>79.553016462235632</v>
      </c>
      <c r="E415" s="21">
        <f t="shared" ca="1" si="26"/>
        <v>181.76509207969326</v>
      </c>
    </row>
    <row r="416" spans="2:5" x14ac:dyDescent="0.2">
      <c r="B416" s="21">
        <f t="shared" ca="1" si="24"/>
        <v>2.4467125456866556E-5</v>
      </c>
      <c r="C416" s="21">
        <v>359</v>
      </c>
      <c r="D416" s="21">
        <f t="shared" ca="1" si="25"/>
        <v>99.113816150415929</v>
      </c>
      <c r="E416" s="21">
        <f t="shared" ca="1" si="26"/>
        <v>185.28776669268058</v>
      </c>
    </row>
    <row r="417" spans="2:5" x14ac:dyDescent="0.2">
      <c r="B417" s="21">
        <f t="shared" ca="1" si="24"/>
        <v>6.736100039848987E-5</v>
      </c>
      <c r="C417" s="21">
        <v>360</v>
      </c>
      <c r="D417" s="21">
        <f t="shared" ca="1" si="25"/>
        <v>118.16611719323663</v>
      </c>
      <c r="E417" s="21">
        <f t="shared" ca="1" si="26"/>
        <v>283.09194260051783</v>
      </c>
    </row>
    <row r="418" spans="2:5" x14ac:dyDescent="0.2">
      <c r="B418" s="21">
        <f t="shared" ca="1" si="24"/>
        <v>2.866002005210896E-5</v>
      </c>
      <c r="C418" s="21">
        <v>361</v>
      </c>
      <c r="D418" s="21">
        <f t="shared" ca="1" si="25"/>
        <v>101.96865083660006</v>
      </c>
      <c r="E418" s="21">
        <f t="shared" ca="1" si="26"/>
        <v>404.32305904000975</v>
      </c>
    </row>
    <row r="419" spans="2:5" x14ac:dyDescent="0.2">
      <c r="B419" s="21">
        <f t="shared" ca="1" si="24"/>
        <v>1.9436852339333059E-5</v>
      </c>
      <c r="C419" s="21">
        <v>362</v>
      </c>
      <c r="D419" s="21">
        <f t="shared" ca="1" si="25"/>
        <v>95.030715784349866</v>
      </c>
      <c r="E419" s="21">
        <f t="shared" ca="1" si="26"/>
        <v>334.87082794447514</v>
      </c>
    </row>
    <row r="420" spans="2:5" x14ac:dyDescent="0.2">
      <c r="B420" s="21">
        <f t="shared" ca="1" si="24"/>
        <v>2.0231681517917997E-5</v>
      </c>
      <c r="C420" s="21">
        <v>363</v>
      </c>
      <c r="D420" s="21">
        <f t="shared" ca="1" si="25"/>
        <v>95.735858745265546</v>
      </c>
      <c r="E420" s="21">
        <f t="shared" ca="1" si="26"/>
        <v>130.31102515992552</v>
      </c>
    </row>
    <row r="421" spans="2:5" x14ac:dyDescent="0.2">
      <c r="B421" s="21">
        <f t="shared" ca="1" si="24"/>
        <v>8.8965205739470991E-5</v>
      </c>
      <c r="C421" s="21">
        <v>364</v>
      </c>
      <c r="D421" s="21">
        <f t="shared" ca="1" si="25"/>
        <v>123.75962087210017</v>
      </c>
      <c r="E421" s="21">
        <f t="shared" ca="1" si="26"/>
        <v>419.29814832205176</v>
      </c>
    </row>
    <row r="422" spans="2:5" x14ac:dyDescent="0.2">
      <c r="B422" s="21">
        <f t="shared" ca="1" si="24"/>
        <v>1.6438729286358977E-4</v>
      </c>
      <c r="C422" s="21">
        <v>365</v>
      </c>
      <c r="D422" s="21">
        <f t="shared" ca="1" si="25"/>
        <v>136.78230367443936</v>
      </c>
      <c r="E422" s="21">
        <f t="shared" ca="1" si="26"/>
        <v>314.37821328074256</v>
      </c>
    </row>
    <row r="423" spans="2:5" x14ac:dyDescent="0.2">
      <c r="B423" s="21">
        <f t="shared" ca="1" si="24"/>
        <v>3.0814523305530667E-4</v>
      </c>
      <c r="C423" s="21">
        <v>366</v>
      </c>
      <c r="D423" s="21">
        <f t="shared" ca="1" si="25"/>
        <v>151.28576048468341</v>
      </c>
      <c r="E423" s="21">
        <f t="shared" ca="1" si="26"/>
        <v>336.3699588277471</v>
      </c>
    </row>
    <row r="424" spans="2:5" x14ac:dyDescent="0.2">
      <c r="B424" s="21">
        <f t="shared" ca="1" si="24"/>
        <v>1.3098864483420008E-5</v>
      </c>
      <c r="C424" s="21">
        <v>367</v>
      </c>
      <c r="D424" s="21">
        <f t="shared" ca="1" si="25"/>
        <v>88.212715677864992</v>
      </c>
      <c r="E424" s="21">
        <f t="shared" ca="1" si="26"/>
        <v>363.1403710694583</v>
      </c>
    </row>
    <row r="425" spans="2:5" x14ac:dyDescent="0.2">
      <c r="B425" s="21">
        <f t="shared" ca="1" si="24"/>
        <v>7.2067930759927098E-5</v>
      </c>
      <c r="C425" s="21">
        <v>368</v>
      </c>
      <c r="D425" s="21">
        <f t="shared" ca="1" si="25"/>
        <v>119.50830545445427</v>
      </c>
      <c r="E425" s="21">
        <f t="shared" ca="1" si="26"/>
        <v>303.30703691198801</v>
      </c>
    </row>
    <row r="426" spans="2:5" x14ac:dyDescent="0.2">
      <c r="B426" s="21">
        <f t="shared" ca="1" si="24"/>
        <v>1.3908901939787565E-4</v>
      </c>
      <c r="C426" s="21">
        <v>369</v>
      </c>
      <c r="D426" s="21">
        <f t="shared" ca="1" si="25"/>
        <v>133.13713471564685</v>
      </c>
      <c r="E426" s="21">
        <f t="shared" ca="1" si="26"/>
        <v>248.46630140060989</v>
      </c>
    </row>
    <row r="427" spans="2:5" x14ac:dyDescent="0.2">
      <c r="B427" s="21">
        <f t="shared" ca="1" si="24"/>
        <v>1.2666420299601284E-4</v>
      </c>
      <c r="C427" s="21">
        <v>370</v>
      </c>
      <c r="D427" s="21">
        <f t="shared" ca="1" si="25"/>
        <v>131.13036616762076</v>
      </c>
      <c r="E427" s="21">
        <f t="shared" ca="1" si="26"/>
        <v>246.80974527333532</v>
      </c>
    </row>
    <row r="428" spans="2:5" x14ac:dyDescent="0.2">
      <c r="B428" s="21">
        <f t="shared" ca="1" si="24"/>
        <v>7.9778062504367155E-5</v>
      </c>
      <c r="C428" s="21">
        <v>371</v>
      </c>
      <c r="D428" s="21">
        <f t="shared" ca="1" si="25"/>
        <v>121.54707037087775</v>
      </c>
      <c r="E428" s="21">
        <f t="shared" ca="1" si="26"/>
        <v>241.75285383023567</v>
      </c>
    </row>
    <row r="429" spans="2:5" x14ac:dyDescent="0.2">
      <c r="B429" s="21">
        <f t="shared" ca="1" si="24"/>
        <v>3.2785548557359915E-5</v>
      </c>
      <c r="C429" s="21">
        <v>372</v>
      </c>
      <c r="D429" s="21">
        <f t="shared" ca="1" si="25"/>
        <v>104.42872044596534</v>
      </c>
      <c r="E429" s="21">
        <f t="shared" ca="1" si="26"/>
        <v>328.77112493211399</v>
      </c>
    </row>
    <row r="430" spans="2:5" x14ac:dyDescent="0.2">
      <c r="B430" s="21">
        <f t="shared" ca="1" si="24"/>
        <v>3.8882723760894226E-5</v>
      </c>
      <c r="C430" s="21">
        <v>373</v>
      </c>
      <c r="D430" s="21">
        <f t="shared" ca="1" si="25"/>
        <v>107.59397749886445</v>
      </c>
      <c r="E430" s="21">
        <f t="shared" ca="1" si="26"/>
        <v>321.59864821303802</v>
      </c>
    </row>
    <row r="431" spans="2:5" x14ac:dyDescent="0.2">
      <c r="B431" s="21">
        <f t="shared" ca="1" si="24"/>
        <v>7.3795506071306206E-5</v>
      </c>
      <c r="C431" s="21">
        <v>374</v>
      </c>
      <c r="D431" s="21">
        <f t="shared" ca="1" si="25"/>
        <v>119.98140843757065</v>
      </c>
      <c r="E431" s="21">
        <f t="shared" ca="1" si="26"/>
        <v>385.47016884681915</v>
      </c>
    </row>
    <row r="432" spans="2:5" x14ac:dyDescent="0.2">
      <c r="B432" s="21">
        <f t="shared" ca="1" si="24"/>
        <v>1.3848354030499456E-5</v>
      </c>
      <c r="C432" s="21">
        <v>375</v>
      </c>
      <c r="D432" s="21">
        <f t="shared" ca="1" si="25"/>
        <v>89.160630401687357</v>
      </c>
      <c r="E432" s="21">
        <f t="shared" ca="1" si="26"/>
        <v>318.73376153426955</v>
      </c>
    </row>
    <row r="433" spans="2:5" x14ac:dyDescent="0.2">
      <c r="B433" s="21">
        <f t="shared" ca="1" si="24"/>
        <v>7.483102543053977E-5</v>
      </c>
      <c r="C433" s="21">
        <v>376</v>
      </c>
      <c r="D433" s="21">
        <f t="shared" ca="1" si="25"/>
        <v>120.26029049620314</v>
      </c>
      <c r="E433" s="21">
        <f t="shared" ca="1" si="26"/>
        <v>144.8498141089517</v>
      </c>
    </row>
    <row r="434" spans="2:5" x14ac:dyDescent="0.2">
      <c r="B434" s="21">
        <f t="shared" ca="1" si="24"/>
        <v>8.4692758285871629E-5</v>
      </c>
      <c r="C434" s="21">
        <v>377</v>
      </c>
      <c r="D434" s="21">
        <f t="shared" ca="1" si="25"/>
        <v>122.75716936050736</v>
      </c>
      <c r="E434" s="21">
        <f t="shared" ca="1" si="26"/>
        <v>410.28839488704165</v>
      </c>
    </row>
    <row r="435" spans="2:5" x14ac:dyDescent="0.2">
      <c r="B435" s="21">
        <f t="shared" ca="1" si="24"/>
        <v>1.6587548545229293E-4</v>
      </c>
      <c r="C435" s="21">
        <v>378</v>
      </c>
      <c r="D435" s="21">
        <f t="shared" ca="1" si="25"/>
        <v>136.98120258211182</v>
      </c>
      <c r="E435" s="21">
        <f t="shared" ca="1" si="26"/>
        <v>261.69050718283108</v>
      </c>
    </row>
    <row r="436" spans="2:5" x14ac:dyDescent="0.2">
      <c r="B436" s="21">
        <f t="shared" ca="1" si="24"/>
        <v>2.3998209381290036E-5</v>
      </c>
      <c r="C436" s="21">
        <v>379</v>
      </c>
      <c r="D436" s="21">
        <f t="shared" ca="1" si="25"/>
        <v>98.767330292970954</v>
      </c>
      <c r="E436" s="21">
        <f t="shared" ca="1" si="26"/>
        <v>315.24331788265954</v>
      </c>
    </row>
    <row r="437" spans="2:5" x14ac:dyDescent="0.2">
      <c r="B437" s="21">
        <f t="shared" ca="1" si="24"/>
        <v>1.2629409414640764E-5</v>
      </c>
      <c r="C437" s="21">
        <v>380</v>
      </c>
      <c r="D437" s="21">
        <f t="shared" ca="1" si="25"/>
        <v>87.593232518189822</v>
      </c>
      <c r="E437" s="21">
        <f t="shared" ca="1" si="26"/>
        <v>450.23556082356151</v>
      </c>
    </row>
    <row r="438" spans="2:5" x14ac:dyDescent="0.2">
      <c r="B438" s="21">
        <f t="shared" ca="1" si="24"/>
        <v>5.313200977026809E-5</v>
      </c>
      <c r="C438" s="21">
        <v>381</v>
      </c>
      <c r="D438" s="21">
        <f t="shared" ca="1" si="25"/>
        <v>113.52741529452634</v>
      </c>
      <c r="E438" s="21">
        <f t="shared" ca="1" si="26"/>
        <v>357.52637694899283</v>
      </c>
    </row>
    <row r="439" spans="2:5" x14ac:dyDescent="0.2">
      <c r="B439" s="21">
        <f t="shared" ca="1" si="24"/>
        <v>8.5062658175697476E-6</v>
      </c>
      <c r="C439" s="21">
        <v>382</v>
      </c>
      <c r="D439" s="21">
        <f t="shared" ca="1" si="25"/>
        <v>80.997132913041611</v>
      </c>
      <c r="E439" s="21">
        <f t="shared" ca="1" si="26"/>
        <v>295.12745162179368</v>
      </c>
    </row>
    <row r="440" spans="2:5" x14ac:dyDescent="0.2">
      <c r="B440" s="21">
        <f t="shared" ca="1" si="24"/>
        <v>1.3737510326992586E-5</v>
      </c>
      <c r="C440" s="21">
        <v>383</v>
      </c>
      <c r="D440" s="21">
        <f t="shared" ca="1" si="25"/>
        <v>89.023458138804941</v>
      </c>
      <c r="E440" s="21">
        <f t="shared" ca="1" si="26"/>
        <v>417.86094105315112</v>
      </c>
    </row>
    <row r="441" spans="2:5" x14ac:dyDescent="0.2">
      <c r="B441" s="21">
        <f t="shared" ca="1" si="24"/>
        <v>2.7511214029373405E-5</v>
      </c>
      <c r="C441" s="21">
        <v>384</v>
      </c>
      <c r="D441" s="21">
        <f t="shared" ca="1" si="25"/>
        <v>101.22635220352649</v>
      </c>
      <c r="E441" s="21">
        <f t="shared" ca="1" si="26"/>
        <v>311.51311095379185</v>
      </c>
    </row>
    <row r="442" spans="2:5" x14ac:dyDescent="0.2">
      <c r="B442" s="21">
        <f t="shared" ref="B442:B505" ca="1" si="27">_xlfn.NORM.DIST(D442,Mu,Sigma,0)</f>
        <v>1.223065079240015E-4</v>
      </c>
      <c r="C442" s="21">
        <v>385</v>
      </c>
      <c r="D442" s="21">
        <f t="shared" ref="D442:D505" ca="1" si="28">_xlfn.NORM.INV(RAND(),mu_1,sigma_1)</f>
        <v>130.38567306681438</v>
      </c>
      <c r="E442" s="21">
        <f t="shared" ref="E442:E505" ca="1" si="29">_xlfn.NORM.INV(RAND(),mu_test,sigma_test)</f>
        <v>302.64150257092797</v>
      </c>
    </row>
    <row r="443" spans="2:5" x14ac:dyDescent="0.2">
      <c r="B443" s="21">
        <f t="shared" ca="1" si="27"/>
        <v>1.3509070894416548E-4</v>
      </c>
      <c r="C443" s="21">
        <v>386</v>
      </c>
      <c r="D443" s="21">
        <f t="shared" ca="1" si="28"/>
        <v>132.50903564748239</v>
      </c>
      <c r="E443" s="21">
        <f t="shared" ca="1" si="29"/>
        <v>216.56441497223412</v>
      </c>
    </row>
    <row r="444" spans="2:5" x14ac:dyDescent="0.2">
      <c r="B444" s="21">
        <f t="shared" ca="1" si="27"/>
        <v>5.086326949986927E-5</v>
      </c>
      <c r="C444" s="21">
        <v>387</v>
      </c>
      <c r="D444" s="21">
        <f t="shared" ca="1" si="28"/>
        <v>112.68683381519307</v>
      </c>
      <c r="E444" s="21">
        <f t="shared" ca="1" si="29"/>
        <v>487.41574902813801</v>
      </c>
    </row>
    <row r="445" spans="2:5" x14ac:dyDescent="0.2">
      <c r="B445" s="21">
        <f t="shared" ca="1" si="27"/>
        <v>4.8311607389148143E-6</v>
      </c>
      <c r="C445" s="21">
        <v>388</v>
      </c>
      <c r="D445" s="21">
        <f t="shared" ca="1" si="28"/>
        <v>71.887279887927193</v>
      </c>
      <c r="E445" s="21">
        <f t="shared" ca="1" si="29"/>
        <v>349.89788491817399</v>
      </c>
    </row>
    <row r="446" spans="2:5" x14ac:dyDescent="0.2">
      <c r="B446" s="21">
        <f t="shared" ca="1" si="27"/>
        <v>2.6072964574907507E-5</v>
      </c>
      <c r="C446" s="21">
        <v>389</v>
      </c>
      <c r="D446" s="21">
        <f t="shared" ca="1" si="28"/>
        <v>100.25625070919708</v>
      </c>
      <c r="E446" s="21">
        <f t="shared" ca="1" si="29"/>
        <v>332.90978279952998</v>
      </c>
    </row>
    <row r="447" spans="2:5" x14ac:dyDescent="0.2">
      <c r="B447" s="21">
        <f t="shared" ca="1" si="27"/>
        <v>1.1933028307761814E-5</v>
      </c>
      <c r="C447" s="21">
        <v>390</v>
      </c>
      <c r="D447" s="21">
        <f t="shared" ca="1" si="28"/>
        <v>86.634104374012978</v>
      </c>
      <c r="E447" s="21">
        <f t="shared" ca="1" si="29"/>
        <v>349.84374481800648</v>
      </c>
    </row>
    <row r="448" spans="2:5" x14ac:dyDescent="0.2">
      <c r="B448" s="21">
        <f t="shared" ca="1" si="27"/>
        <v>1.9552951960483593E-6</v>
      </c>
      <c r="C448" s="21">
        <v>391</v>
      </c>
      <c r="D448" s="21">
        <f t="shared" ca="1" si="28"/>
        <v>58.032768225614326</v>
      </c>
      <c r="E448" s="21">
        <f t="shared" ca="1" si="29"/>
        <v>249.70369624470936</v>
      </c>
    </row>
    <row r="449" spans="2:5" x14ac:dyDescent="0.2">
      <c r="B449" s="21">
        <f t="shared" ca="1" si="27"/>
        <v>3.846884009302421E-5</v>
      </c>
      <c r="C449" s="21">
        <v>392</v>
      </c>
      <c r="D449" s="21">
        <f t="shared" ca="1" si="28"/>
        <v>107.39385248734334</v>
      </c>
      <c r="E449" s="21">
        <f t="shared" ca="1" si="29"/>
        <v>287.42873439592637</v>
      </c>
    </row>
    <row r="450" spans="2:5" x14ac:dyDescent="0.2">
      <c r="B450" s="21">
        <f t="shared" ca="1" si="27"/>
        <v>5.6977291027207213E-6</v>
      </c>
      <c r="C450" s="21">
        <v>393</v>
      </c>
      <c r="D450" s="21">
        <f t="shared" ca="1" si="28"/>
        <v>74.505986011143619</v>
      </c>
      <c r="E450" s="21">
        <f t="shared" ca="1" si="29"/>
        <v>296.31957996229329</v>
      </c>
    </row>
    <row r="451" spans="2:5" x14ac:dyDescent="0.2">
      <c r="B451" s="21">
        <f t="shared" ca="1" si="27"/>
        <v>6.7715658437415752E-6</v>
      </c>
      <c r="C451" s="21">
        <v>394</v>
      </c>
      <c r="D451" s="21">
        <f t="shared" ca="1" si="28"/>
        <v>77.279626441885156</v>
      </c>
      <c r="E451" s="21">
        <f t="shared" ca="1" si="29"/>
        <v>295.74020876507626</v>
      </c>
    </row>
    <row r="452" spans="2:5" x14ac:dyDescent="0.2">
      <c r="B452" s="21">
        <f t="shared" ca="1" si="27"/>
        <v>1.5033653359975058E-5</v>
      </c>
      <c r="C452" s="21">
        <v>395</v>
      </c>
      <c r="D452" s="21">
        <f t="shared" ca="1" si="28"/>
        <v>90.567574709009165</v>
      </c>
      <c r="E452" s="21">
        <f t="shared" ca="1" si="29"/>
        <v>235.60668016567681</v>
      </c>
    </row>
    <row r="453" spans="2:5" x14ac:dyDescent="0.2">
      <c r="B453" s="21">
        <f t="shared" ca="1" si="27"/>
        <v>4.9943079463641958E-5</v>
      </c>
      <c r="C453" s="21">
        <v>396</v>
      </c>
      <c r="D453" s="21">
        <f t="shared" ca="1" si="28"/>
        <v>112.3362759681799</v>
      </c>
      <c r="E453" s="21">
        <f t="shared" ca="1" si="29"/>
        <v>304.57426385360242</v>
      </c>
    </row>
    <row r="454" spans="2:5" x14ac:dyDescent="0.2">
      <c r="B454" s="21">
        <f t="shared" ca="1" si="27"/>
        <v>1.3625763008472033E-5</v>
      </c>
      <c r="C454" s="21">
        <v>397</v>
      </c>
      <c r="D454" s="21">
        <f t="shared" ca="1" si="28"/>
        <v>88.884133980585332</v>
      </c>
      <c r="E454" s="21">
        <f t="shared" ca="1" si="29"/>
        <v>238.54118668701568</v>
      </c>
    </row>
    <row r="455" spans="2:5" x14ac:dyDescent="0.2">
      <c r="B455" s="21">
        <f t="shared" ca="1" si="27"/>
        <v>3.5500319317716985E-5</v>
      </c>
      <c r="C455" s="21">
        <v>398</v>
      </c>
      <c r="D455" s="21">
        <f t="shared" ca="1" si="28"/>
        <v>105.89864103292454</v>
      </c>
      <c r="E455" s="21">
        <f t="shared" ca="1" si="29"/>
        <v>220.7508433341568</v>
      </c>
    </row>
    <row r="456" spans="2:5" x14ac:dyDescent="0.2">
      <c r="B456" s="21">
        <f t="shared" ca="1" si="27"/>
        <v>1.466963068992833E-5</v>
      </c>
      <c r="C456" s="21">
        <v>399</v>
      </c>
      <c r="D456" s="21">
        <f t="shared" ca="1" si="28"/>
        <v>90.146656148839867</v>
      </c>
      <c r="E456" s="21">
        <f t="shared" ca="1" si="29"/>
        <v>320.90137740065239</v>
      </c>
    </row>
    <row r="457" spans="2:5" x14ac:dyDescent="0.2">
      <c r="B457" s="21">
        <f t="shared" ca="1" si="27"/>
        <v>2.553921693067646E-5</v>
      </c>
      <c r="C457" s="21">
        <v>400</v>
      </c>
      <c r="D457" s="21">
        <f t="shared" ca="1" si="28"/>
        <v>99.883812836277627</v>
      </c>
      <c r="E457" s="21">
        <f t="shared" ca="1" si="29"/>
        <v>314.81263022764284</v>
      </c>
    </row>
    <row r="458" spans="2:5" x14ac:dyDescent="0.2">
      <c r="B458" s="21">
        <f t="shared" ca="1" si="27"/>
        <v>6.7059965201571767E-5</v>
      </c>
      <c r="C458" s="21">
        <v>401</v>
      </c>
      <c r="D458" s="21">
        <f t="shared" ca="1" si="28"/>
        <v>118.07746227862935</v>
      </c>
      <c r="E458" s="21">
        <f t="shared" ca="1" si="29"/>
        <v>161.47540699707588</v>
      </c>
    </row>
    <row r="459" spans="2:5" x14ac:dyDescent="0.2">
      <c r="B459" s="21">
        <f t="shared" ca="1" si="27"/>
        <v>5.9738966516538749E-5</v>
      </c>
      <c r="C459" s="21">
        <v>402</v>
      </c>
      <c r="D459" s="21">
        <f t="shared" ca="1" si="28"/>
        <v>115.80404663228958</v>
      </c>
      <c r="E459" s="21">
        <f t="shared" ca="1" si="29"/>
        <v>384.81082969794932</v>
      </c>
    </row>
    <row r="460" spans="2:5" x14ac:dyDescent="0.2">
      <c r="B460" s="21">
        <f t="shared" ca="1" si="27"/>
        <v>7.4797200650748218E-6</v>
      </c>
      <c r="C460" s="21">
        <v>403</v>
      </c>
      <c r="D460" s="21">
        <f t="shared" ca="1" si="28"/>
        <v>78.893168153745222</v>
      </c>
      <c r="E460" s="21">
        <f t="shared" ca="1" si="29"/>
        <v>328.90584623058027</v>
      </c>
    </row>
    <row r="461" spans="2:5" x14ac:dyDescent="0.2">
      <c r="B461" s="21">
        <f t="shared" ca="1" si="27"/>
        <v>2.0049086106620085E-6</v>
      </c>
      <c r="C461" s="21">
        <v>404</v>
      </c>
      <c r="D461" s="21">
        <f t="shared" ca="1" si="28"/>
        <v>58.405859587919558</v>
      </c>
      <c r="E461" s="21">
        <f t="shared" ca="1" si="29"/>
        <v>202.66915295033951</v>
      </c>
    </row>
    <row r="462" spans="2:5" x14ac:dyDescent="0.2">
      <c r="B462" s="21">
        <f t="shared" ca="1" si="27"/>
        <v>3.9781502704202551E-6</v>
      </c>
      <c r="C462" s="21">
        <v>405</v>
      </c>
      <c r="D462" s="21">
        <f t="shared" ca="1" si="28"/>
        <v>68.841708663441878</v>
      </c>
      <c r="E462" s="21">
        <f t="shared" ca="1" si="29"/>
        <v>311.36441701784327</v>
      </c>
    </row>
    <row r="463" spans="2:5" x14ac:dyDescent="0.2">
      <c r="B463" s="21">
        <f t="shared" ca="1" si="27"/>
        <v>2.1506641525032096E-5</v>
      </c>
      <c r="C463" s="21">
        <v>406</v>
      </c>
      <c r="D463" s="21">
        <f t="shared" ca="1" si="28"/>
        <v>96.815766354401646</v>
      </c>
      <c r="E463" s="21">
        <f t="shared" ca="1" si="29"/>
        <v>233.84201338078168</v>
      </c>
    </row>
    <row r="464" spans="2:5" x14ac:dyDescent="0.2">
      <c r="B464" s="21">
        <f t="shared" ca="1" si="27"/>
        <v>3.7111710900427485E-5</v>
      </c>
      <c r="C464" s="21">
        <v>407</v>
      </c>
      <c r="D464" s="21">
        <f t="shared" ca="1" si="28"/>
        <v>106.72371285569351</v>
      </c>
      <c r="E464" s="21">
        <f t="shared" ca="1" si="29"/>
        <v>284.96240927090372</v>
      </c>
    </row>
    <row r="465" spans="2:5" x14ac:dyDescent="0.2">
      <c r="B465" s="21">
        <f t="shared" ca="1" si="27"/>
        <v>3.53950735750748E-5</v>
      </c>
      <c r="C465" s="21">
        <v>408</v>
      </c>
      <c r="D465" s="21">
        <f t="shared" ca="1" si="28"/>
        <v>105.84358192498155</v>
      </c>
      <c r="E465" s="21">
        <f t="shared" ca="1" si="29"/>
        <v>298.30871878590779</v>
      </c>
    </row>
    <row r="466" spans="2:5" x14ac:dyDescent="0.2">
      <c r="B466" s="21">
        <f t="shared" ca="1" si="27"/>
        <v>2.6901674719937933E-5</v>
      </c>
      <c r="C466" s="21">
        <v>409</v>
      </c>
      <c r="D466" s="21">
        <f t="shared" ca="1" si="28"/>
        <v>100.82098446756473</v>
      </c>
      <c r="E466" s="21">
        <f t="shared" ca="1" si="29"/>
        <v>299.36579336922023</v>
      </c>
    </row>
    <row r="467" spans="2:5" x14ac:dyDescent="0.2">
      <c r="B467" s="21">
        <f t="shared" ca="1" si="27"/>
        <v>7.9572201477511388E-6</v>
      </c>
      <c r="C467" s="21">
        <v>410</v>
      </c>
      <c r="D467" s="21">
        <f t="shared" ca="1" si="28"/>
        <v>79.903058154632902</v>
      </c>
      <c r="E467" s="21">
        <f t="shared" ca="1" si="29"/>
        <v>385.24859257894872</v>
      </c>
    </row>
    <row r="468" spans="2:5" x14ac:dyDescent="0.2">
      <c r="B468" s="21">
        <f t="shared" ca="1" si="27"/>
        <v>2.4336213303884815E-5</v>
      </c>
      <c r="C468" s="21">
        <v>411</v>
      </c>
      <c r="D468" s="21">
        <f t="shared" ca="1" si="28"/>
        <v>99.017696980141068</v>
      </c>
      <c r="E468" s="21">
        <f t="shared" ca="1" si="29"/>
        <v>291.87509591601258</v>
      </c>
    </row>
    <row r="469" spans="2:5" x14ac:dyDescent="0.2">
      <c r="B469" s="21">
        <f t="shared" ca="1" si="27"/>
        <v>1.3845737100425559E-5</v>
      </c>
      <c r="C469" s="21">
        <v>412</v>
      </c>
      <c r="D469" s="21">
        <f t="shared" ca="1" si="28"/>
        <v>89.157403524279303</v>
      </c>
      <c r="E469" s="21">
        <f t="shared" ca="1" si="29"/>
        <v>279.20261533777102</v>
      </c>
    </row>
    <row r="470" spans="2:5" x14ac:dyDescent="0.2">
      <c r="B470" s="21">
        <f t="shared" ca="1" si="27"/>
        <v>1.2835077173188119E-5</v>
      </c>
      <c r="C470" s="21">
        <v>413</v>
      </c>
      <c r="D470" s="21">
        <f t="shared" ca="1" si="28"/>
        <v>87.867191185024836</v>
      </c>
      <c r="E470" s="21">
        <f t="shared" ca="1" si="29"/>
        <v>307.31612973284183</v>
      </c>
    </row>
    <row r="471" spans="2:5" x14ac:dyDescent="0.2">
      <c r="B471" s="21">
        <f t="shared" ca="1" si="27"/>
        <v>1.9503899975321097E-5</v>
      </c>
      <c r="C471" s="21">
        <v>414</v>
      </c>
      <c r="D471" s="21">
        <f t="shared" ca="1" si="28"/>
        <v>95.091206310565212</v>
      </c>
      <c r="E471" s="21">
        <f t="shared" ca="1" si="29"/>
        <v>410.81174503986995</v>
      </c>
    </row>
    <row r="472" spans="2:5" x14ac:dyDescent="0.2">
      <c r="B472" s="21">
        <f t="shared" ca="1" si="27"/>
        <v>1.898436542300471E-4</v>
      </c>
      <c r="C472" s="21">
        <v>415</v>
      </c>
      <c r="D472" s="21">
        <f t="shared" ca="1" si="28"/>
        <v>139.9894018150982</v>
      </c>
      <c r="E472" s="21">
        <f t="shared" ca="1" si="29"/>
        <v>371.60241681245492</v>
      </c>
    </row>
    <row r="473" spans="2:5" x14ac:dyDescent="0.2">
      <c r="B473" s="21">
        <f t="shared" ca="1" si="27"/>
        <v>1.5697297871673527E-5</v>
      </c>
      <c r="C473" s="21">
        <v>416</v>
      </c>
      <c r="D473" s="21">
        <f t="shared" ca="1" si="28"/>
        <v>91.311428438022389</v>
      </c>
      <c r="E473" s="21">
        <f t="shared" ca="1" si="29"/>
        <v>369.35068730483448</v>
      </c>
    </row>
    <row r="474" spans="2:5" x14ac:dyDescent="0.2">
      <c r="B474" s="21">
        <f t="shared" ca="1" si="27"/>
        <v>1.0774756275103197E-4</v>
      </c>
      <c r="C474" s="21">
        <v>417</v>
      </c>
      <c r="D474" s="21">
        <f t="shared" ca="1" si="28"/>
        <v>127.71668176029335</v>
      </c>
      <c r="E474" s="21">
        <f t="shared" ca="1" si="29"/>
        <v>318.11202844938373</v>
      </c>
    </row>
    <row r="475" spans="2:5" x14ac:dyDescent="0.2">
      <c r="B475" s="21">
        <f t="shared" ca="1" si="27"/>
        <v>4.5365353935978917E-5</v>
      </c>
      <c r="C475" s="21">
        <v>418</v>
      </c>
      <c r="D475" s="21">
        <f t="shared" ca="1" si="28"/>
        <v>110.50106279587848</v>
      </c>
      <c r="E475" s="21">
        <f t="shared" ca="1" si="29"/>
        <v>243.67342570864741</v>
      </c>
    </row>
    <row r="476" spans="2:5" x14ac:dyDescent="0.2">
      <c r="B476" s="21">
        <f t="shared" ca="1" si="27"/>
        <v>1.4962608457476906E-5</v>
      </c>
      <c r="C476" s="21">
        <v>419</v>
      </c>
      <c r="D476" s="21">
        <f t="shared" ca="1" si="28"/>
        <v>90.486166017540455</v>
      </c>
      <c r="E476" s="21">
        <f t="shared" ca="1" si="29"/>
        <v>266.14426150765428</v>
      </c>
    </row>
    <row r="477" spans="2:5" x14ac:dyDescent="0.2">
      <c r="B477" s="21">
        <f t="shared" ca="1" si="27"/>
        <v>3.1887253424857559E-6</v>
      </c>
      <c r="C477" s="21">
        <v>420</v>
      </c>
      <c r="D477" s="21">
        <f t="shared" ca="1" si="28"/>
        <v>65.422156472071606</v>
      </c>
      <c r="E477" s="21">
        <f t="shared" ca="1" si="29"/>
        <v>228.67311580784207</v>
      </c>
    </row>
    <row r="478" spans="2:5" x14ac:dyDescent="0.2">
      <c r="B478" s="21">
        <f t="shared" ca="1" si="27"/>
        <v>7.9692987299923008E-6</v>
      </c>
      <c r="C478" s="21">
        <v>421</v>
      </c>
      <c r="D478" s="21">
        <f t="shared" ca="1" si="28"/>
        <v>79.927868805090043</v>
      </c>
      <c r="E478" s="21">
        <f t="shared" ca="1" si="29"/>
        <v>159.18348716495012</v>
      </c>
    </row>
    <row r="479" spans="2:5" x14ac:dyDescent="0.2">
      <c r="B479" s="21">
        <f t="shared" ca="1" si="27"/>
        <v>6.2438181254304501E-6</v>
      </c>
      <c r="C479" s="21">
        <v>422</v>
      </c>
      <c r="D479" s="21">
        <f t="shared" ca="1" si="28"/>
        <v>75.971929805531715</v>
      </c>
      <c r="E479" s="21">
        <f t="shared" ca="1" si="29"/>
        <v>297.29359887668204</v>
      </c>
    </row>
    <row r="480" spans="2:5" x14ac:dyDescent="0.2">
      <c r="B480" s="21">
        <f t="shared" ca="1" si="27"/>
        <v>5.4537075190286387E-5</v>
      </c>
      <c r="C480" s="21">
        <v>423</v>
      </c>
      <c r="D480" s="21">
        <f t="shared" ca="1" si="28"/>
        <v>114.032001847868</v>
      </c>
      <c r="E480" s="21">
        <f t="shared" ca="1" si="29"/>
        <v>339.37540770958577</v>
      </c>
    </row>
    <row r="481" spans="2:5" x14ac:dyDescent="0.2">
      <c r="B481" s="21">
        <f t="shared" ca="1" si="27"/>
        <v>6.3931263656398724E-5</v>
      </c>
      <c r="C481" s="21">
        <v>424</v>
      </c>
      <c r="D481" s="21">
        <f t="shared" ca="1" si="28"/>
        <v>117.13443045705333</v>
      </c>
      <c r="E481" s="21">
        <f t="shared" ca="1" si="29"/>
        <v>326.81428364035258</v>
      </c>
    </row>
    <row r="482" spans="2:5" x14ac:dyDescent="0.2">
      <c r="B482" s="21">
        <f t="shared" ca="1" si="27"/>
        <v>4.9322646166021533E-7</v>
      </c>
      <c r="C482" s="21">
        <v>425</v>
      </c>
      <c r="D482" s="21">
        <f t="shared" ca="1" si="28"/>
        <v>38.342011216156806</v>
      </c>
      <c r="E482" s="21">
        <f t="shared" ca="1" si="29"/>
        <v>316.38902201591549</v>
      </c>
    </row>
    <row r="483" spans="2:5" x14ac:dyDescent="0.2">
      <c r="B483" s="21">
        <f t="shared" ca="1" si="27"/>
        <v>8.4827148441086049E-5</v>
      </c>
      <c r="C483" s="21">
        <v>426</v>
      </c>
      <c r="D483" s="21">
        <f t="shared" ca="1" si="28"/>
        <v>122.78937634919805</v>
      </c>
      <c r="E483" s="21">
        <f t="shared" ca="1" si="29"/>
        <v>317.32053688492005</v>
      </c>
    </row>
    <row r="484" spans="2:5" x14ac:dyDescent="0.2">
      <c r="B484" s="21">
        <f t="shared" ca="1" si="27"/>
        <v>1.3804457738529643E-5</v>
      </c>
      <c r="C484" s="21">
        <v>427</v>
      </c>
      <c r="D484" s="21">
        <f t="shared" ca="1" si="28"/>
        <v>89.106428581543341</v>
      </c>
      <c r="E484" s="21">
        <f t="shared" ca="1" si="29"/>
        <v>389.68260287415751</v>
      </c>
    </row>
    <row r="485" spans="2:5" x14ac:dyDescent="0.2">
      <c r="B485" s="21">
        <f t="shared" ca="1" si="27"/>
        <v>1.5807777347705875E-5</v>
      </c>
      <c r="C485" s="21">
        <v>428</v>
      </c>
      <c r="D485" s="21">
        <f t="shared" ca="1" si="28"/>
        <v>91.43244996835594</v>
      </c>
      <c r="E485" s="21">
        <f t="shared" ca="1" si="29"/>
        <v>368.59763959258476</v>
      </c>
    </row>
    <row r="486" spans="2:5" x14ac:dyDescent="0.2">
      <c r="B486" s="21">
        <f t="shared" ca="1" si="27"/>
        <v>2.6405805699704422E-5</v>
      </c>
      <c r="C486" s="21">
        <v>429</v>
      </c>
      <c r="D486" s="21">
        <f t="shared" ca="1" si="28"/>
        <v>100.4850039255107</v>
      </c>
      <c r="E486" s="21">
        <f t="shared" ca="1" si="29"/>
        <v>113.67009340732653</v>
      </c>
    </row>
    <row r="487" spans="2:5" x14ac:dyDescent="0.2">
      <c r="B487" s="21">
        <f t="shared" ca="1" si="27"/>
        <v>4.0084538556188353E-6</v>
      </c>
      <c r="C487" s="21">
        <v>430</v>
      </c>
      <c r="D487" s="21">
        <f t="shared" ca="1" si="28"/>
        <v>68.959922421024714</v>
      </c>
      <c r="E487" s="21">
        <f t="shared" ca="1" si="29"/>
        <v>279.17191527481896</v>
      </c>
    </row>
    <row r="488" spans="2:5" x14ac:dyDescent="0.2">
      <c r="B488" s="21">
        <f t="shared" ca="1" si="27"/>
        <v>5.0924577531303016E-5</v>
      </c>
      <c r="C488" s="21">
        <v>431</v>
      </c>
      <c r="D488" s="21">
        <f t="shared" ca="1" si="28"/>
        <v>112.70998709545771</v>
      </c>
      <c r="E488" s="21">
        <f t="shared" ca="1" si="29"/>
        <v>318.47336208155764</v>
      </c>
    </row>
    <row r="489" spans="2:5" x14ac:dyDescent="0.2">
      <c r="B489" s="21">
        <f t="shared" ca="1" si="27"/>
        <v>4.8512465066270128E-5</v>
      </c>
      <c r="C489" s="21">
        <v>432</v>
      </c>
      <c r="D489" s="21">
        <f t="shared" ca="1" si="28"/>
        <v>111.77957565989368</v>
      </c>
      <c r="E489" s="21">
        <f t="shared" ca="1" si="29"/>
        <v>261.00161775399465</v>
      </c>
    </row>
    <row r="490" spans="2:5" x14ac:dyDescent="0.2">
      <c r="B490" s="21">
        <f t="shared" ca="1" si="27"/>
        <v>4.2544846634827354E-5</v>
      </c>
      <c r="C490" s="21">
        <v>433</v>
      </c>
      <c r="D490" s="21">
        <f t="shared" ca="1" si="28"/>
        <v>109.28551486127418</v>
      </c>
      <c r="E490" s="21">
        <f t="shared" ca="1" si="29"/>
        <v>286.23062366655574</v>
      </c>
    </row>
    <row r="491" spans="2:5" x14ac:dyDescent="0.2">
      <c r="B491" s="21">
        <f t="shared" ca="1" si="27"/>
        <v>1.7705637675407751E-5</v>
      </c>
      <c r="C491" s="21">
        <v>434</v>
      </c>
      <c r="D491" s="21">
        <f t="shared" ca="1" si="28"/>
        <v>93.398742988460853</v>
      </c>
      <c r="E491" s="21">
        <f t="shared" ca="1" si="29"/>
        <v>324.41124356154933</v>
      </c>
    </row>
    <row r="492" spans="2:5" x14ac:dyDescent="0.2">
      <c r="B492" s="21">
        <f t="shared" ca="1" si="27"/>
        <v>2.1573041158969829E-5</v>
      </c>
      <c r="C492" s="21">
        <v>435</v>
      </c>
      <c r="D492" s="21">
        <f t="shared" ca="1" si="28"/>
        <v>96.87039172641893</v>
      </c>
      <c r="E492" s="21">
        <f t="shared" ca="1" si="29"/>
        <v>213.07401596419857</v>
      </c>
    </row>
    <row r="493" spans="2:5" x14ac:dyDescent="0.2">
      <c r="B493" s="21">
        <f t="shared" ca="1" si="27"/>
        <v>1.1701260239240818E-4</v>
      </c>
      <c r="C493" s="21">
        <v>436</v>
      </c>
      <c r="D493" s="21">
        <f t="shared" ca="1" si="28"/>
        <v>129.44909877209679</v>
      </c>
      <c r="E493" s="21">
        <f t="shared" ca="1" si="29"/>
        <v>423.34132067279955</v>
      </c>
    </row>
    <row r="494" spans="2:5" x14ac:dyDescent="0.2">
      <c r="B494" s="21">
        <f t="shared" ca="1" si="27"/>
        <v>9.2138875381880205E-6</v>
      </c>
      <c r="C494" s="21">
        <v>437</v>
      </c>
      <c r="D494" s="21">
        <f t="shared" ca="1" si="28"/>
        <v>82.314648329821594</v>
      </c>
      <c r="E494" s="21">
        <f t="shared" ca="1" si="29"/>
        <v>241.43742519184207</v>
      </c>
    </row>
    <row r="495" spans="2:5" x14ac:dyDescent="0.2">
      <c r="B495" s="21">
        <f t="shared" ca="1" si="27"/>
        <v>1.0582611468896202E-4</v>
      </c>
      <c r="C495" s="21">
        <v>438</v>
      </c>
      <c r="D495" s="21">
        <f t="shared" ca="1" si="28"/>
        <v>127.34109629500787</v>
      </c>
      <c r="E495" s="21">
        <f t="shared" ca="1" si="29"/>
        <v>272.1369492458582</v>
      </c>
    </row>
    <row r="496" spans="2:5" x14ac:dyDescent="0.2">
      <c r="B496" s="21">
        <f t="shared" ca="1" si="27"/>
        <v>4.8687038289286953E-5</v>
      </c>
      <c r="C496" s="21">
        <v>439</v>
      </c>
      <c r="D496" s="21">
        <f t="shared" ca="1" si="28"/>
        <v>111.84829185173942</v>
      </c>
      <c r="E496" s="21">
        <f t="shared" ca="1" si="29"/>
        <v>342.20129794768837</v>
      </c>
    </row>
    <row r="497" spans="2:5" x14ac:dyDescent="0.2">
      <c r="B497" s="21">
        <f t="shared" ca="1" si="27"/>
        <v>1.795903258715135E-5</v>
      </c>
      <c r="C497" s="21">
        <v>440</v>
      </c>
      <c r="D497" s="21">
        <f t="shared" ca="1" si="28"/>
        <v>93.646500599094509</v>
      </c>
      <c r="E497" s="21">
        <f t="shared" ca="1" si="29"/>
        <v>358.96508815262462</v>
      </c>
    </row>
    <row r="498" spans="2:5" x14ac:dyDescent="0.2">
      <c r="B498" s="21">
        <f t="shared" ca="1" si="27"/>
        <v>2.0345589570678154E-4</v>
      </c>
      <c r="C498" s="21">
        <v>441</v>
      </c>
      <c r="D498" s="21">
        <f t="shared" ca="1" si="28"/>
        <v>141.5550470637385</v>
      </c>
      <c r="E498" s="21">
        <f t="shared" ca="1" si="29"/>
        <v>297.11302006871807</v>
      </c>
    </row>
    <row r="499" spans="2:5" x14ac:dyDescent="0.2">
      <c r="B499" s="21">
        <f t="shared" ca="1" si="27"/>
        <v>3.2741974682723797E-5</v>
      </c>
      <c r="C499" s="21">
        <v>442</v>
      </c>
      <c r="D499" s="21">
        <f t="shared" ca="1" si="28"/>
        <v>104.40424093540227</v>
      </c>
      <c r="E499" s="21">
        <f t="shared" ca="1" si="29"/>
        <v>201.41953287600819</v>
      </c>
    </row>
    <row r="500" spans="2:5" x14ac:dyDescent="0.2">
      <c r="B500" s="21">
        <f t="shared" ca="1" si="27"/>
        <v>8.7141903939951345E-5</v>
      </c>
      <c r="C500" s="21">
        <v>443</v>
      </c>
      <c r="D500" s="21">
        <f t="shared" ca="1" si="28"/>
        <v>123.33714292831432</v>
      </c>
      <c r="E500" s="21">
        <f t="shared" ca="1" si="29"/>
        <v>342.60748068253082</v>
      </c>
    </row>
    <row r="501" spans="2:5" x14ac:dyDescent="0.2">
      <c r="B501" s="21">
        <f t="shared" ca="1" si="27"/>
        <v>5.5229586323234026E-5</v>
      </c>
      <c r="C501" s="21">
        <v>444</v>
      </c>
      <c r="D501" s="21">
        <f t="shared" ca="1" si="28"/>
        <v>114.27642471988716</v>
      </c>
      <c r="E501" s="21">
        <f t="shared" ca="1" si="29"/>
        <v>305.57453537275813</v>
      </c>
    </row>
    <row r="502" spans="2:5" x14ac:dyDescent="0.2">
      <c r="B502" s="21">
        <f t="shared" ca="1" si="27"/>
        <v>1.0649691395982373E-4</v>
      </c>
      <c r="C502" s="21">
        <v>445</v>
      </c>
      <c r="D502" s="21">
        <f t="shared" ca="1" si="28"/>
        <v>127.47289350969035</v>
      </c>
      <c r="E502" s="21">
        <f t="shared" ca="1" si="29"/>
        <v>426.20682018175529</v>
      </c>
    </row>
    <row r="503" spans="2:5" x14ac:dyDescent="0.2">
      <c r="B503" s="21">
        <f t="shared" ca="1" si="27"/>
        <v>2.6028851728213695E-4</v>
      </c>
      <c r="C503" s="21">
        <v>446</v>
      </c>
      <c r="D503" s="21">
        <f t="shared" ca="1" si="28"/>
        <v>147.25464096298145</v>
      </c>
      <c r="E503" s="21">
        <f t="shared" ca="1" si="29"/>
        <v>273.96544839693445</v>
      </c>
    </row>
    <row r="504" spans="2:5" x14ac:dyDescent="0.2">
      <c r="B504" s="21">
        <f t="shared" ca="1" si="27"/>
        <v>3.379193653785641E-5</v>
      </c>
      <c r="C504" s="21">
        <v>447</v>
      </c>
      <c r="D504" s="21">
        <f t="shared" ca="1" si="28"/>
        <v>104.9860573757791</v>
      </c>
      <c r="E504" s="21">
        <f t="shared" ca="1" si="29"/>
        <v>341.84238649450054</v>
      </c>
    </row>
    <row r="505" spans="2:5" x14ac:dyDescent="0.2">
      <c r="B505" s="21">
        <f t="shared" ca="1" si="27"/>
        <v>9.6763864560632363E-6</v>
      </c>
      <c r="C505" s="21">
        <v>448</v>
      </c>
      <c r="D505" s="21">
        <f t="shared" ca="1" si="28"/>
        <v>83.126118901465816</v>
      </c>
      <c r="E505" s="21">
        <f t="shared" ca="1" si="29"/>
        <v>391.89610825454031</v>
      </c>
    </row>
    <row r="506" spans="2:5" x14ac:dyDescent="0.2">
      <c r="B506" s="21">
        <f t="shared" ref="B506:B569" ca="1" si="30">_xlfn.NORM.DIST(D506,Mu,Sigma,0)</f>
        <v>5.2791620531788256E-5</v>
      </c>
      <c r="C506" s="21">
        <v>449</v>
      </c>
      <c r="D506" s="21">
        <f t="shared" ref="D506:D569" ca="1" si="31">_xlfn.NORM.INV(RAND(),mu_1,sigma_1)</f>
        <v>113.40337649737974</v>
      </c>
      <c r="E506" s="21">
        <f t="shared" ref="E506:E569" ca="1" si="32">_xlfn.NORM.INV(RAND(),mu_test,sigma_test)</f>
        <v>339.69935576486262</v>
      </c>
    </row>
    <row r="507" spans="2:5" x14ac:dyDescent="0.2">
      <c r="B507" s="21">
        <f t="shared" ca="1" si="30"/>
        <v>2.9262758932242553E-5</v>
      </c>
      <c r="C507" s="21">
        <v>450</v>
      </c>
      <c r="D507" s="21">
        <f t="shared" ca="1" si="31"/>
        <v>102.34736322444788</v>
      </c>
      <c r="E507" s="21">
        <f t="shared" ca="1" si="32"/>
        <v>227.43437413591477</v>
      </c>
    </row>
    <row r="508" spans="2:5" x14ac:dyDescent="0.2">
      <c r="B508" s="21">
        <f t="shared" ca="1" si="30"/>
        <v>2.1284864446812592E-5</v>
      </c>
      <c r="C508" s="21">
        <v>451</v>
      </c>
      <c r="D508" s="21">
        <f t="shared" ca="1" si="31"/>
        <v>96.632193135968976</v>
      </c>
      <c r="E508" s="21">
        <f t="shared" ca="1" si="32"/>
        <v>354.06654408557796</v>
      </c>
    </row>
    <row r="509" spans="2:5" x14ac:dyDescent="0.2">
      <c r="B509" s="21">
        <f t="shared" ca="1" si="30"/>
        <v>2.5817371894477145E-5</v>
      </c>
      <c r="C509" s="21">
        <v>452</v>
      </c>
      <c r="D509" s="21">
        <f t="shared" ca="1" si="31"/>
        <v>100.07877789177152</v>
      </c>
      <c r="E509" s="21">
        <f t="shared" ca="1" si="32"/>
        <v>296.98153087568863</v>
      </c>
    </row>
    <row r="510" spans="2:5" x14ac:dyDescent="0.2">
      <c r="B510" s="21">
        <f t="shared" ca="1" si="30"/>
        <v>5.0155227383294016E-6</v>
      </c>
      <c r="C510" s="21">
        <v>453</v>
      </c>
      <c r="D510" s="21">
        <f t="shared" ca="1" si="31"/>
        <v>72.4790852614165</v>
      </c>
      <c r="E510" s="21">
        <f t="shared" ca="1" si="32"/>
        <v>284.56365936592852</v>
      </c>
    </row>
    <row r="511" spans="2:5" x14ac:dyDescent="0.2">
      <c r="B511" s="21">
        <f t="shared" ca="1" si="30"/>
        <v>6.2645103592664849E-6</v>
      </c>
      <c r="C511" s="21">
        <v>454</v>
      </c>
      <c r="D511" s="21">
        <f t="shared" ca="1" si="31"/>
        <v>76.025102674959641</v>
      </c>
      <c r="E511" s="21">
        <f t="shared" ca="1" si="32"/>
        <v>404.46467432696278</v>
      </c>
    </row>
    <row r="512" spans="2:5" x14ac:dyDescent="0.2">
      <c r="B512" s="21">
        <f t="shared" ca="1" si="30"/>
        <v>4.3197026169346109E-5</v>
      </c>
      <c r="C512" s="21">
        <v>455</v>
      </c>
      <c r="D512" s="21">
        <f t="shared" ca="1" si="31"/>
        <v>109.57289630944817</v>
      </c>
      <c r="E512" s="21">
        <f t="shared" ca="1" si="32"/>
        <v>348.26472787177318</v>
      </c>
    </row>
    <row r="513" spans="2:5" x14ac:dyDescent="0.2">
      <c r="B513" s="21">
        <f t="shared" ca="1" si="30"/>
        <v>3.8650621447626931E-5</v>
      </c>
      <c r="C513" s="21">
        <v>456</v>
      </c>
      <c r="D513" s="21">
        <f t="shared" ca="1" si="31"/>
        <v>107.4819873798139</v>
      </c>
      <c r="E513" s="21">
        <f t="shared" ca="1" si="32"/>
        <v>227.8110344337374</v>
      </c>
    </row>
    <row r="514" spans="2:5" x14ac:dyDescent="0.2">
      <c r="B514" s="21">
        <f t="shared" ca="1" si="30"/>
        <v>1.2567962317644987E-5</v>
      </c>
      <c r="C514" s="21">
        <v>457</v>
      </c>
      <c r="D514" s="21">
        <f t="shared" ca="1" si="31"/>
        <v>87.510585602391927</v>
      </c>
      <c r="E514" s="21">
        <f t="shared" ca="1" si="32"/>
        <v>417.75319729340299</v>
      </c>
    </row>
    <row r="515" spans="2:5" x14ac:dyDescent="0.2">
      <c r="B515" s="21">
        <f t="shared" ca="1" si="30"/>
        <v>7.663682108434549E-6</v>
      </c>
      <c r="C515" s="21">
        <v>458</v>
      </c>
      <c r="D515" s="21">
        <f t="shared" ca="1" si="31"/>
        <v>79.289122857139162</v>
      </c>
      <c r="E515" s="21">
        <f t="shared" ca="1" si="32"/>
        <v>315.2504977601414</v>
      </c>
    </row>
    <row r="516" spans="2:5" x14ac:dyDescent="0.2">
      <c r="B516" s="21">
        <f t="shared" ca="1" si="30"/>
        <v>1.8059273450084693E-5</v>
      </c>
      <c r="C516" s="21">
        <v>459</v>
      </c>
      <c r="D516" s="21">
        <f t="shared" ca="1" si="31"/>
        <v>93.743628837729801</v>
      </c>
      <c r="E516" s="21">
        <f t="shared" ca="1" si="32"/>
        <v>315.94511388892613</v>
      </c>
    </row>
    <row r="517" spans="2:5" x14ac:dyDescent="0.2">
      <c r="B517" s="21">
        <f t="shared" ca="1" si="30"/>
        <v>1.9620089563317871E-5</v>
      </c>
      <c r="C517" s="21">
        <v>460</v>
      </c>
      <c r="D517" s="21">
        <f t="shared" ca="1" si="31"/>
        <v>95.195584048379345</v>
      </c>
      <c r="E517" s="21">
        <f t="shared" ca="1" si="32"/>
        <v>292.00015864661066</v>
      </c>
    </row>
    <row r="518" spans="2:5" x14ac:dyDescent="0.2">
      <c r="B518" s="21">
        <f t="shared" ca="1" si="30"/>
        <v>1.2929360594222333E-5</v>
      </c>
      <c r="C518" s="21">
        <v>461</v>
      </c>
      <c r="D518" s="21">
        <f t="shared" ca="1" si="31"/>
        <v>87.991433190420977</v>
      </c>
      <c r="E518" s="21">
        <f t="shared" ca="1" si="32"/>
        <v>276.06257949292194</v>
      </c>
    </row>
    <row r="519" spans="2:5" x14ac:dyDescent="0.2">
      <c r="B519" s="21">
        <f t="shared" ca="1" si="30"/>
        <v>3.7214943147382058E-5</v>
      </c>
      <c r="C519" s="21">
        <v>462</v>
      </c>
      <c r="D519" s="21">
        <f t="shared" ca="1" si="31"/>
        <v>106.77545961309622</v>
      </c>
      <c r="E519" s="21">
        <f t="shared" ca="1" si="32"/>
        <v>254.42927866141505</v>
      </c>
    </row>
    <row r="520" spans="2:5" x14ac:dyDescent="0.2">
      <c r="B520" s="21">
        <f t="shared" ca="1" si="30"/>
        <v>6.7755888982991175E-5</v>
      </c>
      <c r="C520" s="21">
        <v>463</v>
      </c>
      <c r="D520" s="21">
        <f t="shared" ca="1" si="31"/>
        <v>118.28187815482275</v>
      </c>
      <c r="E520" s="21">
        <f t="shared" ca="1" si="32"/>
        <v>217.9249977892556</v>
      </c>
    </row>
    <row r="521" spans="2:5" x14ac:dyDescent="0.2">
      <c r="B521" s="21">
        <f t="shared" ca="1" si="30"/>
        <v>1.3196237793885635E-5</v>
      </c>
      <c r="C521" s="21">
        <v>464</v>
      </c>
      <c r="D521" s="21">
        <f t="shared" ca="1" si="31"/>
        <v>88.33864556294435</v>
      </c>
      <c r="E521" s="21">
        <f t="shared" ca="1" si="32"/>
        <v>269.06845177580374</v>
      </c>
    </row>
    <row r="522" spans="2:5" x14ac:dyDescent="0.2">
      <c r="B522" s="21">
        <f t="shared" ca="1" si="30"/>
        <v>2.5041287183857759E-5</v>
      </c>
      <c r="C522" s="21">
        <v>465</v>
      </c>
      <c r="D522" s="21">
        <f t="shared" ca="1" si="31"/>
        <v>99.529925200421133</v>
      </c>
      <c r="E522" s="21">
        <f t="shared" ca="1" si="32"/>
        <v>277.63470327434788</v>
      </c>
    </row>
    <row r="523" spans="2:5" x14ac:dyDescent="0.2">
      <c r="B523" s="21">
        <f t="shared" ca="1" si="30"/>
        <v>6.8349402757512641E-6</v>
      </c>
      <c r="C523" s="21">
        <v>466</v>
      </c>
      <c r="D523" s="21">
        <f t="shared" ca="1" si="31"/>
        <v>77.430249002929315</v>
      </c>
      <c r="E523" s="21">
        <f t="shared" ca="1" si="32"/>
        <v>401.49207870755686</v>
      </c>
    </row>
    <row r="524" spans="2:5" x14ac:dyDescent="0.2">
      <c r="B524" s="21">
        <f t="shared" ca="1" si="30"/>
        <v>1.9106444174673177E-5</v>
      </c>
      <c r="C524" s="21">
        <v>467</v>
      </c>
      <c r="D524" s="21">
        <f t="shared" ca="1" si="31"/>
        <v>94.729805110630096</v>
      </c>
      <c r="E524" s="21">
        <f t="shared" ca="1" si="32"/>
        <v>349.20048792430055</v>
      </c>
    </row>
    <row r="525" spans="2:5" x14ac:dyDescent="0.2">
      <c r="B525" s="21">
        <f t="shared" ca="1" si="30"/>
        <v>2.6345452217741711E-5</v>
      </c>
      <c r="C525" s="21">
        <v>468</v>
      </c>
      <c r="D525" s="21">
        <f t="shared" ca="1" si="31"/>
        <v>100.44371992999059</v>
      </c>
      <c r="E525" s="21">
        <f t="shared" ca="1" si="32"/>
        <v>308.78168589215625</v>
      </c>
    </row>
    <row r="526" spans="2:5" x14ac:dyDescent="0.2">
      <c r="B526" s="21">
        <f t="shared" ca="1" si="30"/>
        <v>2.9207402866177501E-5</v>
      </c>
      <c r="C526" s="21">
        <v>469</v>
      </c>
      <c r="D526" s="21">
        <f t="shared" ca="1" si="31"/>
        <v>102.31287879434532</v>
      </c>
      <c r="E526" s="21">
        <f t="shared" ca="1" si="32"/>
        <v>228.91747183672538</v>
      </c>
    </row>
    <row r="527" spans="2:5" x14ac:dyDescent="0.2">
      <c r="B527" s="21">
        <f t="shared" ca="1" si="30"/>
        <v>1.7912110457764057E-6</v>
      </c>
      <c r="C527" s="21">
        <v>470</v>
      </c>
      <c r="D527" s="21">
        <f t="shared" ca="1" si="31"/>
        <v>56.732214074990146</v>
      </c>
      <c r="E527" s="21">
        <f t="shared" ca="1" si="32"/>
        <v>310.21571406427057</v>
      </c>
    </row>
    <row r="528" spans="2:5" x14ac:dyDescent="0.2">
      <c r="B528" s="21">
        <f t="shared" ca="1" si="30"/>
        <v>2.0727603401080952E-5</v>
      </c>
      <c r="C528" s="21">
        <v>471</v>
      </c>
      <c r="D528" s="21">
        <f t="shared" ca="1" si="31"/>
        <v>96.163103680359413</v>
      </c>
      <c r="E528" s="21">
        <f t="shared" ca="1" si="32"/>
        <v>278.97931044874423</v>
      </c>
    </row>
    <row r="529" spans="2:5" x14ac:dyDescent="0.2">
      <c r="B529" s="21">
        <f t="shared" ca="1" si="30"/>
        <v>5.7570671050388364E-6</v>
      </c>
      <c r="C529" s="21">
        <v>472</v>
      </c>
      <c r="D529" s="21">
        <f t="shared" ca="1" si="31"/>
        <v>74.671451065882025</v>
      </c>
      <c r="E529" s="21">
        <f t="shared" ca="1" si="32"/>
        <v>309.92501090655867</v>
      </c>
    </row>
    <row r="530" spans="2:5" x14ac:dyDescent="0.2">
      <c r="B530" s="21">
        <f t="shared" ca="1" si="30"/>
        <v>4.0360651101141643E-5</v>
      </c>
      <c r="C530" s="21">
        <v>473</v>
      </c>
      <c r="D530" s="21">
        <f t="shared" ca="1" si="31"/>
        <v>108.29324641296034</v>
      </c>
      <c r="E530" s="21">
        <f t="shared" ca="1" si="32"/>
        <v>204.44843856920329</v>
      </c>
    </row>
    <row r="531" spans="2:5" x14ac:dyDescent="0.2">
      <c r="B531" s="21">
        <f t="shared" ca="1" si="30"/>
        <v>1.7416951068683954E-6</v>
      </c>
      <c r="C531" s="21">
        <v>474</v>
      </c>
      <c r="D531" s="21">
        <f t="shared" ca="1" si="31"/>
        <v>56.317718957375703</v>
      </c>
      <c r="E531" s="21">
        <f t="shared" ca="1" si="32"/>
        <v>369.48718743816448</v>
      </c>
    </row>
    <row r="532" spans="2:5" x14ac:dyDescent="0.2">
      <c r="B532" s="21">
        <f t="shared" ca="1" si="30"/>
        <v>1.9544353595962993E-5</v>
      </c>
      <c r="C532" s="21">
        <v>475</v>
      </c>
      <c r="D532" s="21">
        <f t="shared" ca="1" si="31"/>
        <v>95.127611761881994</v>
      </c>
      <c r="E532" s="21">
        <f t="shared" ca="1" si="32"/>
        <v>348.00573334854096</v>
      </c>
    </row>
    <row r="533" spans="2:5" x14ac:dyDescent="0.2">
      <c r="B533" s="21">
        <f t="shared" ca="1" si="30"/>
        <v>1.2734563221586699E-5</v>
      </c>
      <c r="C533" s="21">
        <v>476</v>
      </c>
      <c r="D533" s="21">
        <f t="shared" ca="1" si="31"/>
        <v>87.733810757205802</v>
      </c>
      <c r="E533" s="21">
        <f t="shared" ca="1" si="32"/>
        <v>365.2159809925277</v>
      </c>
    </row>
    <row r="534" spans="2:5" x14ac:dyDescent="0.2">
      <c r="B534" s="21">
        <f t="shared" ca="1" si="30"/>
        <v>9.9795220927047899E-6</v>
      </c>
      <c r="C534" s="21">
        <v>477</v>
      </c>
      <c r="D534" s="21">
        <f t="shared" ca="1" si="31"/>
        <v>83.638764398482436</v>
      </c>
      <c r="E534" s="21">
        <f t="shared" ca="1" si="32"/>
        <v>179.51899716898663</v>
      </c>
    </row>
    <row r="535" spans="2:5" x14ac:dyDescent="0.2">
      <c r="B535" s="21">
        <f t="shared" ca="1" si="30"/>
        <v>8.147918909026017E-5</v>
      </c>
      <c r="C535" s="21">
        <v>478</v>
      </c>
      <c r="D535" s="21">
        <f t="shared" ca="1" si="31"/>
        <v>121.97321906780194</v>
      </c>
      <c r="E535" s="21">
        <f t="shared" ca="1" si="32"/>
        <v>254.7352868358318</v>
      </c>
    </row>
    <row r="536" spans="2:5" x14ac:dyDescent="0.2">
      <c r="B536" s="21">
        <f t="shared" ca="1" si="30"/>
        <v>1.1680272299558134E-6</v>
      </c>
      <c r="C536" s="21">
        <v>479</v>
      </c>
      <c r="D536" s="21">
        <f t="shared" ca="1" si="31"/>
        <v>50.484948132159445</v>
      </c>
      <c r="E536" s="21">
        <f t="shared" ca="1" si="32"/>
        <v>318.04195231766391</v>
      </c>
    </row>
    <row r="537" spans="2:5" x14ac:dyDescent="0.2">
      <c r="B537" s="21">
        <f t="shared" ca="1" si="30"/>
        <v>7.3502801843642172E-5</v>
      </c>
      <c r="C537" s="21">
        <v>480</v>
      </c>
      <c r="D537" s="21">
        <f t="shared" ca="1" si="31"/>
        <v>119.90194797163967</v>
      </c>
      <c r="E537" s="21">
        <f t="shared" ca="1" si="32"/>
        <v>297.4255679601381</v>
      </c>
    </row>
    <row r="538" spans="2:5" x14ac:dyDescent="0.2">
      <c r="B538" s="21">
        <f t="shared" ca="1" si="30"/>
        <v>2.3046175431699548E-5</v>
      </c>
      <c r="C538" s="21">
        <v>481</v>
      </c>
      <c r="D538" s="21">
        <f t="shared" ca="1" si="31"/>
        <v>98.044462941754617</v>
      </c>
      <c r="E538" s="21">
        <f t="shared" ca="1" si="32"/>
        <v>358.69193923316124</v>
      </c>
    </row>
    <row r="539" spans="2:5" x14ac:dyDescent="0.2">
      <c r="B539" s="21">
        <f t="shared" ca="1" si="30"/>
        <v>1.9354124039798575E-5</v>
      </c>
      <c r="C539" s="21">
        <v>482</v>
      </c>
      <c r="D539" s="21">
        <f t="shared" ca="1" si="31"/>
        <v>94.955814646915201</v>
      </c>
      <c r="E539" s="21">
        <f t="shared" ca="1" si="32"/>
        <v>309.93564669114386</v>
      </c>
    </row>
    <row r="540" spans="2:5" x14ac:dyDescent="0.2">
      <c r="B540" s="21">
        <f t="shared" ca="1" si="30"/>
        <v>2.5145289991407034E-5</v>
      </c>
      <c r="C540" s="21">
        <v>483</v>
      </c>
      <c r="D540" s="21">
        <f t="shared" ca="1" si="31"/>
        <v>99.604367828189353</v>
      </c>
      <c r="E540" s="21">
        <f t="shared" ca="1" si="32"/>
        <v>323.50160278995611</v>
      </c>
    </row>
    <row r="541" spans="2:5" x14ac:dyDescent="0.2">
      <c r="B541" s="21">
        <f t="shared" ca="1" si="30"/>
        <v>1.422196692927147E-5</v>
      </c>
      <c r="C541" s="21">
        <v>484</v>
      </c>
      <c r="D541" s="21">
        <f t="shared" ca="1" si="31"/>
        <v>89.615670664172711</v>
      </c>
      <c r="E541" s="21">
        <f t="shared" ca="1" si="32"/>
        <v>403.07369385580699</v>
      </c>
    </row>
    <row r="542" spans="2:5" x14ac:dyDescent="0.2">
      <c r="B542" s="21">
        <f t="shared" ca="1" si="30"/>
        <v>1.5291067424817272E-5</v>
      </c>
      <c r="C542" s="21">
        <v>485</v>
      </c>
      <c r="D542" s="21">
        <f t="shared" ca="1" si="31"/>
        <v>90.859611365591007</v>
      </c>
      <c r="E542" s="21">
        <f t="shared" ca="1" si="32"/>
        <v>319.95610930814263</v>
      </c>
    </row>
    <row r="543" spans="2:5" x14ac:dyDescent="0.2">
      <c r="B543" s="21">
        <f t="shared" ca="1" si="30"/>
        <v>9.3359401600896329E-6</v>
      </c>
      <c r="C543" s="21">
        <v>486</v>
      </c>
      <c r="D543" s="21">
        <f t="shared" ca="1" si="31"/>
        <v>82.532386237485028</v>
      </c>
      <c r="E543" s="21">
        <f t="shared" ca="1" si="32"/>
        <v>383.12081203868917</v>
      </c>
    </row>
    <row r="544" spans="2:5" x14ac:dyDescent="0.2">
      <c r="B544" s="21">
        <f t="shared" ca="1" si="30"/>
        <v>5.7062101871223198E-5</v>
      </c>
      <c r="C544" s="21">
        <v>487</v>
      </c>
      <c r="D544" s="21">
        <f t="shared" ca="1" si="31"/>
        <v>114.91021523283203</v>
      </c>
      <c r="E544" s="21">
        <f t="shared" ca="1" si="32"/>
        <v>315.36886627848475</v>
      </c>
    </row>
    <row r="545" spans="2:5" x14ac:dyDescent="0.2">
      <c r="B545" s="21">
        <f t="shared" ca="1" si="30"/>
        <v>2.1800583536003689E-5</v>
      </c>
      <c r="C545" s="21">
        <v>488</v>
      </c>
      <c r="D545" s="21">
        <f t="shared" ca="1" si="31"/>
        <v>97.056428476195336</v>
      </c>
      <c r="E545" s="21">
        <f t="shared" ca="1" si="32"/>
        <v>295.18559151242363</v>
      </c>
    </row>
    <row r="546" spans="2:5" x14ac:dyDescent="0.2">
      <c r="B546" s="21">
        <f t="shared" ca="1" si="30"/>
        <v>9.4073324955029701E-5</v>
      </c>
      <c r="C546" s="21">
        <v>489</v>
      </c>
      <c r="D546" s="21">
        <f t="shared" ca="1" si="31"/>
        <v>124.90373759617441</v>
      </c>
      <c r="E546" s="21">
        <f t="shared" ca="1" si="32"/>
        <v>366.88670083076687</v>
      </c>
    </row>
    <row r="547" spans="2:5" x14ac:dyDescent="0.2">
      <c r="B547" s="21">
        <f t="shared" ca="1" si="30"/>
        <v>2.8627278589164581E-5</v>
      </c>
      <c r="C547" s="21">
        <v>490</v>
      </c>
      <c r="D547" s="21">
        <f t="shared" ca="1" si="31"/>
        <v>101.94787227163388</v>
      </c>
      <c r="E547" s="21">
        <f t="shared" ca="1" si="32"/>
        <v>272.4933370954069</v>
      </c>
    </row>
    <row r="548" spans="2:5" x14ac:dyDescent="0.2">
      <c r="B548" s="21">
        <f t="shared" ca="1" si="30"/>
        <v>9.352848832214367E-5</v>
      </c>
      <c r="C548" s="21">
        <v>491</v>
      </c>
      <c r="D548" s="21">
        <f t="shared" ca="1" si="31"/>
        <v>124.7843558070891</v>
      </c>
      <c r="E548" s="21">
        <f t="shared" ca="1" si="32"/>
        <v>195.57199582508349</v>
      </c>
    </row>
    <row r="549" spans="2:5" x14ac:dyDescent="0.2">
      <c r="B549" s="21">
        <f t="shared" ca="1" si="30"/>
        <v>4.7626229982511396E-5</v>
      </c>
      <c r="C549" s="21">
        <v>492</v>
      </c>
      <c r="D549" s="21">
        <f t="shared" ca="1" si="31"/>
        <v>111.4272676611441</v>
      </c>
      <c r="E549" s="21">
        <f t="shared" ca="1" si="32"/>
        <v>190.90992954555492</v>
      </c>
    </row>
    <row r="550" spans="2:5" x14ac:dyDescent="0.2">
      <c r="B550" s="21">
        <f t="shared" ca="1" si="30"/>
        <v>7.0572719531798972E-5</v>
      </c>
      <c r="C550" s="21">
        <v>493</v>
      </c>
      <c r="D550" s="21">
        <f t="shared" ca="1" si="31"/>
        <v>119.0906211065807</v>
      </c>
      <c r="E550" s="21">
        <f t="shared" ca="1" si="32"/>
        <v>192.13551061862864</v>
      </c>
    </row>
    <row r="551" spans="2:5" x14ac:dyDescent="0.2">
      <c r="B551" s="21">
        <f t="shared" ca="1" si="30"/>
        <v>1.3751952663442044E-5</v>
      </c>
      <c r="C551" s="21">
        <v>494</v>
      </c>
      <c r="D551" s="21">
        <f t="shared" ca="1" si="31"/>
        <v>89.041388458136396</v>
      </c>
      <c r="E551" s="21">
        <f t="shared" ca="1" si="32"/>
        <v>318.51456168738059</v>
      </c>
    </row>
    <row r="552" spans="2:5" x14ac:dyDescent="0.2">
      <c r="B552" s="21">
        <f t="shared" ca="1" si="30"/>
        <v>2.5289495163213375E-5</v>
      </c>
      <c r="C552" s="21">
        <v>495</v>
      </c>
      <c r="D552" s="21">
        <f t="shared" ca="1" si="31"/>
        <v>99.70712388961357</v>
      </c>
      <c r="E552" s="21">
        <f t="shared" ca="1" si="32"/>
        <v>360.86267104656025</v>
      </c>
    </row>
    <row r="553" spans="2:5" x14ac:dyDescent="0.2">
      <c r="B553" s="21">
        <f t="shared" ca="1" si="30"/>
        <v>6.8337882712152565E-5</v>
      </c>
      <c r="C553" s="21">
        <v>496</v>
      </c>
      <c r="D553" s="21">
        <f t="shared" ca="1" si="31"/>
        <v>118.45139762130667</v>
      </c>
      <c r="E553" s="21">
        <f t="shared" ca="1" si="32"/>
        <v>345.69432587685083</v>
      </c>
    </row>
    <row r="554" spans="2:5" x14ac:dyDescent="0.2">
      <c r="B554" s="21">
        <f t="shared" ca="1" si="30"/>
        <v>4.7299764690369561E-5</v>
      </c>
      <c r="C554" s="21">
        <v>497</v>
      </c>
      <c r="D554" s="21">
        <f t="shared" ca="1" si="31"/>
        <v>111.29600051515493</v>
      </c>
      <c r="E554" s="21">
        <f t="shared" ca="1" si="32"/>
        <v>258.08374936460075</v>
      </c>
    </row>
    <row r="555" spans="2:5" x14ac:dyDescent="0.2">
      <c r="B555" s="21">
        <f t="shared" ca="1" si="30"/>
        <v>1.0597590078131948E-5</v>
      </c>
      <c r="C555" s="21">
        <v>498</v>
      </c>
      <c r="D555" s="21">
        <f t="shared" ca="1" si="31"/>
        <v>84.640936953216467</v>
      </c>
      <c r="E555" s="21">
        <f t="shared" ca="1" si="32"/>
        <v>343.07493982368624</v>
      </c>
    </row>
    <row r="556" spans="2:5" x14ac:dyDescent="0.2">
      <c r="B556" s="21">
        <f t="shared" ca="1" si="30"/>
        <v>3.8931054768581946E-5</v>
      </c>
      <c r="C556" s="21">
        <v>499</v>
      </c>
      <c r="D556" s="21">
        <f t="shared" ca="1" si="31"/>
        <v>107.61722142409259</v>
      </c>
      <c r="E556" s="21">
        <f t="shared" ca="1" si="32"/>
        <v>290.7993057058149</v>
      </c>
    </row>
    <row r="557" spans="2:5" x14ac:dyDescent="0.2">
      <c r="B557" s="21">
        <f t="shared" ca="1" si="30"/>
        <v>1.4474653719313544E-5</v>
      </c>
      <c r="C557" s="21">
        <v>500</v>
      </c>
      <c r="D557" s="21">
        <f t="shared" ca="1" si="31"/>
        <v>89.917244385294509</v>
      </c>
      <c r="E557" s="21">
        <f t="shared" ca="1" si="32"/>
        <v>298.75066671535353</v>
      </c>
    </row>
    <row r="558" spans="2:5" x14ac:dyDescent="0.2">
      <c r="B558" s="21">
        <f t="shared" ca="1" si="30"/>
        <v>1.8762353643629159E-5</v>
      </c>
      <c r="C558" s="21">
        <v>501</v>
      </c>
      <c r="D558" s="21">
        <f t="shared" ca="1" si="31"/>
        <v>94.41133184004471</v>
      </c>
      <c r="E558" s="21">
        <f t="shared" ca="1" si="32"/>
        <v>336.81634743027405</v>
      </c>
    </row>
    <row r="559" spans="2:5" x14ac:dyDescent="0.2">
      <c r="B559" s="21">
        <f t="shared" ca="1" si="30"/>
        <v>6.279419773362902E-6</v>
      </c>
      <c r="C559" s="21">
        <v>502</v>
      </c>
      <c r="D559" s="21">
        <f t="shared" ca="1" si="31"/>
        <v>76.063314462462785</v>
      </c>
      <c r="E559" s="21">
        <f t="shared" ca="1" si="32"/>
        <v>268.76505722526599</v>
      </c>
    </row>
    <row r="560" spans="2:5" x14ac:dyDescent="0.2">
      <c r="B560" s="21">
        <f t="shared" ca="1" si="30"/>
        <v>8.4711894765236763E-6</v>
      </c>
      <c r="C560" s="21">
        <v>503</v>
      </c>
      <c r="D560" s="21">
        <f t="shared" ca="1" si="31"/>
        <v>80.929219169650821</v>
      </c>
      <c r="E560" s="21">
        <f t="shared" ca="1" si="32"/>
        <v>335.01538414430274</v>
      </c>
    </row>
    <row r="561" spans="2:5" x14ac:dyDescent="0.2">
      <c r="B561" s="21">
        <f t="shared" ca="1" si="30"/>
        <v>3.0004360802454387E-5</v>
      </c>
      <c r="C561" s="21">
        <v>504</v>
      </c>
      <c r="D561" s="21">
        <f t="shared" ca="1" si="31"/>
        <v>102.80372704898183</v>
      </c>
      <c r="E561" s="21">
        <f t="shared" ca="1" si="32"/>
        <v>261.68471435399061</v>
      </c>
    </row>
    <row r="562" spans="2:5" x14ac:dyDescent="0.2">
      <c r="B562" s="21">
        <f t="shared" ca="1" si="30"/>
        <v>1.1168859797142277E-5</v>
      </c>
      <c r="C562" s="21">
        <v>505</v>
      </c>
      <c r="D562" s="21">
        <f t="shared" ca="1" si="31"/>
        <v>85.520385328153509</v>
      </c>
      <c r="E562" s="21">
        <f t="shared" ca="1" si="32"/>
        <v>396.02839154771141</v>
      </c>
    </row>
    <row r="563" spans="2:5" x14ac:dyDescent="0.2">
      <c r="B563" s="21">
        <f t="shared" ca="1" si="30"/>
        <v>2.6050650273495407E-5</v>
      </c>
      <c r="C563" s="21">
        <v>506</v>
      </c>
      <c r="D563" s="21">
        <f t="shared" ca="1" si="31"/>
        <v>100.24081980701025</v>
      </c>
      <c r="E563" s="21">
        <f t="shared" ca="1" si="32"/>
        <v>412.22652106076941</v>
      </c>
    </row>
    <row r="564" spans="2:5" x14ac:dyDescent="0.2">
      <c r="B564" s="21">
        <f t="shared" ca="1" si="30"/>
        <v>3.5092530962623487E-5</v>
      </c>
      <c r="C564" s="21">
        <v>507</v>
      </c>
      <c r="D564" s="21">
        <f t="shared" ca="1" si="31"/>
        <v>105.68447858151336</v>
      </c>
      <c r="E564" s="21">
        <f t="shared" ca="1" si="32"/>
        <v>373.95120113844928</v>
      </c>
    </row>
    <row r="565" spans="2:5" x14ac:dyDescent="0.2">
      <c r="B565" s="21">
        <f t="shared" ca="1" si="30"/>
        <v>1.8095326924422784E-5</v>
      </c>
      <c r="C565" s="21">
        <v>508</v>
      </c>
      <c r="D565" s="21">
        <f t="shared" ca="1" si="31"/>
        <v>93.778442160589762</v>
      </c>
      <c r="E565" s="21">
        <f t="shared" ca="1" si="32"/>
        <v>254.70931966271726</v>
      </c>
    </row>
    <row r="566" spans="2:5" x14ac:dyDescent="0.2">
      <c r="B566" s="21">
        <f t="shared" ca="1" si="30"/>
        <v>2.3940295439658677E-5</v>
      </c>
      <c r="C566" s="21">
        <v>509</v>
      </c>
      <c r="D566" s="21">
        <f t="shared" ca="1" si="31"/>
        <v>98.724110147661179</v>
      </c>
      <c r="E566" s="21">
        <f t="shared" ca="1" si="32"/>
        <v>189.49300374079462</v>
      </c>
    </row>
    <row r="567" spans="2:5" x14ac:dyDescent="0.2">
      <c r="B567" s="21">
        <f t="shared" ca="1" si="30"/>
        <v>1.0199049389048525E-4</v>
      </c>
      <c r="C567" s="21">
        <v>510</v>
      </c>
      <c r="D567" s="21">
        <f t="shared" ca="1" si="31"/>
        <v>126.57305709495739</v>
      </c>
      <c r="E567" s="21">
        <f t="shared" ca="1" si="32"/>
        <v>275.90347195420952</v>
      </c>
    </row>
    <row r="568" spans="2:5" x14ac:dyDescent="0.2">
      <c r="B568" s="21">
        <f t="shared" ca="1" si="30"/>
        <v>6.9697466633874763E-5</v>
      </c>
      <c r="C568" s="21">
        <v>511</v>
      </c>
      <c r="D568" s="21">
        <f t="shared" ca="1" si="31"/>
        <v>118.84245214878665</v>
      </c>
      <c r="E568" s="21">
        <f t="shared" ca="1" si="32"/>
        <v>343.36389208864318</v>
      </c>
    </row>
    <row r="569" spans="2:5" x14ac:dyDescent="0.2">
      <c r="B569" s="21">
        <f t="shared" ca="1" si="30"/>
        <v>8.6566849879590288E-6</v>
      </c>
      <c r="C569" s="21">
        <v>512</v>
      </c>
      <c r="D569" s="21">
        <f t="shared" ca="1" si="31"/>
        <v>81.285463707849715</v>
      </c>
      <c r="E569" s="21">
        <f t="shared" ca="1" si="32"/>
        <v>415.09718719789078</v>
      </c>
    </row>
    <row r="570" spans="2:5" x14ac:dyDescent="0.2">
      <c r="B570" s="21">
        <f t="shared" ref="B570:B633" ca="1" si="33">_xlfn.NORM.DIST(D570,Mu,Sigma,0)</f>
        <v>1.5573913438949016E-5</v>
      </c>
      <c r="C570" s="21">
        <v>513</v>
      </c>
      <c r="D570" s="21">
        <f t="shared" ref="D570:D633" ca="1" si="34">_xlfn.NORM.INV(RAND(),mu_1,sigma_1)</f>
        <v>91.175343465342735</v>
      </c>
      <c r="E570" s="21">
        <f t="shared" ref="E570:E633" ca="1" si="35">_xlfn.NORM.INV(RAND(),mu_test,sigma_test)</f>
        <v>284.55588972449948</v>
      </c>
    </row>
    <row r="571" spans="2:5" x14ac:dyDescent="0.2">
      <c r="B571" s="21">
        <f t="shared" ca="1" si="33"/>
        <v>4.0906773188836237E-6</v>
      </c>
      <c r="C571" s="21">
        <v>514</v>
      </c>
      <c r="D571" s="21">
        <f t="shared" ca="1" si="34"/>
        <v>69.27652547174003</v>
      </c>
      <c r="E571" s="21">
        <f t="shared" ca="1" si="35"/>
        <v>423.15056554777948</v>
      </c>
    </row>
    <row r="572" spans="2:5" x14ac:dyDescent="0.2">
      <c r="B572" s="21">
        <f t="shared" ca="1" si="33"/>
        <v>1.284235781589698E-5</v>
      </c>
      <c r="C572" s="21">
        <v>515</v>
      </c>
      <c r="D572" s="21">
        <f t="shared" ca="1" si="34"/>
        <v>87.876815118178627</v>
      </c>
      <c r="E572" s="21">
        <f t="shared" ca="1" si="35"/>
        <v>367.28936007283301</v>
      </c>
    </row>
    <row r="573" spans="2:5" x14ac:dyDescent="0.2">
      <c r="B573" s="21">
        <f t="shared" ca="1" si="33"/>
        <v>1.1275779314713666E-5</v>
      </c>
      <c r="C573" s="21">
        <v>516</v>
      </c>
      <c r="D573" s="21">
        <f t="shared" ca="1" si="34"/>
        <v>85.680361802392582</v>
      </c>
      <c r="E573" s="21">
        <f t="shared" ca="1" si="35"/>
        <v>292.12702512819675</v>
      </c>
    </row>
    <row r="574" spans="2:5" x14ac:dyDescent="0.2">
      <c r="B574" s="21">
        <f t="shared" ca="1" si="33"/>
        <v>1.1337913330605447E-5</v>
      </c>
      <c r="C574" s="21">
        <v>517</v>
      </c>
      <c r="D574" s="21">
        <f t="shared" ca="1" si="34"/>
        <v>85.772687609915067</v>
      </c>
      <c r="E574" s="21">
        <f t="shared" ca="1" si="35"/>
        <v>312.55944286858914</v>
      </c>
    </row>
    <row r="575" spans="2:5" x14ac:dyDescent="0.2">
      <c r="B575" s="21">
        <f t="shared" ca="1" si="33"/>
        <v>1.407875109480714E-5</v>
      </c>
      <c r="C575" s="21">
        <v>518</v>
      </c>
      <c r="D575" s="21">
        <f t="shared" ca="1" si="34"/>
        <v>89.442554446437526</v>
      </c>
      <c r="E575" s="21">
        <f t="shared" ca="1" si="35"/>
        <v>238.38488591755851</v>
      </c>
    </row>
    <row r="576" spans="2:5" x14ac:dyDescent="0.2">
      <c r="B576" s="21">
        <f t="shared" ca="1" si="33"/>
        <v>2.82692879175267E-5</v>
      </c>
      <c r="C576" s="21">
        <v>519</v>
      </c>
      <c r="D576" s="21">
        <f t="shared" ca="1" si="34"/>
        <v>101.71926302742899</v>
      </c>
      <c r="E576" s="21">
        <f t="shared" ca="1" si="35"/>
        <v>280.77952306858742</v>
      </c>
    </row>
    <row r="577" spans="2:5" x14ac:dyDescent="0.2">
      <c r="B577" s="21">
        <f t="shared" ca="1" si="33"/>
        <v>1.5957238756795289E-5</v>
      </c>
      <c r="C577" s="21">
        <v>520</v>
      </c>
      <c r="D577" s="21">
        <f t="shared" ca="1" si="34"/>
        <v>91.5949442813112</v>
      </c>
      <c r="E577" s="21">
        <f t="shared" ca="1" si="35"/>
        <v>276.24491497647421</v>
      </c>
    </row>
    <row r="578" spans="2:5" x14ac:dyDescent="0.2">
      <c r="B578" s="21">
        <f t="shared" ca="1" si="33"/>
        <v>2.2225087338272189E-5</v>
      </c>
      <c r="C578" s="21">
        <v>521</v>
      </c>
      <c r="D578" s="21">
        <f t="shared" ca="1" si="34"/>
        <v>97.398811923072884</v>
      </c>
      <c r="E578" s="21">
        <f t="shared" ca="1" si="35"/>
        <v>299.63050602720131</v>
      </c>
    </row>
    <row r="579" spans="2:5" x14ac:dyDescent="0.2">
      <c r="B579" s="21">
        <f t="shared" ca="1" si="33"/>
        <v>4.8633599203958478E-5</v>
      </c>
      <c r="C579" s="21">
        <v>522</v>
      </c>
      <c r="D579" s="21">
        <f t="shared" ca="1" si="34"/>
        <v>111.82728049013845</v>
      </c>
      <c r="E579" s="21">
        <f t="shared" ca="1" si="35"/>
        <v>363.68718054349267</v>
      </c>
    </row>
    <row r="580" spans="2:5" x14ac:dyDescent="0.2">
      <c r="B580" s="21">
        <f t="shared" ca="1" si="33"/>
        <v>3.4295686225239145E-5</v>
      </c>
      <c r="C580" s="21">
        <v>523</v>
      </c>
      <c r="D580" s="21">
        <f t="shared" ca="1" si="34"/>
        <v>105.25941164569629</v>
      </c>
      <c r="E580" s="21">
        <f t="shared" ca="1" si="35"/>
        <v>279.95760114939173</v>
      </c>
    </row>
    <row r="581" spans="2:5" x14ac:dyDescent="0.2">
      <c r="B581" s="21">
        <f t="shared" ca="1" si="33"/>
        <v>1.4083459434407833E-6</v>
      </c>
      <c r="C581" s="21">
        <v>524</v>
      </c>
      <c r="D581" s="21">
        <f t="shared" ca="1" si="34"/>
        <v>53.199183423349254</v>
      </c>
      <c r="E581" s="21">
        <f t="shared" ca="1" si="35"/>
        <v>345.40348459808592</v>
      </c>
    </row>
    <row r="582" spans="2:5" x14ac:dyDescent="0.2">
      <c r="B582" s="21">
        <f t="shared" ca="1" si="33"/>
        <v>6.1165065690022271E-5</v>
      </c>
      <c r="C582" s="21">
        <v>525</v>
      </c>
      <c r="D582" s="21">
        <f t="shared" ca="1" si="34"/>
        <v>116.26571071783572</v>
      </c>
      <c r="E582" s="21">
        <f t="shared" ca="1" si="35"/>
        <v>212.30777348955047</v>
      </c>
    </row>
    <row r="583" spans="2:5" x14ac:dyDescent="0.2">
      <c r="B583" s="21">
        <f t="shared" ca="1" si="33"/>
        <v>7.3132004615580437E-5</v>
      </c>
      <c r="C583" s="21">
        <v>526</v>
      </c>
      <c r="D583" s="21">
        <f t="shared" ca="1" si="34"/>
        <v>119.80088269334028</v>
      </c>
      <c r="E583" s="21">
        <f t="shared" ca="1" si="35"/>
        <v>312.87384320176426</v>
      </c>
    </row>
    <row r="584" spans="2:5" x14ac:dyDescent="0.2">
      <c r="B584" s="21">
        <f t="shared" ca="1" si="33"/>
        <v>1.8592118089689869E-5</v>
      </c>
      <c r="C584" s="21">
        <v>527</v>
      </c>
      <c r="D584" s="21">
        <f t="shared" ca="1" si="34"/>
        <v>94.251789660791388</v>
      </c>
      <c r="E584" s="21">
        <f t="shared" ca="1" si="35"/>
        <v>360.34015630923471</v>
      </c>
    </row>
    <row r="585" spans="2:5" x14ac:dyDescent="0.2">
      <c r="B585" s="21">
        <f t="shared" ca="1" si="33"/>
        <v>1.015565708057865E-4</v>
      </c>
      <c r="C585" s="21">
        <v>528</v>
      </c>
      <c r="D585" s="21">
        <f t="shared" ca="1" si="34"/>
        <v>126.48457534090139</v>
      </c>
      <c r="E585" s="21">
        <f t="shared" ca="1" si="35"/>
        <v>223.26041299159297</v>
      </c>
    </row>
    <row r="586" spans="2:5" x14ac:dyDescent="0.2">
      <c r="B586" s="21">
        <f t="shared" ca="1" si="33"/>
        <v>2.5500209724730847E-5</v>
      </c>
      <c r="C586" s="21">
        <v>529</v>
      </c>
      <c r="D586" s="21">
        <f t="shared" ca="1" si="34"/>
        <v>99.856317465338464</v>
      </c>
      <c r="E586" s="21">
        <f t="shared" ca="1" si="35"/>
        <v>189.31787093495086</v>
      </c>
    </row>
    <row r="587" spans="2:5" x14ac:dyDescent="0.2">
      <c r="B587" s="21">
        <f t="shared" ca="1" si="33"/>
        <v>2.5935967140403431E-6</v>
      </c>
      <c r="C587" s="21">
        <v>530</v>
      </c>
      <c r="D587" s="21">
        <f t="shared" ca="1" si="34"/>
        <v>62.273036081483085</v>
      </c>
      <c r="E587" s="21">
        <f t="shared" ca="1" si="35"/>
        <v>293.71370889410298</v>
      </c>
    </row>
    <row r="588" spans="2:5" x14ac:dyDescent="0.2">
      <c r="B588" s="21">
        <f t="shared" ca="1" si="33"/>
        <v>1.1847755264500031E-5</v>
      </c>
      <c r="C588" s="21">
        <v>531</v>
      </c>
      <c r="D588" s="21">
        <f t="shared" ca="1" si="34"/>
        <v>86.5131359947259</v>
      </c>
      <c r="E588" s="21">
        <f t="shared" ca="1" si="35"/>
        <v>334.01385316730887</v>
      </c>
    </row>
    <row r="589" spans="2:5" x14ac:dyDescent="0.2">
      <c r="B589" s="21">
        <f t="shared" ca="1" si="33"/>
        <v>2.0384376411585971E-6</v>
      </c>
      <c r="C589" s="21">
        <v>532</v>
      </c>
      <c r="D589" s="21">
        <f t="shared" ca="1" si="34"/>
        <v>58.653122178840455</v>
      </c>
      <c r="E589" s="21">
        <f t="shared" ca="1" si="35"/>
        <v>275.15607464914416</v>
      </c>
    </row>
    <row r="590" spans="2:5" x14ac:dyDescent="0.2">
      <c r="B590" s="21">
        <f t="shared" ca="1" si="33"/>
        <v>2.0357220137553069E-5</v>
      </c>
      <c r="C590" s="21">
        <v>533</v>
      </c>
      <c r="D590" s="21">
        <f t="shared" ca="1" si="34"/>
        <v>95.844909265635536</v>
      </c>
      <c r="E590" s="21">
        <f t="shared" ca="1" si="35"/>
        <v>265.90492005878355</v>
      </c>
    </row>
    <row r="591" spans="2:5" x14ac:dyDescent="0.2">
      <c r="B591" s="21">
        <f t="shared" ca="1" si="33"/>
        <v>9.182167702396498E-5</v>
      </c>
      <c r="C591" s="21">
        <v>534</v>
      </c>
      <c r="D591" s="21">
        <f t="shared" ca="1" si="34"/>
        <v>124.40635196762503</v>
      </c>
      <c r="E591" s="21">
        <f t="shared" ca="1" si="35"/>
        <v>209.77297238518062</v>
      </c>
    </row>
    <row r="592" spans="2:5" x14ac:dyDescent="0.2">
      <c r="B592" s="21">
        <f t="shared" ca="1" si="33"/>
        <v>2.376000192535278E-5</v>
      </c>
      <c r="C592" s="21">
        <v>535</v>
      </c>
      <c r="D592" s="21">
        <f t="shared" ca="1" si="34"/>
        <v>98.58894770527165</v>
      </c>
      <c r="E592" s="21">
        <f t="shared" ca="1" si="35"/>
        <v>197.29875536237856</v>
      </c>
    </row>
    <row r="593" spans="2:5" x14ac:dyDescent="0.2">
      <c r="B593" s="21">
        <f t="shared" ca="1" si="33"/>
        <v>1.992552832737897E-5</v>
      </c>
      <c r="C593" s="21">
        <v>536</v>
      </c>
      <c r="D593" s="21">
        <f t="shared" ca="1" si="34"/>
        <v>95.46730041054866</v>
      </c>
      <c r="E593" s="21">
        <f t="shared" ca="1" si="35"/>
        <v>343.79508781680374</v>
      </c>
    </row>
    <row r="594" spans="2:5" x14ac:dyDescent="0.2">
      <c r="B594" s="21">
        <f t="shared" ca="1" si="33"/>
        <v>6.1345871633579647E-5</v>
      </c>
      <c r="C594" s="21">
        <v>537</v>
      </c>
      <c r="D594" s="21">
        <f t="shared" ca="1" si="34"/>
        <v>116.32355345090357</v>
      </c>
      <c r="E594" s="21">
        <f t="shared" ca="1" si="35"/>
        <v>283.3952541728404</v>
      </c>
    </row>
    <row r="595" spans="2:5" x14ac:dyDescent="0.2">
      <c r="B595" s="21">
        <f t="shared" ca="1" si="33"/>
        <v>2.1343590679316784E-5</v>
      </c>
      <c r="C595" s="21">
        <v>538</v>
      </c>
      <c r="D595" s="21">
        <f t="shared" ca="1" si="34"/>
        <v>96.680972395087679</v>
      </c>
      <c r="E595" s="21">
        <f t="shared" ca="1" si="35"/>
        <v>222.02372117672556</v>
      </c>
    </row>
    <row r="596" spans="2:5" x14ac:dyDescent="0.2">
      <c r="B596" s="21">
        <f t="shared" ca="1" si="33"/>
        <v>1.2115665984090151E-4</v>
      </c>
      <c r="C596" s="21">
        <v>539</v>
      </c>
      <c r="D596" s="21">
        <f t="shared" ca="1" si="34"/>
        <v>130.18530710370641</v>
      </c>
      <c r="E596" s="21">
        <f t="shared" ca="1" si="35"/>
        <v>280.35914175633241</v>
      </c>
    </row>
    <row r="597" spans="2:5" x14ac:dyDescent="0.2">
      <c r="B597" s="21">
        <f t="shared" ca="1" si="33"/>
        <v>1.9283470614946889E-5</v>
      </c>
      <c r="C597" s="21">
        <v>540</v>
      </c>
      <c r="D597" s="21">
        <f t="shared" ca="1" si="34"/>
        <v>94.891613812290558</v>
      </c>
      <c r="E597" s="21">
        <f t="shared" ca="1" si="35"/>
        <v>328.03960410045767</v>
      </c>
    </row>
    <row r="598" spans="2:5" x14ac:dyDescent="0.2">
      <c r="B598" s="21">
        <f t="shared" ca="1" si="33"/>
        <v>5.5680805485372512E-6</v>
      </c>
      <c r="C598" s="21">
        <v>541</v>
      </c>
      <c r="D598" s="21">
        <f t="shared" ca="1" si="34"/>
        <v>74.138814915884979</v>
      </c>
      <c r="E598" s="21">
        <f t="shared" ca="1" si="35"/>
        <v>283.85708556361419</v>
      </c>
    </row>
    <row r="599" spans="2:5" x14ac:dyDescent="0.2">
      <c r="B599" s="21">
        <f t="shared" ca="1" si="33"/>
        <v>2.0656820134948486E-5</v>
      </c>
      <c r="C599" s="21">
        <v>542</v>
      </c>
      <c r="D599" s="21">
        <f t="shared" ca="1" si="34"/>
        <v>96.102697765728905</v>
      </c>
      <c r="E599" s="21">
        <f t="shared" ca="1" si="35"/>
        <v>346.37998245672566</v>
      </c>
    </row>
    <row r="600" spans="2:5" x14ac:dyDescent="0.2">
      <c r="B600" s="21">
        <f t="shared" ca="1" si="33"/>
        <v>1.0124938166716056E-5</v>
      </c>
      <c r="C600" s="21">
        <v>543</v>
      </c>
      <c r="D600" s="21">
        <f t="shared" ca="1" si="34"/>
        <v>83.879600946155989</v>
      </c>
      <c r="E600" s="21">
        <f t="shared" ca="1" si="35"/>
        <v>233.77972924387569</v>
      </c>
    </row>
    <row r="601" spans="2:5" x14ac:dyDescent="0.2">
      <c r="B601" s="21">
        <f t="shared" ca="1" si="33"/>
        <v>2.0161267815261032E-5</v>
      </c>
      <c r="C601" s="21">
        <v>544</v>
      </c>
      <c r="D601" s="21">
        <f t="shared" ca="1" si="34"/>
        <v>95.674422153565317</v>
      </c>
      <c r="E601" s="21">
        <f t="shared" ca="1" si="35"/>
        <v>320.09425699531118</v>
      </c>
    </row>
    <row r="602" spans="2:5" x14ac:dyDescent="0.2">
      <c r="B602" s="21">
        <f t="shared" ca="1" si="33"/>
        <v>1.8255194596627909E-5</v>
      </c>
      <c r="C602" s="21">
        <v>545</v>
      </c>
      <c r="D602" s="21">
        <f t="shared" ca="1" si="34"/>
        <v>93.93204987052485</v>
      </c>
      <c r="E602" s="21">
        <f t="shared" ca="1" si="35"/>
        <v>274.12637569708392</v>
      </c>
    </row>
    <row r="603" spans="2:5" x14ac:dyDescent="0.2">
      <c r="B603" s="21">
        <f t="shared" ca="1" si="33"/>
        <v>7.2492855940464295E-6</v>
      </c>
      <c r="C603" s="21">
        <v>546</v>
      </c>
      <c r="D603" s="21">
        <f t="shared" ca="1" si="34"/>
        <v>78.384258978734891</v>
      </c>
      <c r="E603" s="21">
        <f t="shared" ca="1" si="35"/>
        <v>306.29288212792994</v>
      </c>
    </row>
    <row r="604" spans="2:5" x14ac:dyDescent="0.2">
      <c r="B604" s="21">
        <f t="shared" ca="1" si="33"/>
        <v>1.6805897500076305E-5</v>
      </c>
      <c r="C604" s="21">
        <v>547</v>
      </c>
      <c r="D604" s="21">
        <f t="shared" ca="1" si="34"/>
        <v>92.491969573184733</v>
      </c>
      <c r="E604" s="21">
        <f t="shared" ca="1" si="35"/>
        <v>267.21348958553591</v>
      </c>
    </row>
    <row r="605" spans="2:5" x14ac:dyDescent="0.2">
      <c r="B605" s="21">
        <f t="shared" ca="1" si="33"/>
        <v>1.4973223471399992E-5</v>
      </c>
      <c r="C605" s="21">
        <v>548</v>
      </c>
      <c r="D605" s="21">
        <f t="shared" ca="1" si="34"/>
        <v>90.498352031655216</v>
      </c>
      <c r="E605" s="21">
        <f t="shared" ca="1" si="35"/>
        <v>227.55182273506267</v>
      </c>
    </row>
    <row r="606" spans="2:5" x14ac:dyDescent="0.2">
      <c r="B606" s="21">
        <f t="shared" ca="1" si="33"/>
        <v>9.9922848528043344E-5</v>
      </c>
      <c r="C606" s="21">
        <v>549</v>
      </c>
      <c r="D606" s="21">
        <f t="shared" ca="1" si="34"/>
        <v>126.14842698127438</v>
      </c>
      <c r="E606" s="21">
        <f t="shared" ca="1" si="35"/>
        <v>233.18587663149086</v>
      </c>
    </row>
    <row r="607" spans="2:5" x14ac:dyDescent="0.2">
      <c r="B607" s="21">
        <f t="shared" ca="1" si="33"/>
        <v>3.2585474451544303E-5</v>
      </c>
      <c r="C607" s="21">
        <v>550</v>
      </c>
      <c r="D607" s="21">
        <f t="shared" ca="1" si="34"/>
        <v>104.31607611889832</v>
      </c>
      <c r="E607" s="21">
        <f t="shared" ca="1" si="35"/>
        <v>325.79426460723153</v>
      </c>
    </row>
    <row r="608" spans="2:5" x14ac:dyDescent="0.2">
      <c r="B608" s="21">
        <f t="shared" ca="1" si="33"/>
        <v>4.0149459224794989E-5</v>
      </c>
      <c r="C608" s="21">
        <v>551</v>
      </c>
      <c r="D608" s="21">
        <f t="shared" ca="1" si="34"/>
        <v>108.19475206352539</v>
      </c>
      <c r="E608" s="21">
        <f t="shared" ca="1" si="35"/>
        <v>206.25222354064493</v>
      </c>
    </row>
    <row r="609" spans="2:5" x14ac:dyDescent="0.2">
      <c r="B609" s="21">
        <f t="shared" ca="1" si="33"/>
        <v>5.8157239833126204E-5</v>
      </c>
      <c r="C609" s="21">
        <v>552</v>
      </c>
      <c r="D609" s="21">
        <f t="shared" ca="1" si="34"/>
        <v>115.28033391665026</v>
      </c>
      <c r="E609" s="21">
        <f t="shared" ca="1" si="35"/>
        <v>370.76666675915811</v>
      </c>
    </row>
    <row r="610" spans="2:5" x14ac:dyDescent="0.2">
      <c r="B610" s="21">
        <f t="shared" ca="1" si="33"/>
        <v>9.0562769449602955E-5</v>
      </c>
      <c r="C610" s="21">
        <v>553</v>
      </c>
      <c r="D610" s="21">
        <f t="shared" ca="1" si="34"/>
        <v>124.12354698925967</v>
      </c>
      <c r="E610" s="21">
        <f t="shared" ca="1" si="35"/>
        <v>178.8910677662324</v>
      </c>
    </row>
    <row r="611" spans="2:5" x14ac:dyDescent="0.2">
      <c r="B611" s="21">
        <f t="shared" ca="1" si="33"/>
        <v>3.5807094593964529E-5</v>
      </c>
      <c r="C611" s="21">
        <v>554</v>
      </c>
      <c r="D611" s="21">
        <f t="shared" ca="1" si="34"/>
        <v>106.05829176427513</v>
      </c>
      <c r="E611" s="21">
        <f t="shared" ca="1" si="35"/>
        <v>342.25824048567125</v>
      </c>
    </row>
    <row r="612" spans="2:5" x14ac:dyDescent="0.2">
      <c r="B612" s="21">
        <f t="shared" ca="1" si="33"/>
        <v>1.4351801308177769E-5</v>
      </c>
      <c r="C612" s="21">
        <v>555</v>
      </c>
      <c r="D612" s="21">
        <f t="shared" ca="1" si="34"/>
        <v>89.771233150994988</v>
      </c>
      <c r="E612" s="21">
        <f t="shared" ca="1" si="35"/>
        <v>283.48260620234214</v>
      </c>
    </row>
    <row r="613" spans="2:5" x14ac:dyDescent="0.2">
      <c r="B613" s="21">
        <f t="shared" ca="1" si="33"/>
        <v>1.2669163266954244E-5</v>
      </c>
      <c r="C613" s="21">
        <v>556</v>
      </c>
      <c r="D613" s="21">
        <f t="shared" ca="1" si="34"/>
        <v>87.646504906740731</v>
      </c>
      <c r="E613" s="21">
        <f t="shared" ca="1" si="35"/>
        <v>273.77806996693585</v>
      </c>
    </row>
    <row r="614" spans="2:5" x14ac:dyDescent="0.2">
      <c r="B614" s="21">
        <f t="shared" ca="1" si="33"/>
        <v>6.6187522315601491E-5</v>
      </c>
      <c r="C614" s="21">
        <v>557</v>
      </c>
      <c r="D614" s="21">
        <f t="shared" ca="1" si="34"/>
        <v>117.81850913296968</v>
      </c>
      <c r="E614" s="21">
        <f t="shared" ca="1" si="35"/>
        <v>339.16662299202659</v>
      </c>
    </row>
    <row r="615" spans="2:5" x14ac:dyDescent="0.2">
      <c r="B615" s="21">
        <f t="shared" ca="1" si="33"/>
        <v>2.5844823252332751E-6</v>
      </c>
      <c r="C615" s="21">
        <v>558</v>
      </c>
      <c r="D615" s="21">
        <f t="shared" ca="1" si="34"/>
        <v>62.21973148139854</v>
      </c>
      <c r="E615" s="21">
        <f t="shared" ca="1" si="35"/>
        <v>180.33921912825483</v>
      </c>
    </row>
    <row r="616" spans="2:5" x14ac:dyDescent="0.2">
      <c r="B616" s="21">
        <f t="shared" ca="1" si="33"/>
        <v>8.5230035823263418E-5</v>
      </c>
      <c r="C616" s="21">
        <v>559</v>
      </c>
      <c r="D616" s="21">
        <f t="shared" ca="1" si="34"/>
        <v>122.88565948695205</v>
      </c>
      <c r="E616" s="21">
        <f t="shared" ca="1" si="35"/>
        <v>358.34551333044345</v>
      </c>
    </row>
    <row r="617" spans="2:5" x14ac:dyDescent="0.2">
      <c r="B617" s="21">
        <f t="shared" ca="1" si="33"/>
        <v>1.1378837646357301E-5</v>
      </c>
      <c r="C617" s="21">
        <v>560</v>
      </c>
      <c r="D617" s="21">
        <f t="shared" ca="1" si="34"/>
        <v>85.833243267114312</v>
      </c>
      <c r="E617" s="21">
        <f t="shared" ca="1" si="35"/>
        <v>284.74648994581145</v>
      </c>
    </row>
    <row r="618" spans="2:5" x14ac:dyDescent="0.2">
      <c r="B618" s="21">
        <f t="shared" ca="1" si="33"/>
        <v>1.0167851266926373E-5</v>
      </c>
      <c r="C618" s="21">
        <v>561</v>
      </c>
      <c r="D618" s="21">
        <f t="shared" ca="1" si="34"/>
        <v>83.95006316706403</v>
      </c>
      <c r="E618" s="21">
        <f t="shared" ca="1" si="35"/>
        <v>171.44221734909559</v>
      </c>
    </row>
    <row r="619" spans="2:5" x14ac:dyDescent="0.2">
      <c r="B619" s="21">
        <f t="shared" ca="1" si="33"/>
        <v>1.4030272512924205E-4</v>
      </c>
      <c r="C619" s="21">
        <v>562</v>
      </c>
      <c r="D619" s="21">
        <f t="shared" ca="1" si="34"/>
        <v>133.32468576714214</v>
      </c>
      <c r="E619" s="21">
        <f t="shared" ca="1" si="35"/>
        <v>269.52265061873709</v>
      </c>
    </row>
    <row r="620" spans="2:5" x14ac:dyDescent="0.2">
      <c r="B620" s="21">
        <f t="shared" ca="1" si="33"/>
        <v>5.1512188072907756E-5</v>
      </c>
      <c r="C620" s="21">
        <v>563</v>
      </c>
      <c r="D620" s="21">
        <f t="shared" ca="1" si="34"/>
        <v>112.93064133039634</v>
      </c>
      <c r="E620" s="21">
        <f t="shared" ca="1" si="35"/>
        <v>392.17041594955299</v>
      </c>
    </row>
    <row r="621" spans="2:5" x14ac:dyDescent="0.2">
      <c r="B621" s="21">
        <f t="shared" ca="1" si="33"/>
        <v>1.9160375417728876E-5</v>
      </c>
      <c r="C621" s="21">
        <v>564</v>
      </c>
      <c r="D621" s="21">
        <f t="shared" ca="1" si="34"/>
        <v>94.779244973153823</v>
      </c>
      <c r="E621" s="21">
        <f t="shared" ca="1" si="35"/>
        <v>225.44675815649998</v>
      </c>
    </row>
    <row r="622" spans="2:5" x14ac:dyDescent="0.2">
      <c r="B622" s="21">
        <f t="shared" ca="1" si="33"/>
        <v>1.4367993104926211E-5</v>
      </c>
      <c r="C622" s="21">
        <v>565</v>
      </c>
      <c r="D622" s="21">
        <f t="shared" ca="1" si="34"/>
        <v>89.790542785879623</v>
      </c>
      <c r="E622" s="21">
        <f t="shared" ca="1" si="35"/>
        <v>311.25009408258865</v>
      </c>
    </row>
    <row r="623" spans="2:5" x14ac:dyDescent="0.2">
      <c r="B623" s="21">
        <f t="shared" ca="1" si="33"/>
        <v>2.0852996045888078E-5</v>
      </c>
      <c r="C623" s="21">
        <v>566</v>
      </c>
      <c r="D623" s="21">
        <f t="shared" ca="1" si="34"/>
        <v>96.269651815297976</v>
      </c>
      <c r="E623" s="21">
        <f t="shared" ca="1" si="35"/>
        <v>154.93359073835975</v>
      </c>
    </row>
    <row r="624" spans="2:5" x14ac:dyDescent="0.2">
      <c r="B624" s="21">
        <f t="shared" ca="1" si="33"/>
        <v>1.3701506670470289E-5</v>
      </c>
      <c r="C624" s="21">
        <v>567</v>
      </c>
      <c r="D624" s="21">
        <f t="shared" ca="1" si="34"/>
        <v>88.978683658295097</v>
      </c>
      <c r="E624" s="21">
        <f t="shared" ca="1" si="35"/>
        <v>402.37068295550478</v>
      </c>
    </row>
    <row r="625" spans="2:5" x14ac:dyDescent="0.2">
      <c r="B625" s="21">
        <f t="shared" ca="1" si="33"/>
        <v>2.0726079361792607E-5</v>
      </c>
      <c r="C625" s="21">
        <v>568</v>
      </c>
      <c r="D625" s="21">
        <f t="shared" ca="1" si="34"/>
        <v>96.161805062538022</v>
      </c>
      <c r="E625" s="21">
        <f t="shared" ca="1" si="35"/>
        <v>221.40895763639134</v>
      </c>
    </row>
    <row r="626" spans="2:5" x14ac:dyDescent="0.2">
      <c r="B626" s="21">
        <f t="shared" ca="1" si="33"/>
        <v>3.8531957145871141E-5</v>
      </c>
      <c r="C626" s="21">
        <v>569</v>
      </c>
      <c r="D626" s="21">
        <f t="shared" ca="1" si="34"/>
        <v>107.42449670155163</v>
      </c>
      <c r="E626" s="21">
        <f t="shared" ca="1" si="35"/>
        <v>144.43958983299669</v>
      </c>
    </row>
    <row r="627" spans="2:5" x14ac:dyDescent="0.2">
      <c r="B627" s="21">
        <f t="shared" ca="1" si="33"/>
        <v>8.5211823042342621E-5</v>
      </c>
      <c r="C627" s="21">
        <v>570</v>
      </c>
      <c r="D627" s="21">
        <f t="shared" ca="1" si="34"/>
        <v>122.88131565067862</v>
      </c>
      <c r="E627" s="21">
        <f t="shared" ca="1" si="35"/>
        <v>267.49641663672213</v>
      </c>
    </row>
    <row r="628" spans="2:5" x14ac:dyDescent="0.2">
      <c r="B628" s="21">
        <f t="shared" ca="1" si="33"/>
        <v>4.8173710093700882E-5</v>
      </c>
      <c r="C628" s="21">
        <v>571</v>
      </c>
      <c r="D628" s="21">
        <f t="shared" ca="1" si="34"/>
        <v>111.64559741546329</v>
      </c>
      <c r="E628" s="21">
        <f t="shared" ca="1" si="35"/>
        <v>297.8842349412065</v>
      </c>
    </row>
    <row r="629" spans="2:5" x14ac:dyDescent="0.2">
      <c r="B629" s="21">
        <f t="shared" ca="1" si="33"/>
        <v>2.0578533548888485E-4</v>
      </c>
      <c r="C629" s="21">
        <v>572</v>
      </c>
      <c r="D629" s="21">
        <f t="shared" ca="1" si="34"/>
        <v>141.81391949924716</v>
      </c>
      <c r="E629" s="21">
        <f t="shared" ca="1" si="35"/>
        <v>348.77934713879461</v>
      </c>
    </row>
    <row r="630" spans="2:5" x14ac:dyDescent="0.2">
      <c r="B630" s="21">
        <f t="shared" ca="1" si="33"/>
        <v>5.3910179935115682E-6</v>
      </c>
      <c r="C630" s="21">
        <v>573</v>
      </c>
      <c r="D630" s="21">
        <f t="shared" ca="1" si="34"/>
        <v>73.624313928530768</v>
      </c>
      <c r="E630" s="21">
        <f t="shared" ca="1" si="35"/>
        <v>353.92205921645535</v>
      </c>
    </row>
    <row r="631" spans="2:5" x14ac:dyDescent="0.2">
      <c r="B631" s="21">
        <f t="shared" ca="1" si="33"/>
        <v>1.3586462319053005E-5</v>
      </c>
      <c r="C631" s="21">
        <v>574</v>
      </c>
      <c r="D631" s="21">
        <f t="shared" ca="1" si="34"/>
        <v>88.834884984427831</v>
      </c>
      <c r="E631" s="21">
        <f t="shared" ca="1" si="35"/>
        <v>292.91082362729981</v>
      </c>
    </row>
    <row r="632" spans="2:5" x14ac:dyDescent="0.2">
      <c r="B632" s="21">
        <f t="shared" ca="1" si="33"/>
        <v>1.7440753469819846E-4</v>
      </c>
      <c r="C632" s="21">
        <v>575</v>
      </c>
      <c r="D632" s="21">
        <f t="shared" ca="1" si="34"/>
        <v>138.09263207361965</v>
      </c>
      <c r="E632" s="21">
        <f t="shared" ca="1" si="35"/>
        <v>380.77030650859325</v>
      </c>
    </row>
    <row r="633" spans="2:5" x14ac:dyDescent="0.2">
      <c r="B633" s="21">
        <f t="shared" ca="1" si="33"/>
        <v>1.7626257903241658E-4</v>
      </c>
      <c r="C633" s="21">
        <v>576</v>
      </c>
      <c r="D633" s="21">
        <f t="shared" ca="1" si="34"/>
        <v>138.3280509749286</v>
      </c>
      <c r="E633" s="21">
        <f t="shared" ca="1" si="35"/>
        <v>248.60261086341708</v>
      </c>
    </row>
    <row r="634" spans="2:5" x14ac:dyDescent="0.2">
      <c r="B634" s="21">
        <f t="shared" ref="B634:B697" ca="1" si="36">_xlfn.NORM.DIST(D634,Mu,Sigma,0)</f>
        <v>4.1288268767768197E-6</v>
      </c>
      <c r="C634" s="21">
        <v>577</v>
      </c>
      <c r="D634" s="21">
        <f t="shared" ref="D634:D697" ca="1" si="37">_xlfn.NORM.INV(RAND(),mu_1,sigma_1)</f>
        <v>69.421410697199704</v>
      </c>
      <c r="E634" s="21">
        <f t="shared" ref="E634:E697" ca="1" si="38">_xlfn.NORM.INV(RAND(),mu_test,sigma_test)</f>
        <v>301.47127100184395</v>
      </c>
    </row>
    <row r="635" spans="2:5" x14ac:dyDescent="0.2">
      <c r="B635" s="21">
        <f t="shared" ca="1" si="36"/>
        <v>1.9473307500072688E-5</v>
      </c>
      <c r="C635" s="21">
        <v>578</v>
      </c>
      <c r="D635" s="21">
        <f t="shared" ca="1" si="37"/>
        <v>95.063629333214209</v>
      </c>
      <c r="E635" s="21">
        <f t="shared" ca="1" si="38"/>
        <v>265.12855468059354</v>
      </c>
    </row>
    <row r="636" spans="2:5" x14ac:dyDescent="0.2">
      <c r="B636" s="21">
        <f t="shared" ca="1" si="36"/>
        <v>1.3397843720663378E-5</v>
      </c>
      <c r="C636" s="21">
        <v>579</v>
      </c>
      <c r="D636" s="21">
        <f t="shared" ca="1" si="37"/>
        <v>88.596682780847189</v>
      </c>
      <c r="E636" s="21">
        <f t="shared" ca="1" si="38"/>
        <v>332.60768286012382</v>
      </c>
    </row>
    <row r="637" spans="2:5" x14ac:dyDescent="0.2">
      <c r="B637" s="21">
        <f t="shared" ca="1" si="36"/>
        <v>1.2232137840496117E-4</v>
      </c>
      <c r="C637" s="21">
        <v>580</v>
      </c>
      <c r="D637" s="21">
        <f t="shared" ca="1" si="37"/>
        <v>130.388253498224</v>
      </c>
      <c r="E637" s="21">
        <f t="shared" ca="1" si="38"/>
        <v>334.85560279249398</v>
      </c>
    </row>
    <row r="638" spans="2:5" x14ac:dyDescent="0.2">
      <c r="B638" s="21">
        <f t="shared" ca="1" si="36"/>
        <v>2.9128124038813234E-5</v>
      </c>
      <c r="C638" s="21">
        <v>581</v>
      </c>
      <c r="D638" s="21">
        <f t="shared" ca="1" si="37"/>
        <v>102.26338803465201</v>
      </c>
      <c r="E638" s="21">
        <f t="shared" ca="1" si="38"/>
        <v>337.83060862869013</v>
      </c>
    </row>
    <row r="639" spans="2:5" x14ac:dyDescent="0.2">
      <c r="B639" s="21">
        <f t="shared" ca="1" si="36"/>
        <v>1.2630890154137275E-5</v>
      </c>
      <c r="C639" s="21">
        <v>582</v>
      </c>
      <c r="D639" s="21">
        <f t="shared" ca="1" si="37"/>
        <v>87.595219556967933</v>
      </c>
      <c r="E639" s="21">
        <f t="shared" ca="1" si="38"/>
        <v>270.42480008330597</v>
      </c>
    </row>
    <row r="640" spans="2:5" x14ac:dyDescent="0.2">
      <c r="B640" s="21">
        <f t="shared" ca="1" si="36"/>
        <v>6.3311809430151707E-5</v>
      </c>
      <c r="C640" s="21">
        <v>583</v>
      </c>
      <c r="D640" s="21">
        <f t="shared" ca="1" si="37"/>
        <v>116.94284981745356</v>
      </c>
      <c r="E640" s="21">
        <f t="shared" ca="1" si="38"/>
        <v>347.27507960311181</v>
      </c>
    </row>
    <row r="641" spans="2:5" x14ac:dyDescent="0.2">
      <c r="B641" s="21">
        <f t="shared" ca="1" si="36"/>
        <v>5.7925729065603148E-5</v>
      </c>
      <c r="C641" s="21">
        <v>584</v>
      </c>
      <c r="D641" s="21">
        <f t="shared" ca="1" si="37"/>
        <v>115.20261418875943</v>
      </c>
      <c r="E641" s="21">
        <f t="shared" ca="1" si="38"/>
        <v>317.56061648187006</v>
      </c>
    </row>
    <row r="642" spans="2:5" x14ac:dyDescent="0.2">
      <c r="B642" s="21">
        <f t="shared" ca="1" si="36"/>
        <v>1.2761392049202485E-5</v>
      </c>
      <c r="C642" s="21">
        <v>585</v>
      </c>
      <c r="D642" s="21">
        <f t="shared" ca="1" si="37"/>
        <v>87.769506691888282</v>
      </c>
      <c r="E642" s="21">
        <f t="shared" ca="1" si="38"/>
        <v>253.33494205850019</v>
      </c>
    </row>
    <row r="643" spans="2:5" x14ac:dyDescent="0.2">
      <c r="B643" s="21">
        <f t="shared" ca="1" si="36"/>
        <v>4.191337302269306E-5</v>
      </c>
      <c r="C643" s="21">
        <v>586</v>
      </c>
      <c r="D643" s="21">
        <f t="shared" ca="1" si="37"/>
        <v>109.00344989123707</v>
      </c>
      <c r="E643" s="21">
        <f t="shared" ca="1" si="38"/>
        <v>391.28860331200576</v>
      </c>
    </row>
    <row r="644" spans="2:5" x14ac:dyDescent="0.2">
      <c r="B644" s="21">
        <f t="shared" ca="1" si="36"/>
        <v>1.5547451076937052E-5</v>
      </c>
      <c r="C644" s="21">
        <v>587</v>
      </c>
      <c r="D644" s="21">
        <f t="shared" ca="1" si="37"/>
        <v>91.146028436955774</v>
      </c>
      <c r="E644" s="21">
        <f t="shared" ca="1" si="38"/>
        <v>249.74633403492379</v>
      </c>
    </row>
    <row r="645" spans="2:5" x14ac:dyDescent="0.2">
      <c r="B645" s="21">
        <f t="shared" ca="1" si="36"/>
        <v>1.7019726892861265E-5</v>
      </c>
      <c r="C645" s="21">
        <v>588</v>
      </c>
      <c r="D645" s="21">
        <f t="shared" ca="1" si="37"/>
        <v>92.711429216331453</v>
      </c>
      <c r="E645" s="21">
        <f t="shared" ca="1" si="38"/>
        <v>320.7123405529257</v>
      </c>
    </row>
    <row r="646" spans="2:5" x14ac:dyDescent="0.2">
      <c r="B646" s="21">
        <f t="shared" ca="1" si="36"/>
        <v>8.4883879895581167E-5</v>
      </c>
      <c r="C646" s="21">
        <v>589</v>
      </c>
      <c r="D646" s="21">
        <f t="shared" ca="1" si="37"/>
        <v>122.80295864721816</v>
      </c>
      <c r="E646" s="21">
        <f t="shared" ca="1" si="38"/>
        <v>345.32225947354993</v>
      </c>
    </row>
    <row r="647" spans="2:5" x14ac:dyDescent="0.2">
      <c r="B647" s="21">
        <f t="shared" ca="1" si="36"/>
        <v>8.8943608334112907E-5</v>
      </c>
      <c r="C647" s="21">
        <v>590</v>
      </c>
      <c r="D647" s="21">
        <f t="shared" ca="1" si="37"/>
        <v>123.75466151838404</v>
      </c>
      <c r="E647" s="21">
        <f t="shared" ca="1" si="38"/>
        <v>370.50266872248926</v>
      </c>
    </row>
    <row r="648" spans="2:5" x14ac:dyDescent="0.2">
      <c r="B648" s="21">
        <f t="shared" ca="1" si="36"/>
        <v>4.1172876061086032E-5</v>
      </c>
      <c r="C648" s="21">
        <v>591</v>
      </c>
      <c r="D648" s="21">
        <f t="shared" ca="1" si="37"/>
        <v>108.66776551938509</v>
      </c>
      <c r="E648" s="21">
        <f t="shared" ca="1" si="38"/>
        <v>303.35715570875095</v>
      </c>
    </row>
    <row r="649" spans="2:5" x14ac:dyDescent="0.2">
      <c r="B649" s="21">
        <f t="shared" ca="1" si="36"/>
        <v>1.2016435949775916E-5</v>
      </c>
      <c r="C649" s="21">
        <v>592</v>
      </c>
      <c r="D649" s="21">
        <f t="shared" ca="1" si="37"/>
        <v>86.751658788909651</v>
      </c>
      <c r="E649" s="21">
        <f t="shared" ca="1" si="38"/>
        <v>348.94598701972188</v>
      </c>
    </row>
    <row r="650" spans="2:5" x14ac:dyDescent="0.2">
      <c r="B650" s="21">
        <f t="shared" ca="1" si="36"/>
        <v>6.0419246593893958E-5</v>
      </c>
      <c r="C650" s="21">
        <v>593</v>
      </c>
      <c r="D650" s="21">
        <f t="shared" ca="1" si="37"/>
        <v>116.02548479694475</v>
      </c>
      <c r="E650" s="21">
        <f t="shared" ca="1" si="38"/>
        <v>278.25034745392242</v>
      </c>
    </row>
    <row r="651" spans="2:5" x14ac:dyDescent="0.2">
      <c r="B651" s="21">
        <f t="shared" ca="1" si="36"/>
        <v>6.6021752207748682E-5</v>
      </c>
      <c r="C651" s="21">
        <v>594</v>
      </c>
      <c r="D651" s="21">
        <f t="shared" ca="1" si="37"/>
        <v>117.76896254886788</v>
      </c>
      <c r="E651" s="21">
        <f t="shared" ca="1" si="38"/>
        <v>312.40000282389707</v>
      </c>
    </row>
    <row r="652" spans="2:5" x14ac:dyDescent="0.2">
      <c r="B652" s="21">
        <f t="shared" ca="1" si="36"/>
        <v>3.9519618284965867E-5</v>
      </c>
      <c r="C652" s="21">
        <v>595</v>
      </c>
      <c r="D652" s="21">
        <f t="shared" ca="1" si="37"/>
        <v>107.89820982328899</v>
      </c>
      <c r="E652" s="21">
        <f t="shared" ca="1" si="38"/>
        <v>182.8682360531183</v>
      </c>
    </row>
    <row r="653" spans="2:5" x14ac:dyDescent="0.2">
      <c r="B653" s="21">
        <f t="shared" ca="1" si="36"/>
        <v>4.2978699041817549E-5</v>
      </c>
      <c r="C653" s="21">
        <v>596</v>
      </c>
      <c r="D653" s="21">
        <f t="shared" ca="1" si="37"/>
        <v>109.47712879276374</v>
      </c>
      <c r="E653" s="21">
        <f t="shared" ca="1" si="38"/>
        <v>374.81531165542231</v>
      </c>
    </row>
    <row r="654" spans="2:5" x14ac:dyDescent="0.2">
      <c r="B654" s="21">
        <f t="shared" ca="1" si="36"/>
        <v>5.3878254335484024E-5</v>
      </c>
      <c r="C654" s="21">
        <v>597</v>
      </c>
      <c r="D654" s="21">
        <f t="shared" ca="1" si="37"/>
        <v>113.79687522331925</v>
      </c>
      <c r="E654" s="21">
        <f t="shared" ca="1" si="38"/>
        <v>331.55931478955227</v>
      </c>
    </row>
    <row r="655" spans="2:5" x14ac:dyDescent="0.2">
      <c r="B655" s="21">
        <f t="shared" ca="1" si="36"/>
        <v>2.5092472402748602E-5</v>
      </c>
      <c r="C655" s="21">
        <v>598</v>
      </c>
      <c r="D655" s="21">
        <f t="shared" ca="1" si="37"/>
        <v>99.566597412752458</v>
      </c>
      <c r="E655" s="21">
        <f t="shared" ca="1" si="38"/>
        <v>176.87005712058252</v>
      </c>
    </row>
    <row r="656" spans="2:5" x14ac:dyDescent="0.2">
      <c r="B656" s="21">
        <f t="shared" ca="1" si="36"/>
        <v>5.3478835473829942E-5</v>
      </c>
      <c r="C656" s="21">
        <v>599</v>
      </c>
      <c r="D656" s="21">
        <f t="shared" ca="1" si="37"/>
        <v>113.65306899285332</v>
      </c>
      <c r="E656" s="21">
        <f t="shared" ca="1" si="38"/>
        <v>353.70731832619924</v>
      </c>
    </row>
    <row r="657" spans="2:5" x14ac:dyDescent="0.2">
      <c r="B657" s="21">
        <f t="shared" ca="1" si="36"/>
        <v>1.756118144724238E-5</v>
      </c>
      <c r="C657" s="21">
        <v>600</v>
      </c>
      <c r="D657" s="21">
        <f t="shared" ca="1" si="37"/>
        <v>93.256043640464512</v>
      </c>
      <c r="E657" s="21">
        <f t="shared" ca="1" si="38"/>
        <v>441.50925950955633</v>
      </c>
    </row>
    <row r="658" spans="2:5" x14ac:dyDescent="0.2">
      <c r="B658" s="21">
        <f t="shared" ca="1" si="36"/>
        <v>2.9053634766746081E-5</v>
      </c>
      <c r="C658" s="21">
        <v>601</v>
      </c>
      <c r="D658" s="21">
        <f t="shared" ca="1" si="37"/>
        <v>102.21677564753143</v>
      </c>
      <c r="E658" s="21">
        <f t="shared" ca="1" si="38"/>
        <v>407.99772463943373</v>
      </c>
    </row>
    <row r="659" spans="2:5" x14ac:dyDescent="0.2">
      <c r="B659" s="21">
        <f t="shared" ca="1" si="36"/>
        <v>5.3035505376045784E-5</v>
      </c>
      <c r="C659" s="21">
        <v>602</v>
      </c>
      <c r="D659" s="21">
        <f t="shared" ca="1" si="37"/>
        <v>113.49232134908621</v>
      </c>
      <c r="E659" s="21">
        <f t="shared" ca="1" si="38"/>
        <v>353.97333100628492</v>
      </c>
    </row>
    <row r="660" spans="2:5" x14ac:dyDescent="0.2">
      <c r="B660" s="21">
        <f t="shared" ca="1" si="36"/>
        <v>3.6009536339013831E-5</v>
      </c>
      <c r="C660" s="21">
        <v>603</v>
      </c>
      <c r="D660" s="21">
        <f t="shared" ca="1" si="37"/>
        <v>106.16296959003257</v>
      </c>
      <c r="E660" s="21">
        <f t="shared" ca="1" si="38"/>
        <v>324.83165653706902</v>
      </c>
    </row>
    <row r="661" spans="2:5" x14ac:dyDescent="0.2">
      <c r="B661" s="21">
        <f t="shared" ca="1" si="36"/>
        <v>3.1393898696038336E-6</v>
      </c>
      <c r="C661" s="21">
        <v>604</v>
      </c>
      <c r="D661" s="21">
        <f t="shared" ca="1" si="37"/>
        <v>65.182980318937922</v>
      </c>
      <c r="E661" s="21">
        <f t="shared" ca="1" si="38"/>
        <v>176.03578489016803</v>
      </c>
    </row>
    <row r="662" spans="2:5" x14ac:dyDescent="0.2">
      <c r="B662" s="21">
        <f t="shared" ca="1" si="36"/>
        <v>2.8652450405377948E-5</v>
      </c>
      <c r="C662" s="21">
        <v>605</v>
      </c>
      <c r="D662" s="21">
        <f t="shared" ca="1" si="37"/>
        <v>101.96384886298036</v>
      </c>
      <c r="E662" s="21">
        <f t="shared" ca="1" si="38"/>
        <v>308.93403745245945</v>
      </c>
    </row>
    <row r="663" spans="2:5" x14ac:dyDescent="0.2">
      <c r="B663" s="21">
        <f t="shared" ca="1" si="36"/>
        <v>8.2575615950016806E-6</v>
      </c>
      <c r="C663" s="21">
        <v>606</v>
      </c>
      <c r="D663" s="21">
        <f t="shared" ca="1" si="37"/>
        <v>80.509894300402152</v>
      </c>
      <c r="E663" s="21">
        <f t="shared" ca="1" si="38"/>
        <v>297.97989843351655</v>
      </c>
    </row>
    <row r="664" spans="2:5" x14ac:dyDescent="0.2">
      <c r="B664" s="21">
        <f t="shared" ca="1" si="36"/>
        <v>1.5019663978982945E-5</v>
      </c>
      <c r="C664" s="21">
        <v>607</v>
      </c>
      <c r="D664" s="21">
        <f t="shared" ca="1" si="37"/>
        <v>90.551572567914079</v>
      </c>
      <c r="E664" s="21">
        <f t="shared" ca="1" si="38"/>
        <v>251.48813127179503</v>
      </c>
    </row>
    <row r="665" spans="2:5" x14ac:dyDescent="0.2">
      <c r="B665" s="21">
        <f t="shared" ca="1" si="36"/>
        <v>1.8372325010113674E-5</v>
      </c>
      <c r="C665" s="21">
        <v>608</v>
      </c>
      <c r="D665" s="21">
        <f t="shared" ca="1" si="37"/>
        <v>94.04381426827203</v>
      </c>
      <c r="E665" s="21">
        <f t="shared" ca="1" si="38"/>
        <v>334.26857363243352</v>
      </c>
    </row>
    <row r="666" spans="2:5" x14ac:dyDescent="0.2">
      <c r="B666" s="21">
        <f t="shared" ca="1" si="36"/>
        <v>4.3669322302240992E-5</v>
      </c>
      <c r="C666" s="21">
        <v>609</v>
      </c>
      <c r="D666" s="21">
        <f t="shared" ca="1" si="37"/>
        <v>109.77858264864824</v>
      </c>
      <c r="E666" s="21">
        <f t="shared" ca="1" si="38"/>
        <v>187.39063276154488</v>
      </c>
    </row>
    <row r="667" spans="2:5" x14ac:dyDescent="0.2">
      <c r="B667" s="21">
        <f t="shared" ca="1" si="36"/>
        <v>1.3764497443122376E-5</v>
      </c>
      <c r="C667" s="21">
        <v>610</v>
      </c>
      <c r="D667" s="21">
        <f t="shared" ca="1" si="37"/>
        <v>89.056948899765345</v>
      </c>
      <c r="E667" s="21">
        <f t="shared" ca="1" si="38"/>
        <v>327.46430814202796</v>
      </c>
    </row>
    <row r="668" spans="2:5" x14ac:dyDescent="0.2">
      <c r="B668" s="21">
        <f t="shared" ca="1" si="36"/>
        <v>2.094584283590203E-5</v>
      </c>
      <c r="C668" s="21">
        <v>611</v>
      </c>
      <c r="D668" s="21">
        <f t="shared" ca="1" si="37"/>
        <v>96.348168843740496</v>
      </c>
      <c r="E668" s="21">
        <f t="shared" ca="1" si="38"/>
        <v>440.19933239815123</v>
      </c>
    </row>
    <row r="669" spans="2:5" x14ac:dyDescent="0.2">
      <c r="B669" s="21">
        <f t="shared" ca="1" si="36"/>
        <v>3.4933812923407503E-5</v>
      </c>
      <c r="C669" s="21">
        <v>612</v>
      </c>
      <c r="D669" s="21">
        <f t="shared" ca="1" si="37"/>
        <v>105.60051387680124</v>
      </c>
      <c r="E669" s="21">
        <f t="shared" ca="1" si="38"/>
        <v>302.64109400691018</v>
      </c>
    </row>
    <row r="670" spans="2:5" x14ac:dyDescent="0.2">
      <c r="B670" s="21">
        <f t="shared" ca="1" si="36"/>
        <v>6.8150798931394325E-5</v>
      </c>
      <c r="C670" s="21">
        <v>613</v>
      </c>
      <c r="D670" s="21">
        <f t="shared" ca="1" si="37"/>
        <v>118.39704576854072</v>
      </c>
      <c r="E670" s="21">
        <f t="shared" ca="1" si="38"/>
        <v>129.94938152383716</v>
      </c>
    </row>
    <row r="671" spans="2:5" x14ac:dyDescent="0.2">
      <c r="B671" s="21">
        <f t="shared" ca="1" si="36"/>
        <v>2.7890720077180611E-5</v>
      </c>
      <c r="C671" s="21">
        <v>614</v>
      </c>
      <c r="D671" s="21">
        <f t="shared" ca="1" si="37"/>
        <v>101.47463439683951</v>
      </c>
      <c r="E671" s="21">
        <f t="shared" ca="1" si="38"/>
        <v>201.54078612220133</v>
      </c>
    </row>
    <row r="672" spans="2:5" x14ac:dyDescent="0.2">
      <c r="B672" s="21">
        <f t="shared" ca="1" si="36"/>
        <v>6.9828367006657849E-5</v>
      </c>
      <c r="C672" s="21">
        <v>615</v>
      </c>
      <c r="D672" s="21">
        <f t="shared" ca="1" si="37"/>
        <v>118.87974341670343</v>
      </c>
      <c r="E672" s="21">
        <f t="shared" ca="1" si="38"/>
        <v>331.4900141443166</v>
      </c>
    </row>
    <row r="673" spans="2:5" x14ac:dyDescent="0.2">
      <c r="B673" s="21">
        <f t="shared" ca="1" si="36"/>
        <v>2.3495936406385292E-5</v>
      </c>
      <c r="C673" s="21">
        <v>616</v>
      </c>
      <c r="D673" s="21">
        <f t="shared" ca="1" si="37"/>
        <v>98.389286441516262</v>
      </c>
      <c r="E673" s="21">
        <f t="shared" ca="1" si="38"/>
        <v>333.16333065063532</v>
      </c>
    </row>
    <row r="674" spans="2:5" x14ac:dyDescent="0.2">
      <c r="B674" s="21">
        <f t="shared" ca="1" si="36"/>
        <v>1.6590168685410338E-5</v>
      </c>
      <c r="C674" s="21">
        <v>617</v>
      </c>
      <c r="D674" s="21">
        <f t="shared" ca="1" si="37"/>
        <v>92.267951987356483</v>
      </c>
      <c r="E674" s="21">
        <f t="shared" ca="1" si="38"/>
        <v>299.77890092609641</v>
      </c>
    </row>
    <row r="675" spans="2:5" x14ac:dyDescent="0.2">
      <c r="B675" s="21">
        <f t="shared" ca="1" si="36"/>
        <v>5.1875795664217476E-5</v>
      </c>
      <c r="C675" s="21">
        <v>618</v>
      </c>
      <c r="D675" s="21">
        <f t="shared" ca="1" si="37"/>
        <v>113.06605163536547</v>
      </c>
      <c r="E675" s="21">
        <f t="shared" ca="1" si="38"/>
        <v>259.27142822173386</v>
      </c>
    </row>
    <row r="676" spans="2:5" x14ac:dyDescent="0.2">
      <c r="B676" s="21">
        <f t="shared" ca="1" si="36"/>
        <v>2.7703093353186369E-5</v>
      </c>
      <c r="C676" s="21">
        <v>619</v>
      </c>
      <c r="D676" s="21">
        <f t="shared" ca="1" si="37"/>
        <v>101.35227071096756</v>
      </c>
      <c r="E676" s="21">
        <f t="shared" ca="1" si="38"/>
        <v>328.34225920440133</v>
      </c>
    </row>
    <row r="677" spans="2:5" x14ac:dyDescent="0.2">
      <c r="B677" s="21">
        <f t="shared" ca="1" si="36"/>
        <v>3.0768926573969644E-5</v>
      </c>
      <c r="C677" s="21">
        <v>620</v>
      </c>
      <c r="D677" s="21">
        <f t="shared" ca="1" si="37"/>
        <v>103.26362932376085</v>
      </c>
      <c r="E677" s="21">
        <f t="shared" ca="1" si="38"/>
        <v>322.30267063956489</v>
      </c>
    </row>
    <row r="678" spans="2:5" x14ac:dyDescent="0.2">
      <c r="B678" s="21">
        <f t="shared" ca="1" si="36"/>
        <v>1.5887911180241694E-5</v>
      </c>
      <c r="C678" s="21">
        <v>621</v>
      </c>
      <c r="D678" s="21">
        <f t="shared" ca="1" si="37"/>
        <v>91.519745758865724</v>
      </c>
      <c r="E678" s="21">
        <f t="shared" ca="1" si="38"/>
        <v>347.00994616215218</v>
      </c>
    </row>
    <row r="679" spans="2:5" x14ac:dyDescent="0.2">
      <c r="B679" s="21">
        <f t="shared" ca="1" si="36"/>
        <v>4.6859140272470485E-5</v>
      </c>
      <c r="C679" s="21">
        <v>622</v>
      </c>
      <c r="D679" s="21">
        <f t="shared" ca="1" si="37"/>
        <v>111.11753413901093</v>
      </c>
      <c r="E679" s="21">
        <f t="shared" ca="1" si="38"/>
        <v>259.85340980606298</v>
      </c>
    </row>
    <row r="680" spans="2:5" x14ac:dyDescent="0.2">
      <c r="B680" s="21">
        <f t="shared" ca="1" si="36"/>
        <v>4.3924827528290377E-6</v>
      </c>
      <c r="C680" s="21">
        <v>623</v>
      </c>
      <c r="D680" s="21">
        <f t="shared" ca="1" si="37"/>
        <v>70.38990330260259</v>
      </c>
      <c r="E680" s="21">
        <f t="shared" ca="1" si="38"/>
        <v>444.43804707740514</v>
      </c>
    </row>
    <row r="681" spans="2:5" x14ac:dyDescent="0.2">
      <c r="B681" s="21">
        <f t="shared" ca="1" si="36"/>
        <v>1.53042548383122E-5</v>
      </c>
      <c r="C681" s="21">
        <v>624</v>
      </c>
      <c r="D681" s="21">
        <f t="shared" ca="1" si="37"/>
        <v>90.874450706500753</v>
      </c>
      <c r="E681" s="21">
        <f t="shared" ca="1" si="38"/>
        <v>315.59495875345493</v>
      </c>
    </row>
    <row r="682" spans="2:5" x14ac:dyDescent="0.2">
      <c r="B682" s="21">
        <f t="shared" ca="1" si="36"/>
        <v>2.832145787960198E-5</v>
      </c>
      <c r="C682" s="21">
        <v>625</v>
      </c>
      <c r="D682" s="21">
        <f t="shared" ca="1" si="37"/>
        <v>101.75274136344345</v>
      </c>
      <c r="E682" s="21">
        <f t="shared" ca="1" si="38"/>
        <v>142.92268762688462</v>
      </c>
    </row>
    <row r="683" spans="2:5" x14ac:dyDescent="0.2">
      <c r="B683" s="21">
        <f t="shared" ca="1" si="36"/>
        <v>3.7717903613011129E-5</v>
      </c>
      <c r="C683" s="21">
        <v>626</v>
      </c>
      <c r="D683" s="21">
        <f t="shared" ca="1" si="37"/>
        <v>107.02573590194824</v>
      </c>
      <c r="E683" s="21">
        <f t="shared" ca="1" si="38"/>
        <v>407.78803888770182</v>
      </c>
    </row>
    <row r="684" spans="2:5" x14ac:dyDescent="0.2">
      <c r="B684" s="21">
        <f t="shared" ca="1" si="36"/>
        <v>4.538531264271351E-5</v>
      </c>
      <c r="C684" s="21">
        <v>627</v>
      </c>
      <c r="D684" s="21">
        <f t="shared" ca="1" si="37"/>
        <v>110.50941916996645</v>
      </c>
      <c r="E684" s="21">
        <f t="shared" ca="1" si="38"/>
        <v>354.25567893051294</v>
      </c>
    </row>
    <row r="685" spans="2:5" x14ac:dyDescent="0.2">
      <c r="B685" s="21">
        <f t="shared" ca="1" si="36"/>
        <v>2.1393302572785877E-5</v>
      </c>
      <c r="C685" s="21">
        <v>628</v>
      </c>
      <c r="D685" s="21">
        <f t="shared" ca="1" si="37"/>
        <v>96.722168487688549</v>
      </c>
      <c r="E685" s="21">
        <f t="shared" ca="1" si="38"/>
        <v>287.98342748438517</v>
      </c>
    </row>
    <row r="686" spans="2:5" x14ac:dyDescent="0.2">
      <c r="B686" s="21">
        <f t="shared" ca="1" si="36"/>
        <v>1.8483911458781909E-4</v>
      </c>
      <c r="C686" s="21">
        <v>629</v>
      </c>
      <c r="D686" s="21">
        <f t="shared" ca="1" si="37"/>
        <v>139.38947730534267</v>
      </c>
      <c r="E686" s="21">
        <f t="shared" ca="1" si="38"/>
        <v>393.3212266419456</v>
      </c>
    </row>
    <row r="687" spans="2:5" x14ac:dyDescent="0.2">
      <c r="B687" s="21">
        <f t="shared" ca="1" si="36"/>
        <v>8.063532179810303E-6</v>
      </c>
      <c r="C687" s="21">
        <v>630</v>
      </c>
      <c r="D687" s="21">
        <f t="shared" ca="1" si="37"/>
        <v>80.120247595610721</v>
      </c>
      <c r="E687" s="21">
        <f t="shared" ca="1" si="38"/>
        <v>363.51784504915082</v>
      </c>
    </row>
    <row r="688" spans="2:5" x14ac:dyDescent="0.2">
      <c r="B688" s="21">
        <f t="shared" ca="1" si="36"/>
        <v>6.3020521159815319E-6</v>
      </c>
      <c r="C688" s="21">
        <v>631</v>
      </c>
      <c r="D688" s="21">
        <f t="shared" ca="1" si="37"/>
        <v>76.121158935722235</v>
      </c>
      <c r="E688" s="21">
        <f t="shared" ca="1" si="38"/>
        <v>293.78791297715549</v>
      </c>
    </row>
    <row r="689" spans="2:5" x14ac:dyDescent="0.2">
      <c r="B689" s="21">
        <f t="shared" ca="1" si="36"/>
        <v>1.6629174249270438E-5</v>
      </c>
      <c r="C689" s="21">
        <v>632</v>
      </c>
      <c r="D689" s="21">
        <f t="shared" ca="1" si="37"/>
        <v>92.308653192025204</v>
      </c>
      <c r="E689" s="21">
        <f t="shared" ca="1" si="38"/>
        <v>299.75311154231542</v>
      </c>
    </row>
    <row r="690" spans="2:5" x14ac:dyDescent="0.2">
      <c r="B690" s="21">
        <f t="shared" ca="1" si="36"/>
        <v>7.275820095519565E-5</v>
      </c>
      <c r="C690" s="21">
        <v>633</v>
      </c>
      <c r="D690" s="21">
        <f t="shared" ca="1" si="37"/>
        <v>119.69853574772128</v>
      </c>
      <c r="E690" s="21">
        <f t="shared" ca="1" si="38"/>
        <v>383.34285070254873</v>
      </c>
    </row>
    <row r="691" spans="2:5" x14ac:dyDescent="0.2">
      <c r="B691" s="21">
        <f t="shared" ca="1" si="36"/>
        <v>7.4263079373948851E-5</v>
      </c>
      <c r="C691" s="21">
        <v>634</v>
      </c>
      <c r="D691" s="21">
        <f t="shared" ca="1" si="37"/>
        <v>120.1077613132793</v>
      </c>
      <c r="E691" s="21">
        <f t="shared" ca="1" si="38"/>
        <v>256.90155874222694</v>
      </c>
    </row>
    <row r="692" spans="2:5" x14ac:dyDescent="0.2">
      <c r="B692" s="21">
        <f t="shared" ca="1" si="36"/>
        <v>6.0165371400360625E-5</v>
      </c>
      <c r="C692" s="21">
        <v>635</v>
      </c>
      <c r="D692" s="21">
        <f t="shared" ca="1" si="37"/>
        <v>115.94310767650944</v>
      </c>
      <c r="E692" s="21">
        <f t="shared" ca="1" si="38"/>
        <v>296.3085567432816</v>
      </c>
    </row>
    <row r="693" spans="2:5" x14ac:dyDescent="0.2">
      <c r="B693" s="21">
        <f t="shared" ca="1" si="36"/>
        <v>4.7341385820641643E-5</v>
      </c>
      <c r="C693" s="21">
        <v>636</v>
      </c>
      <c r="D693" s="21">
        <f t="shared" ca="1" si="37"/>
        <v>111.31278100322561</v>
      </c>
      <c r="E693" s="21">
        <f t="shared" ca="1" si="38"/>
        <v>287.19663348010681</v>
      </c>
    </row>
    <row r="694" spans="2:5" x14ac:dyDescent="0.2">
      <c r="B694" s="21">
        <f t="shared" ca="1" si="36"/>
        <v>1.2717323940704709E-4</v>
      </c>
      <c r="C694" s="21">
        <v>637</v>
      </c>
      <c r="D694" s="21">
        <f t="shared" ca="1" si="37"/>
        <v>131.2158895107373</v>
      </c>
      <c r="E694" s="21">
        <f t="shared" ca="1" si="38"/>
        <v>186.89330919255471</v>
      </c>
    </row>
    <row r="695" spans="2:5" x14ac:dyDescent="0.2">
      <c r="B695" s="21">
        <f t="shared" ca="1" si="36"/>
        <v>7.8547004826722482E-5</v>
      </c>
      <c r="C695" s="21">
        <v>638</v>
      </c>
      <c r="D695" s="21">
        <f t="shared" ca="1" si="37"/>
        <v>121.23362270461692</v>
      </c>
      <c r="E695" s="21">
        <f t="shared" ca="1" si="38"/>
        <v>331.86674351659036</v>
      </c>
    </row>
    <row r="696" spans="2:5" x14ac:dyDescent="0.2">
      <c r="B696" s="21">
        <f t="shared" ca="1" si="36"/>
        <v>3.8578745848061959E-6</v>
      </c>
      <c r="C696" s="21">
        <v>639</v>
      </c>
      <c r="D696" s="21">
        <f t="shared" ca="1" si="37"/>
        <v>68.364079628952652</v>
      </c>
      <c r="E696" s="21">
        <f t="shared" ca="1" si="38"/>
        <v>373.42786425015413</v>
      </c>
    </row>
    <row r="697" spans="2:5" x14ac:dyDescent="0.2">
      <c r="B697" s="21">
        <f t="shared" ca="1" si="36"/>
        <v>2.1468207582960022E-5</v>
      </c>
      <c r="C697" s="21">
        <v>640</v>
      </c>
      <c r="D697" s="21">
        <f t="shared" ca="1" si="37"/>
        <v>96.784077297650171</v>
      </c>
      <c r="E697" s="21">
        <f t="shared" ca="1" si="38"/>
        <v>265.20400584523441</v>
      </c>
    </row>
    <row r="698" spans="2:5" x14ac:dyDescent="0.2">
      <c r="B698" s="21">
        <f t="shared" ref="B698:B761" ca="1" si="39">_xlfn.NORM.DIST(D698,Mu,Sigma,0)</f>
        <v>2.8292410231789957E-5</v>
      </c>
      <c r="C698" s="21">
        <v>641</v>
      </c>
      <c r="D698" s="21">
        <f t="shared" ref="D698:D761" ca="1" si="40">_xlfn.NORM.INV(RAND(),mu_1,sigma_1)</f>
        <v>101.73410792186577</v>
      </c>
      <c r="E698" s="21">
        <f t="shared" ref="E698:E761" ca="1" si="41">_xlfn.NORM.INV(RAND(),mu_test,sigma_test)</f>
        <v>196.65840144806904</v>
      </c>
    </row>
    <row r="699" spans="2:5" x14ac:dyDescent="0.2">
      <c r="B699" s="21">
        <f t="shared" ca="1" si="39"/>
        <v>5.6705331952912112E-6</v>
      </c>
      <c r="C699" s="21">
        <v>642</v>
      </c>
      <c r="D699" s="21">
        <f t="shared" ca="1" si="40"/>
        <v>74.42961399821985</v>
      </c>
      <c r="E699" s="21">
        <f t="shared" ca="1" si="41"/>
        <v>392.91229623289234</v>
      </c>
    </row>
    <row r="700" spans="2:5" x14ac:dyDescent="0.2">
      <c r="B700" s="21">
        <f t="shared" ca="1" si="39"/>
        <v>1.0605224955084158E-5</v>
      </c>
      <c r="C700" s="21">
        <v>643</v>
      </c>
      <c r="D700" s="21">
        <f t="shared" ca="1" si="40"/>
        <v>84.652975942244552</v>
      </c>
      <c r="E700" s="21">
        <f t="shared" ca="1" si="41"/>
        <v>286.41292831083234</v>
      </c>
    </row>
    <row r="701" spans="2:5" x14ac:dyDescent="0.2">
      <c r="B701" s="21">
        <f t="shared" ca="1" si="39"/>
        <v>5.6066537265415413E-5</v>
      </c>
      <c r="C701" s="21">
        <v>644</v>
      </c>
      <c r="D701" s="21">
        <f t="shared" ca="1" si="40"/>
        <v>114.56819085189069</v>
      </c>
      <c r="E701" s="21">
        <f t="shared" ca="1" si="41"/>
        <v>267.72555232504612</v>
      </c>
    </row>
    <row r="702" spans="2:5" x14ac:dyDescent="0.2">
      <c r="B702" s="21">
        <f t="shared" ca="1" si="39"/>
        <v>1.4186807935760785E-5</v>
      </c>
      <c r="C702" s="21">
        <v>645</v>
      </c>
      <c r="D702" s="21">
        <f t="shared" ca="1" si="40"/>
        <v>89.573320065928257</v>
      </c>
      <c r="E702" s="21">
        <f t="shared" ca="1" si="41"/>
        <v>198.71974200766826</v>
      </c>
    </row>
    <row r="703" spans="2:5" x14ac:dyDescent="0.2">
      <c r="B703" s="21">
        <f t="shared" ca="1" si="39"/>
        <v>2.0158049994818055E-5</v>
      </c>
      <c r="C703" s="21">
        <v>646</v>
      </c>
      <c r="D703" s="21">
        <f t="shared" ca="1" si="40"/>
        <v>95.6716098939917</v>
      </c>
      <c r="E703" s="21">
        <f t="shared" ca="1" si="41"/>
        <v>274.27920308363412</v>
      </c>
    </row>
    <row r="704" spans="2:5" x14ac:dyDescent="0.2">
      <c r="B704" s="21">
        <f t="shared" ca="1" si="39"/>
        <v>5.2107596831719703E-6</v>
      </c>
      <c r="C704" s="21">
        <v>647</v>
      </c>
      <c r="D704" s="21">
        <f t="shared" ca="1" si="40"/>
        <v>73.084127934539794</v>
      </c>
      <c r="E704" s="21">
        <f t="shared" ca="1" si="41"/>
        <v>312.52861855292599</v>
      </c>
    </row>
    <row r="705" spans="2:5" x14ac:dyDescent="0.2">
      <c r="B705" s="21">
        <f t="shared" ca="1" si="39"/>
        <v>1.1940470494698314E-5</v>
      </c>
      <c r="C705" s="21">
        <v>648</v>
      </c>
      <c r="D705" s="21">
        <f t="shared" ca="1" si="40"/>
        <v>86.644624058544764</v>
      </c>
      <c r="E705" s="21">
        <f t="shared" ca="1" si="41"/>
        <v>265.9515277836507</v>
      </c>
    </row>
    <row r="706" spans="2:5" x14ac:dyDescent="0.2">
      <c r="B706" s="21">
        <f t="shared" ca="1" si="39"/>
        <v>2.810067668961011E-5</v>
      </c>
      <c r="C706" s="21">
        <v>649</v>
      </c>
      <c r="D706" s="21">
        <f t="shared" ca="1" si="40"/>
        <v>101.6106772125824</v>
      </c>
      <c r="E706" s="21">
        <f t="shared" ca="1" si="41"/>
        <v>335.55318858233829</v>
      </c>
    </row>
    <row r="707" spans="2:5" x14ac:dyDescent="0.2">
      <c r="B707" s="21">
        <f t="shared" ca="1" si="39"/>
        <v>2.16736197193874E-5</v>
      </c>
      <c r="C707" s="21">
        <v>650</v>
      </c>
      <c r="D707" s="21">
        <f t="shared" ca="1" si="40"/>
        <v>96.952843695883544</v>
      </c>
      <c r="E707" s="21">
        <f t="shared" ca="1" si="41"/>
        <v>352.05920366267395</v>
      </c>
    </row>
    <row r="708" spans="2:5" x14ac:dyDescent="0.2">
      <c r="B708" s="21">
        <f t="shared" ca="1" si="39"/>
        <v>2.2014153307075019E-5</v>
      </c>
      <c r="C708" s="21">
        <v>651</v>
      </c>
      <c r="D708" s="21">
        <f t="shared" ca="1" si="40"/>
        <v>97.229436150116925</v>
      </c>
      <c r="E708" s="21">
        <f t="shared" ca="1" si="41"/>
        <v>290.65043373101537</v>
      </c>
    </row>
    <row r="709" spans="2:5" x14ac:dyDescent="0.2">
      <c r="B709" s="21">
        <f t="shared" ca="1" si="39"/>
        <v>8.9129491181412329E-6</v>
      </c>
      <c r="C709" s="21">
        <v>652</v>
      </c>
      <c r="D709" s="21">
        <f t="shared" ca="1" si="40"/>
        <v>81.76617938520215</v>
      </c>
      <c r="E709" s="21">
        <f t="shared" ca="1" si="41"/>
        <v>409.32913492843028</v>
      </c>
    </row>
    <row r="710" spans="2:5" x14ac:dyDescent="0.2">
      <c r="B710" s="21">
        <f t="shared" ca="1" si="39"/>
        <v>4.2546835670116726E-5</v>
      </c>
      <c r="C710" s="21">
        <v>653</v>
      </c>
      <c r="D710" s="21">
        <f t="shared" ca="1" si="40"/>
        <v>109.28639734194142</v>
      </c>
      <c r="E710" s="21">
        <f t="shared" ca="1" si="41"/>
        <v>301.77303611549274</v>
      </c>
    </row>
    <row r="711" spans="2:5" x14ac:dyDescent="0.2">
      <c r="B711" s="21">
        <f t="shared" ca="1" si="39"/>
        <v>5.0203525062952867E-5</v>
      </c>
      <c r="C711" s="21">
        <v>654</v>
      </c>
      <c r="D711" s="21">
        <f t="shared" ca="1" si="40"/>
        <v>112.436080311061</v>
      </c>
      <c r="E711" s="21">
        <f t="shared" ca="1" si="41"/>
        <v>215.48505012128922</v>
      </c>
    </row>
    <row r="712" spans="2:5" x14ac:dyDescent="0.2">
      <c r="B712" s="21">
        <f t="shared" ca="1" si="39"/>
        <v>1.307286429775148E-4</v>
      </c>
      <c r="C712" s="21">
        <v>655</v>
      </c>
      <c r="D712" s="21">
        <f t="shared" ca="1" si="40"/>
        <v>131.8050335158336</v>
      </c>
      <c r="E712" s="21">
        <f t="shared" ca="1" si="41"/>
        <v>347.41524070348254</v>
      </c>
    </row>
    <row r="713" spans="2:5" x14ac:dyDescent="0.2">
      <c r="B713" s="21">
        <f t="shared" ca="1" si="39"/>
        <v>2.2386990418931854E-5</v>
      </c>
      <c r="C713" s="21">
        <v>656</v>
      </c>
      <c r="D713" s="21">
        <f t="shared" ca="1" si="40"/>
        <v>97.527824893595124</v>
      </c>
      <c r="E713" s="21">
        <f t="shared" ca="1" si="41"/>
        <v>362.19286778070199</v>
      </c>
    </row>
    <row r="714" spans="2:5" x14ac:dyDescent="0.2">
      <c r="B714" s="21">
        <f t="shared" ca="1" si="39"/>
        <v>1.3989516888019612E-5</v>
      </c>
      <c r="C714" s="21">
        <v>657</v>
      </c>
      <c r="D714" s="21">
        <f t="shared" ca="1" si="40"/>
        <v>89.333870089963469</v>
      </c>
      <c r="E714" s="21">
        <f t="shared" ca="1" si="41"/>
        <v>305.45735992438892</v>
      </c>
    </row>
    <row r="715" spans="2:5" x14ac:dyDescent="0.2">
      <c r="B715" s="21">
        <f t="shared" ca="1" si="39"/>
        <v>3.0790351670230332E-5</v>
      </c>
      <c r="C715" s="21">
        <v>658</v>
      </c>
      <c r="D715" s="21">
        <f t="shared" ca="1" si="40"/>
        <v>103.27636702858391</v>
      </c>
      <c r="E715" s="21">
        <f t="shared" ca="1" si="41"/>
        <v>346.87478578579754</v>
      </c>
    </row>
    <row r="716" spans="2:5" x14ac:dyDescent="0.2">
      <c r="B716" s="21">
        <f t="shared" ca="1" si="39"/>
        <v>1.0908911504342456E-5</v>
      </c>
      <c r="C716" s="21">
        <v>659</v>
      </c>
      <c r="D716" s="21">
        <f t="shared" ca="1" si="40"/>
        <v>85.125474859174716</v>
      </c>
      <c r="E716" s="21">
        <f t="shared" ca="1" si="41"/>
        <v>355.21425247691462</v>
      </c>
    </row>
    <row r="717" spans="2:5" x14ac:dyDescent="0.2">
      <c r="B717" s="21">
        <f t="shared" ca="1" si="39"/>
        <v>3.7182975435293577E-5</v>
      </c>
      <c r="C717" s="21">
        <v>660</v>
      </c>
      <c r="D717" s="21">
        <f t="shared" ca="1" si="40"/>
        <v>106.75944918230572</v>
      </c>
      <c r="E717" s="21">
        <f t="shared" ca="1" si="41"/>
        <v>310.05172462995432</v>
      </c>
    </row>
    <row r="718" spans="2:5" x14ac:dyDescent="0.2">
      <c r="B718" s="21">
        <f t="shared" ca="1" si="39"/>
        <v>2.875497146365052E-5</v>
      </c>
      <c r="C718" s="21">
        <v>661</v>
      </c>
      <c r="D718" s="21">
        <f t="shared" ca="1" si="40"/>
        <v>102.0287877333368</v>
      </c>
      <c r="E718" s="21">
        <f t="shared" ca="1" si="41"/>
        <v>309.74959885572139</v>
      </c>
    </row>
    <row r="719" spans="2:5" x14ac:dyDescent="0.2">
      <c r="B719" s="21">
        <f t="shared" ca="1" si="39"/>
        <v>6.4967091299982389E-5</v>
      </c>
      <c r="C719" s="21">
        <v>662</v>
      </c>
      <c r="D719" s="21">
        <f t="shared" ca="1" si="40"/>
        <v>117.45111454326108</v>
      </c>
      <c r="E719" s="21">
        <f t="shared" ca="1" si="41"/>
        <v>372.06588841240023</v>
      </c>
    </row>
    <row r="720" spans="2:5" x14ac:dyDescent="0.2">
      <c r="B720" s="21">
        <f t="shared" ca="1" si="39"/>
        <v>1.7197303373705922E-5</v>
      </c>
      <c r="C720" s="21">
        <v>663</v>
      </c>
      <c r="D720" s="21">
        <f t="shared" ca="1" si="40"/>
        <v>92.891769657559905</v>
      </c>
      <c r="E720" s="21">
        <f t="shared" ca="1" si="41"/>
        <v>345.57231424510303</v>
      </c>
    </row>
    <row r="721" spans="2:5" x14ac:dyDescent="0.2">
      <c r="B721" s="21">
        <f t="shared" ca="1" si="39"/>
        <v>8.7109884539344438E-6</v>
      </c>
      <c r="C721" s="21">
        <v>664</v>
      </c>
      <c r="D721" s="21">
        <f t="shared" ca="1" si="40"/>
        <v>81.38841798580286</v>
      </c>
      <c r="E721" s="21">
        <f t="shared" ca="1" si="41"/>
        <v>176.40386730583265</v>
      </c>
    </row>
    <row r="722" spans="2:5" x14ac:dyDescent="0.2">
      <c r="B722" s="21">
        <f t="shared" ca="1" si="39"/>
        <v>5.6711597997895688E-5</v>
      </c>
      <c r="C722" s="21">
        <v>665</v>
      </c>
      <c r="D722" s="21">
        <f t="shared" ca="1" si="40"/>
        <v>114.79041384972511</v>
      </c>
      <c r="E722" s="21">
        <f t="shared" ca="1" si="41"/>
        <v>196.63692516502914</v>
      </c>
    </row>
    <row r="723" spans="2:5" x14ac:dyDescent="0.2">
      <c r="B723" s="21">
        <f t="shared" ca="1" si="39"/>
        <v>4.5619373293117129E-6</v>
      </c>
      <c r="C723" s="21">
        <v>666</v>
      </c>
      <c r="D723" s="21">
        <f t="shared" ca="1" si="40"/>
        <v>70.984156553573314</v>
      </c>
      <c r="E723" s="21">
        <f t="shared" ca="1" si="41"/>
        <v>336.71216496576614</v>
      </c>
    </row>
    <row r="724" spans="2:5" x14ac:dyDescent="0.2">
      <c r="B724" s="21">
        <f t="shared" ca="1" si="39"/>
        <v>4.1921511942636128E-6</v>
      </c>
      <c r="C724" s="21">
        <v>667</v>
      </c>
      <c r="D724" s="21">
        <f t="shared" ca="1" si="40"/>
        <v>69.659172460429602</v>
      </c>
      <c r="E724" s="21">
        <f t="shared" ca="1" si="41"/>
        <v>229.07098551786373</v>
      </c>
    </row>
    <row r="725" spans="2:5" x14ac:dyDescent="0.2">
      <c r="B725" s="21">
        <f t="shared" ca="1" si="39"/>
        <v>6.9062561101367015E-6</v>
      </c>
      <c r="C725" s="21">
        <v>668</v>
      </c>
      <c r="D725" s="21">
        <f t="shared" ca="1" si="40"/>
        <v>77.598205021905983</v>
      </c>
      <c r="E725" s="21">
        <f t="shared" ca="1" si="41"/>
        <v>329.73510433629764</v>
      </c>
    </row>
    <row r="726" spans="2:5" x14ac:dyDescent="0.2">
      <c r="B726" s="21">
        <f t="shared" ca="1" si="39"/>
        <v>2.9423766933906928E-5</v>
      </c>
      <c r="C726" s="21">
        <v>669</v>
      </c>
      <c r="D726" s="21">
        <f t="shared" ca="1" si="40"/>
        <v>102.44732866208952</v>
      </c>
      <c r="E726" s="21">
        <f t="shared" ca="1" si="41"/>
        <v>343.51551720372197</v>
      </c>
    </row>
    <row r="727" spans="2:5" x14ac:dyDescent="0.2">
      <c r="B727" s="21">
        <f t="shared" ca="1" si="39"/>
        <v>1.2613389161722635E-5</v>
      </c>
      <c r="C727" s="21">
        <v>670</v>
      </c>
      <c r="D727" s="21">
        <f t="shared" ca="1" si="40"/>
        <v>87.571720850507589</v>
      </c>
      <c r="E727" s="21">
        <f t="shared" ca="1" si="41"/>
        <v>186.82203323764998</v>
      </c>
    </row>
    <row r="728" spans="2:5" x14ac:dyDescent="0.2">
      <c r="B728" s="21">
        <f t="shared" ca="1" si="39"/>
        <v>6.4371812083284229E-5</v>
      </c>
      <c r="C728" s="21">
        <v>671</v>
      </c>
      <c r="D728" s="21">
        <f t="shared" ca="1" si="40"/>
        <v>117.2696749144346</v>
      </c>
      <c r="E728" s="21">
        <f t="shared" ca="1" si="41"/>
        <v>264.64864078442861</v>
      </c>
    </row>
    <row r="729" spans="2:5" x14ac:dyDescent="0.2">
      <c r="B729" s="21">
        <f t="shared" ca="1" si="39"/>
        <v>5.2220930344604017E-6</v>
      </c>
      <c r="C729" s="21">
        <v>672</v>
      </c>
      <c r="D729" s="21">
        <f t="shared" ca="1" si="40"/>
        <v>73.118599106995433</v>
      </c>
      <c r="E729" s="21">
        <f t="shared" ca="1" si="41"/>
        <v>192.78431329220598</v>
      </c>
    </row>
    <row r="730" spans="2:5" x14ac:dyDescent="0.2">
      <c r="B730" s="21">
        <f t="shared" ca="1" si="39"/>
        <v>3.4989551051093211E-5</v>
      </c>
      <c r="C730" s="21">
        <v>673</v>
      </c>
      <c r="D730" s="21">
        <f t="shared" ca="1" si="40"/>
        <v>105.63003959837826</v>
      </c>
      <c r="E730" s="21">
        <f t="shared" ca="1" si="41"/>
        <v>189.08797257220368</v>
      </c>
    </row>
    <row r="731" spans="2:5" x14ac:dyDescent="0.2">
      <c r="B731" s="21">
        <f t="shared" ca="1" si="39"/>
        <v>5.7460936124785621E-5</v>
      </c>
      <c r="C731" s="21">
        <v>674</v>
      </c>
      <c r="D731" s="21">
        <f t="shared" ca="1" si="40"/>
        <v>115.04573742421292</v>
      </c>
      <c r="E731" s="21">
        <f t="shared" ca="1" si="41"/>
        <v>311.81343811209967</v>
      </c>
    </row>
    <row r="732" spans="2:5" x14ac:dyDescent="0.2">
      <c r="B732" s="21">
        <f t="shared" ca="1" si="39"/>
        <v>6.1628972762726639E-6</v>
      </c>
      <c r="C732" s="21">
        <v>675</v>
      </c>
      <c r="D732" s="21">
        <f t="shared" ca="1" si="40"/>
        <v>75.762404353636313</v>
      </c>
      <c r="E732" s="21">
        <f t="shared" ca="1" si="41"/>
        <v>224.6204752063569</v>
      </c>
    </row>
    <row r="733" spans="2:5" x14ac:dyDescent="0.2">
      <c r="B733" s="21">
        <f t="shared" ca="1" si="39"/>
        <v>1.9374013131210564E-5</v>
      </c>
      <c r="C733" s="21">
        <v>676</v>
      </c>
      <c r="D733" s="21">
        <f t="shared" ca="1" si="40"/>
        <v>94.973848665438993</v>
      </c>
      <c r="E733" s="21">
        <f t="shared" ca="1" si="41"/>
        <v>298.64152104374347</v>
      </c>
    </row>
    <row r="734" spans="2:5" x14ac:dyDescent="0.2">
      <c r="B734" s="21">
        <f t="shared" ca="1" si="39"/>
        <v>1.3862922312093341E-4</v>
      </c>
      <c r="C734" s="21">
        <v>677</v>
      </c>
      <c r="D734" s="21">
        <f t="shared" ca="1" si="40"/>
        <v>133.06571118718105</v>
      </c>
      <c r="E734" s="21">
        <f t="shared" ca="1" si="41"/>
        <v>279.1185212051879</v>
      </c>
    </row>
    <row r="735" spans="2:5" x14ac:dyDescent="0.2">
      <c r="B735" s="21">
        <f t="shared" ca="1" si="39"/>
        <v>9.9057207685648719E-5</v>
      </c>
      <c r="C735" s="21">
        <v>678</v>
      </c>
      <c r="D735" s="21">
        <f t="shared" ca="1" si="40"/>
        <v>125.96834928099273</v>
      </c>
      <c r="E735" s="21">
        <f t="shared" ca="1" si="41"/>
        <v>266.49147197219418</v>
      </c>
    </row>
    <row r="736" spans="2:5" x14ac:dyDescent="0.2">
      <c r="B736" s="21">
        <f t="shared" ca="1" si="39"/>
        <v>9.4487970109907258E-7</v>
      </c>
      <c r="C736" s="21">
        <v>679</v>
      </c>
      <c r="D736" s="21">
        <f t="shared" ca="1" si="40"/>
        <v>47.444538997103635</v>
      </c>
      <c r="E736" s="21">
        <f t="shared" ca="1" si="41"/>
        <v>248.85817662080555</v>
      </c>
    </row>
    <row r="737" spans="2:5" x14ac:dyDescent="0.2">
      <c r="B737" s="21">
        <f t="shared" ca="1" si="39"/>
        <v>2.5377834267450019E-5</v>
      </c>
      <c r="C737" s="21">
        <v>680</v>
      </c>
      <c r="D737" s="21">
        <f t="shared" ca="1" si="40"/>
        <v>99.769808419816329</v>
      </c>
      <c r="E737" s="21">
        <f t="shared" ca="1" si="41"/>
        <v>322.50331854577058</v>
      </c>
    </row>
    <row r="738" spans="2:5" x14ac:dyDescent="0.2">
      <c r="B738" s="21">
        <f t="shared" ca="1" si="39"/>
        <v>1.0608097671707643E-4</v>
      </c>
      <c r="C738" s="21">
        <v>681</v>
      </c>
      <c r="D738" s="21">
        <f t="shared" ca="1" si="40"/>
        <v>127.39125732683588</v>
      </c>
      <c r="E738" s="21">
        <f t="shared" ca="1" si="41"/>
        <v>264.48287264065777</v>
      </c>
    </row>
    <row r="739" spans="2:5" x14ac:dyDescent="0.2">
      <c r="B739" s="21">
        <f t="shared" ca="1" si="39"/>
        <v>1.4214282073421066E-5</v>
      </c>
      <c r="C739" s="21">
        <v>682</v>
      </c>
      <c r="D739" s="21">
        <f t="shared" ca="1" si="40"/>
        <v>89.606422128191781</v>
      </c>
      <c r="E739" s="21">
        <f t="shared" ca="1" si="41"/>
        <v>199.21689385945143</v>
      </c>
    </row>
    <row r="740" spans="2:5" x14ac:dyDescent="0.2">
      <c r="B740" s="21">
        <f t="shared" ca="1" si="39"/>
        <v>3.5578657962392405E-5</v>
      </c>
      <c r="C740" s="21">
        <v>683</v>
      </c>
      <c r="D740" s="21">
        <f t="shared" ca="1" si="40"/>
        <v>105.9395279837039</v>
      </c>
      <c r="E740" s="21">
        <f t="shared" ca="1" si="41"/>
        <v>443.40448702739468</v>
      </c>
    </row>
    <row r="741" spans="2:5" x14ac:dyDescent="0.2">
      <c r="B741" s="21">
        <f t="shared" ca="1" si="39"/>
        <v>1.8221139822563458E-6</v>
      </c>
      <c r="C741" s="21">
        <v>684</v>
      </c>
      <c r="D741" s="21">
        <f t="shared" ca="1" si="40"/>
        <v>56.985480333208386</v>
      </c>
      <c r="E741" s="21">
        <f t="shared" ca="1" si="41"/>
        <v>240.24102295157013</v>
      </c>
    </row>
    <row r="742" spans="2:5" x14ac:dyDescent="0.2">
      <c r="B742" s="21">
        <f t="shared" ca="1" si="39"/>
        <v>4.2803087795158449E-5</v>
      </c>
      <c r="C742" s="21">
        <v>685</v>
      </c>
      <c r="D742" s="21">
        <f t="shared" ca="1" si="40"/>
        <v>109.39977972678358</v>
      </c>
      <c r="E742" s="21">
        <f t="shared" ca="1" si="41"/>
        <v>306.01310360868877</v>
      </c>
    </row>
    <row r="743" spans="2:5" x14ac:dyDescent="0.2">
      <c r="B743" s="21">
        <f t="shared" ca="1" si="39"/>
        <v>9.8263619109775105E-6</v>
      </c>
      <c r="C743" s="21">
        <v>686</v>
      </c>
      <c r="D743" s="21">
        <f t="shared" ca="1" si="40"/>
        <v>83.381573678586562</v>
      </c>
      <c r="E743" s="21">
        <f t="shared" ca="1" si="41"/>
        <v>274.03947001774458</v>
      </c>
    </row>
    <row r="744" spans="2:5" x14ac:dyDescent="0.2">
      <c r="B744" s="21">
        <f t="shared" ca="1" si="39"/>
        <v>3.7806777031972061E-5</v>
      </c>
      <c r="C744" s="21">
        <v>687</v>
      </c>
      <c r="D744" s="21">
        <f t="shared" ca="1" si="40"/>
        <v>107.0696461314687</v>
      </c>
      <c r="E744" s="21">
        <f t="shared" ca="1" si="41"/>
        <v>316.75447941091522</v>
      </c>
    </row>
    <row r="745" spans="2:5" x14ac:dyDescent="0.2">
      <c r="B745" s="21">
        <f t="shared" ca="1" si="39"/>
        <v>1.9198453203701109E-6</v>
      </c>
      <c r="C745" s="21">
        <v>688</v>
      </c>
      <c r="D745" s="21">
        <f t="shared" ca="1" si="40"/>
        <v>57.760704131714832</v>
      </c>
      <c r="E745" s="21">
        <f t="shared" ca="1" si="41"/>
        <v>268.38061753485937</v>
      </c>
    </row>
    <row r="746" spans="2:5" x14ac:dyDescent="0.2">
      <c r="B746" s="21">
        <f t="shared" ca="1" si="39"/>
        <v>1.1477388745486894E-5</v>
      </c>
      <c r="C746" s="21">
        <v>689</v>
      </c>
      <c r="D746" s="21">
        <f t="shared" ca="1" si="40"/>
        <v>85.978249650322866</v>
      </c>
      <c r="E746" s="21">
        <f t="shared" ca="1" si="41"/>
        <v>272.58968222539829</v>
      </c>
    </row>
    <row r="747" spans="2:5" x14ac:dyDescent="0.2">
      <c r="B747" s="21">
        <f t="shared" ca="1" si="39"/>
        <v>1.2595393478642707E-5</v>
      </c>
      <c r="C747" s="21">
        <v>690</v>
      </c>
      <c r="D747" s="21">
        <f t="shared" ca="1" si="40"/>
        <v>87.547526611262356</v>
      </c>
      <c r="E747" s="21">
        <f t="shared" ca="1" si="41"/>
        <v>333.10352944708188</v>
      </c>
    </row>
    <row r="748" spans="2:5" x14ac:dyDescent="0.2">
      <c r="B748" s="21">
        <f t="shared" ca="1" si="39"/>
        <v>1.5092263040949006E-5</v>
      </c>
      <c r="C748" s="21">
        <v>691</v>
      </c>
      <c r="D748" s="21">
        <f t="shared" ca="1" si="40"/>
        <v>90.634468772328461</v>
      </c>
      <c r="E748" s="21">
        <f t="shared" ca="1" si="41"/>
        <v>228.01982037897332</v>
      </c>
    </row>
    <row r="749" spans="2:5" x14ac:dyDescent="0.2">
      <c r="B749" s="21">
        <f t="shared" ca="1" si="39"/>
        <v>3.7501479688157989E-5</v>
      </c>
      <c r="C749" s="21">
        <v>692</v>
      </c>
      <c r="D749" s="21">
        <f t="shared" ca="1" si="40"/>
        <v>106.9184138289755</v>
      </c>
      <c r="E749" s="21">
        <f t="shared" ca="1" si="41"/>
        <v>342.27818184493174</v>
      </c>
    </row>
    <row r="750" spans="2:5" x14ac:dyDescent="0.2">
      <c r="B750" s="21">
        <f t="shared" ca="1" si="39"/>
        <v>8.3028723053639076E-5</v>
      </c>
      <c r="C750" s="21">
        <v>693</v>
      </c>
      <c r="D750" s="21">
        <f t="shared" ca="1" si="40"/>
        <v>122.35458309661803</v>
      </c>
      <c r="E750" s="21">
        <f t="shared" ca="1" si="41"/>
        <v>268.42127610635112</v>
      </c>
    </row>
    <row r="751" spans="2:5" x14ac:dyDescent="0.2">
      <c r="B751" s="21">
        <f t="shared" ca="1" si="39"/>
        <v>4.1208840074309205E-5</v>
      </c>
      <c r="C751" s="21">
        <v>694</v>
      </c>
      <c r="D751" s="21">
        <f t="shared" ca="1" si="40"/>
        <v>108.68419411123136</v>
      </c>
      <c r="E751" s="21">
        <f t="shared" ca="1" si="41"/>
        <v>398.78505835109468</v>
      </c>
    </row>
    <row r="752" spans="2:5" x14ac:dyDescent="0.2">
      <c r="B752" s="21">
        <f t="shared" ca="1" si="39"/>
        <v>4.2293375585544219E-7</v>
      </c>
      <c r="C752" s="21">
        <v>695</v>
      </c>
      <c r="D752" s="21">
        <f t="shared" ca="1" si="40"/>
        <v>36.235097675949646</v>
      </c>
      <c r="E752" s="21">
        <f t="shared" ca="1" si="41"/>
        <v>240.56252726649524</v>
      </c>
    </row>
    <row r="753" spans="2:5" x14ac:dyDescent="0.2">
      <c r="B753" s="21">
        <f t="shared" ca="1" si="39"/>
        <v>4.9300598043757656E-5</v>
      </c>
      <c r="C753" s="21">
        <v>696</v>
      </c>
      <c r="D753" s="21">
        <f t="shared" ca="1" si="40"/>
        <v>112.08806050127272</v>
      </c>
      <c r="E753" s="21">
        <f t="shared" ca="1" si="41"/>
        <v>297.70973470790386</v>
      </c>
    </row>
    <row r="754" spans="2:5" x14ac:dyDescent="0.2">
      <c r="B754" s="21">
        <f t="shared" ca="1" si="39"/>
        <v>6.6752294844068527E-5</v>
      </c>
      <c r="C754" s="21">
        <v>697</v>
      </c>
      <c r="D754" s="21">
        <f t="shared" ca="1" si="40"/>
        <v>117.98648605017216</v>
      </c>
      <c r="E754" s="21">
        <f t="shared" ca="1" si="41"/>
        <v>264.21172187652309</v>
      </c>
    </row>
    <row r="755" spans="2:5" x14ac:dyDescent="0.2">
      <c r="B755" s="21">
        <f t="shared" ca="1" si="39"/>
        <v>2.4156910576138803E-5</v>
      </c>
      <c r="C755" s="21">
        <v>698</v>
      </c>
      <c r="D755" s="21">
        <f t="shared" ca="1" si="40"/>
        <v>98.88528101530845</v>
      </c>
      <c r="E755" s="21">
        <f t="shared" ca="1" si="41"/>
        <v>415.80647333177825</v>
      </c>
    </row>
    <row r="756" spans="2:5" x14ac:dyDescent="0.2">
      <c r="B756" s="21">
        <f t="shared" ca="1" si="39"/>
        <v>2.9714306913852501E-5</v>
      </c>
      <c r="C756" s="21">
        <v>699</v>
      </c>
      <c r="D756" s="21">
        <f t="shared" ca="1" si="40"/>
        <v>102.62646709144994</v>
      </c>
      <c r="E756" s="21">
        <f t="shared" ca="1" si="41"/>
        <v>366.51751028799089</v>
      </c>
    </row>
    <row r="757" spans="2:5" x14ac:dyDescent="0.2">
      <c r="B757" s="21">
        <f t="shared" ca="1" si="39"/>
        <v>3.5355502481537224E-5</v>
      </c>
      <c r="C757" s="21">
        <v>700</v>
      </c>
      <c r="D757" s="21">
        <f t="shared" ca="1" si="40"/>
        <v>105.82284207230329</v>
      </c>
      <c r="E757" s="21">
        <f t="shared" ca="1" si="41"/>
        <v>218.06645049999884</v>
      </c>
    </row>
    <row r="758" spans="2:5" x14ac:dyDescent="0.2">
      <c r="B758" s="21">
        <f t="shared" ca="1" si="39"/>
        <v>4.8017018313316597E-6</v>
      </c>
      <c r="C758" s="21">
        <v>701</v>
      </c>
      <c r="D758" s="21">
        <f t="shared" ca="1" si="40"/>
        <v>71.79077401051066</v>
      </c>
      <c r="E758" s="21">
        <f t="shared" ca="1" si="41"/>
        <v>270.31192020506745</v>
      </c>
    </row>
    <row r="759" spans="2:5" x14ac:dyDescent="0.2">
      <c r="B759" s="21">
        <f t="shared" ca="1" si="39"/>
        <v>1.9198353668616089E-5</v>
      </c>
      <c r="C759" s="21">
        <v>702</v>
      </c>
      <c r="D759" s="21">
        <f t="shared" ca="1" si="40"/>
        <v>94.813984097438066</v>
      </c>
      <c r="E759" s="21">
        <f t="shared" ca="1" si="41"/>
        <v>454.93785336371428</v>
      </c>
    </row>
    <row r="760" spans="2:5" x14ac:dyDescent="0.2">
      <c r="B760" s="21">
        <f t="shared" ca="1" si="39"/>
        <v>3.713739872808124E-5</v>
      </c>
      <c r="C760" s="21">
        <v>703</v>
      </c>
      <c r="D760" s="21">
        <f t="shared" ca="1" si="40"/>
        <v>106.73660142018167</v>
      </c>
      <c r="E760" s="21">
        <f t="shared" ca="1" si="41"/>
        <v>421.86366249755395</v>
      </c>
    </row>
    <row r="761" spans="2:5" x14ac:dyDescent="0.2">
      <c r="B761" s="21">
        <f t="shared" ca="1" si="39"/>
        <v>1.3254753235062611E-5</v>
      </c>
      <c r="C761" s="21">
        <v>704</v>
      </c>
      <c r="D761" s="21">
        <f t="shared" ca="1" si="40"/>
        <v>88.413911312825093</v>
      </c>
      <c r="E761" s="21">
        <f t="shared" ca="1" si="41"/>
        <v>259.76794547096944</v>
      </c>
    </row>
    <row r="762" spans="2:5" x14ac:dyDescent="0.2">
      <c r="B762" s="21">
        <f t="shared" ref="B762:B825" ca="1" si="42">_xlfn.NORM.DIST(D762,Mu,Sigma,0)</f>
        <v>4.3532402794361044E-6</v>
      </c>
      <c r="C762" s="21">
        <v>705</v>
      </c>
      <c r="D762" s="21">
        <f t="shared" ref="D762:D825" ca="1" si="43">_xlfn.NORM.INV(RAND(),mu_1,sigma_1)</f>
        <v>70.249242828389129</v>
      </c>
      <c r="E762" s="21">
        <f t="shared" ref="E762:E825" ca="1" si="44">_xlfn.NORM.INV(RAND(),mu_test,sigma_test)</f>
        <v>240.8040490404841</v>
      </c>
    </row>
    <row r="763" spans="2:5" x14ac:dyDescent="0.2">
      <c r="B763" s="21">
        <f t="shared" ca="1" si="42"/>
        <v>1.3736174703281322E-5</v>
      </c>
      <c r="C763" s="21">
        <v>706</v>
      </c>
      <c r="D763" s="21">
        <f t="shared" ca="1" si="43"/>
        <v>89.021799072186312</v>
      </c>
      <c r="E763" s="21">
        <f t="shared" ca="1" si="44"/>
        <v>315.72513296434141</v>
      </c>
    </row>
    <row r="764" spans="2:5" x14ac:dyDescent="0.2">
      <c r="B764" s="21">
        <f t="shared" ca="1" si="42"/>
        <v>1.9419200847995872E-4</v>
      </c>
      <c r="C764" s="21">
        <v>707</v>
      </c>
      <c r="D764" s="21">
        <f t="shared" ca="1" si="43"/>
        <v>140.49972908725132</v>
      </c>
      <c r="E764" s="21">
        <f t="shared" ca="1" si="44"/>
        <v>398.04723976452118</v>
      </c>
    </row>
    <row r="765" spans="2:5" x14ac:dyDescent="0.2">
      <c r="B765" s="21">
        <f t="shared" ca="1" si="42"/>
        <v>1.7568462237729648E-5</v>
      </c>
      <c r="C765" s="21">
        <v>708</v>
      </c>
      <c r="D765" s="21">
        <f t="shared" ca="1" si="43"/>
        <v>93.263261560228614</v>
      </c>
      <c r="E765" s="21">
        <f t="shared" ca="1" si="44"/>
        <v>277.27552944959257</v>
      </c>
    </row>
    <row r="766" spans="2:5" x14ac:dyDescent="0.2">
      <c r="B766" s="21">
        <f t="shared" ca="1" si="42"/>
        <v>5.9951345960220916E-5</v>
      </c>
      <c r="C766" s="21">
        <v>709</v>
      </c>
      <c r="D766" s="21">
        <f t="shared" ca="1" si="43"/>
        <v>115.87341925854251</v>
      </c>
      <c r="E766" s="21">
        <f t="shared" ca="1" si="44"/>
        <v>352.61547230669635</v>
      </c>
    </row>
    <row r="767" spans="2:5" x14ac:dyDescent="0.2">
      <c r="B767" s="21">
        <f t="shared" ca="1" si="42"/>
        <v>4.8262167732280647E-5</v>
      </c>
      <c r="C767" s="21">
        <v>710</v>
      </c>
      <c r="D767" s="21">
        <f t="shared" ca="1" si="43"/>
        <v>111.68066404092464</v>
      </c>
      <c r="E767" s="21">
        <f t="shared" ca="1" si="44"/>
        <v>328.89456986782113</v>
      </c>
    </row>
    <row r="768" spans="2:5" x14ac:dyDescent="0.2">
      <c r="B768" s="21">
        <f t="shared" ca="1" si="42"/>
        <v>1.4705541210628204E-4</v>
      </c>
      <c r="C768" s="21">
        <v>711</v>
      </c>
      <c r="D768" s="21">
        <f t="shared" ca="1" si="43"/>
        <v>134.34309687029884</v>
      </c>
      <c r="E768" s="21">
        <f t="shared" ca="1" si="44"/>
        <v>321.56834089922188</v>
      </c>
    </row>
    <row r="769" spans="2:5" x14ac:dyDescent="0.2">
      <c r="B769" s="21">
        <f t="shared" ca="1" si="42"/>
        <v>1.9185693701538554E-5</v>
      </c>
      <c r="C769" s="21">
        <v>712</v>
      </c>
      <c r="D769" s="21">
        <f t="shared" ca="1" si="43"/>
        <v>94.802410874601776</v>
      </c>
      <c r="E769" s="21">
        <f t="shared" ca="1" si="44"/>
        <v>253.61430009457038</v>
      </c>
    </row>
    <row r="770" spans="2:5" x14ac:dyDescent="0.2">
      <c r="B770" s="21">
        <f t="shared" ca="1" si="42"/>
        <v>8.2216436268286105E-5</v>
      </c>
      <c r="C770" s="21">
        <v>713</v>
      </c>
      <c r="D770" s="21">
        <f t="shared" ca="1" si="43"/>
        <v>122.15546107286977</v>
      </c>
      <c r="E770" s="21">
        <f t="shared" ca="1" si="44"/>
        <v>243.29807941425773</v>
      </c>
    </row>
    <row r="771" spans="2:5" x14ac:dyDescent="0.2">
      <c r="B771" s="21">
        <f t="shared" ca="1" si="42"/>
        <v>3.3358471908536277E-5</v>
      </c>
      <c r="C771" s="21">
        <v>714</v>
      </c>
      <c r="D771" s="21">
        <f t="shared" ca="1" si="43"/>
        <v>104.74787329249176</v>
      </c>
      <c r="E771" s="21">
        <f t="shared" ca="1" si="44"/>
        <v>377.41914412419794</v>
      </c>
    </row>
    <row r="772" spans="2:5" x14ac:dyDescent="0.2">
      <c r="B772" s="21">
        <f t="shared" ca="1" si="42"/>
        <v>3.2497160279044506E-6</v>
      </c>
      <c r="C772" s="21">
        <v>715</v>
      </c>
      <c r="D772" s="21">
        <f t="shared" ca="1" si="43"/>
        <v>65.713101323381977</v>
      </c>
      <c r="E772" s="21">
        <f t="shared" ca="1" si="44"/>
        <v>292.52349641617684</v>
      </c>
    </row>
    <row r="773" spans="2:5" x14ac:dyDescent="0.2">
      <c r="B773" s="21">
        <f t="shared" ca="1" si="42"/>
        <v>1.2022867264659081E-5</v>
      </c>
      <c r="C773" s="21">
        <v>716</v>
      </c>
      <c r="D773" s="21">
        <f t="shared" ca="1" si="43"/>
        <v>86.760691829081978</v>
      </c>
      <c r="E773" s="21">
        <f t="shared" ca="1" si="44"/>
        <v>176.33273692647685</v>
      </c>
    </row>
    <row r="774" spans="2:5" x14ac:dyDescent="0.2">
      <c r="B774" s="21">
        <f t="shared" ca="1" si="42"/>
        <v>5.1204257675662735E-5</v>
      </c>
      <c r="C774" s="21">
        <v>717</v>
      </c>
      <c r="D774" s="21">
        <f t="shared" ca="1" si="43"/>
        <v>112.81529338966826</v>
      </c>
      <c r="E774" s="21">
        <f t="shared" ca="1" si="44"/>
        <v>275.83714131461852</v>
      </c>
    </row>
    <row r="775" spans="2:5" x14ac:dyDescent="0.2">
      <c r="B775" s="21">
        <f t="shared" ca="1" si="42"/>
        <v>1.0041672828037306E-5</v>
      </c>
      <c r="C775" s="21">
        <v>718</v>
      </c>
      <c r="D775" s="21">
        <f t="shared" ca="1" si="43"/>
        <v>83.742091543767117</v>
      </c>
      <c r="E775" s="21">
        <f t="shared" ca="1" si="44"/>
        <v>323.17507901568143</v>
      </c>
    </row>
    <row r="776" spans="2:5" x14ac:dyDescent="0.2">
      <c r="B776" s="21">
        <f t="shared" ca="1" si="42"/>
        <v>5.9666074554705265E-5</v>
      </c>
      <c r="C776" s="21">
        <v>719</v>
      </c>
      <c r="D776" s="21">
        <f t="shared" ca="1" si="43"/>
        <v>115.78018603482572</v>
      </c>
      <c r="E776" s="21">
        <f t="shared" ca="1" si="44"/>
        <v>353.17975910338117</v>
      </c>
    </row>
    <row r="777" spans="2:5" x14ac:dyDescent="0.2">
      <c r="B777" s="21">
        <f t="shared" ca="1" si="42"/>
        <v>1.3109919285899564E-5</v>
      </c>
      <c r="C777" s="21">
        <v>720</v>
      </c>
      <c r="D777" s="21">
        <f t="shared" ca="1" si="43"/>
        <v>88.22705575420602</v>
      </c>
      <c r="E777" s="21">
        <f t="shared" ca="1" si="44"/>
        <v>329.33524664305628</v>
      </c>
    </row>
    <row r="778" spans="2:5" x14ac:dyDescent="0.2">
      <c r="B778" s="21">
        <f t="shared" ca="1" si="42"/>
        <v>1.1886256851139408E-4</v>
      </c>
      <c r="C778" s="21">
        <v>721</v>
      </c>
      <c r="D778" s="21">
        <f t="shared" ca="1" si="43"/>
        <v>129.7805282359954</v>
      </c>
      <c r="E778" s="21">
        <f t="shared" ca="1" si="44"/>
        <v>251.2576489083572</v>
      </c>
    </row>
    <row r="779" spans="2:5" x14ac:dyDescent="0.2">
      <c r="B779" s="21">
        <f t="shared" ca="1" si="42"/>
        <v>4.9911117369831861E-5</v>
      </c>
      <c r="C779" s="21">
        <v>722</v>
      </c>
      <c r="D779" s="21">
        <f t="shared" ca="1" si="43"/>
        <v>112.32399572772471</v>
      </c>
      <c r="E779" s="21">
        <f t="shared" ca="1" si="44"/>
        <v>329.63344782035028</v>
      </c>
    </row>
    <row r="780" spans="2:5" x14ac:dyDescent="0.2">
      <c r="B780" s="21">
        <f t="shared" ca="1" si="42"/>
        <v>1.0528298726834076E-4</v>
      </c>
      <c r="C780" s="21">
        <v>723</v>
      </c>
      <c r="D780" s="21">
        <f t="shared" ca="1" si="43"/>
        <v>127.23384454660447</v>
      </c>
      <c r="E780" s="21">
        <f t="shared" ca="1" si="44"/>
        <v>284.65984267708154</v>
      </c>
    </row>
    <row r="781" spans="2:5" x14ac:dyDescent="0.2">
      <c r="B781" s="21">
        <f t="shared" ca="1" si="42"/>
        <v>3.1399851132395407E-5</v>
      </c>
      <c r="C781" s="21">
        <v>724</v>
      </c>
      <c r="D781" s="21">
        <f t="shared" ca="1" si="43"/>
        <v>103.63540279211341</v>
      </c>
      <c r="E781" s="21">
        <f t="shared" ca="1" si="44"/>
        <v>387.55475844337099</v>
      </c>
    </row>
    <row r="782" spans="2:5" x14ac:dyDescent="0.2">
      <c r="B782" s="21">
        <f t="shared" ca="1" si="42"/>
        <v>1.1311151857748827E-5</v>
      </c>
      <c r="C782" s="21">
        <v>725</v>
      </c>
      <c r="D782" s="21">
        <f t="shared" ca="1" si="43"/>
        <v>85.732979671291389</v>
      </c>
      <c r="E782" s="21">
        <f t="shared" ca="1" si="44"/>
        <v>314.49984187186107</v>
      </c>
    </row>
    <row r="783" spans="2:5" x14ac:dyDescent="0.2">
      <c r="B783" s="21">
        <f t="shared" ca="1" si="42"/>
        <v>5.8065572694326221E-5</v>
      </c>
      <c r="C783" s="21">
        <v>726</v>
      </c>
      <c r="D783" s="21">
        <f t="shared" ca="1" si="43"/>
        <v>115.24959379289056</v>
      </c>
      <c r="E783" s="21">
        <f t="shared" ca="1" si="44"/>
        <v>324.53795723877352</v>
      </c>
    </row>
    <row r="784" spans="2:5" x14ac:dyDescent="0.2">
      <c r="B784" s="21">
        <f t="shared" ca="1" si="42"/>
        <v>5.9241152197710222E-5</v>
      </c>
      <c r="C784" s="21">
        <v>727</v>
      </c>
      <c r="D784" s="21">
        <f t="shared" ca="1" si="43"/>
        <v>115.64057016138085</v>
      </c>
      <c r="E784" s="21">
        <f t="shared" ca="1" si="44"/>
        <v>388.37076017438585</v>
      </c>
    </row>
    <row r="785" spans="2:5" x14ac:dyDescent="0.2">
      <c r="B785" s="21">
        <f t="shared" ca="1" si="42"/>
        <v>2.6107159261933403E-5</v>
      </c>
      <c r="C785" s="21">
        <v>728</v>
      </c>
      <c r="D785" s="21">
        <f t="shared" ca="1" si="43"/>
        <v>100.27987390071779</v>
      </c>
      <c r="E785" s="21">
        <f t="shared" ca="1" si="44"/>
        <v>271.96825467547177</v>
      </c>
    </row>
    <row r="786" spans="2:5" x14ac:dyDescent="0.2">
      <c r="B786" s="21">
        <f t="shared" ca="1" si="42"/>
        <v>7.2037027546304161E-5</v>
      </c>
      <c r="C786" s="21">
        <v>729</v>
      </c>
      <c r="D786" s="21">
        <f t="shared" ca="1" si="43"/>
        <v>119.49975105139541</v>
      </c>
      <c r="E786" s="21">
        <f t="shared" ca="1" si="44"/>
        <v>276.14633047711754</v>
      </c>
    </row>
    <row r="787" spans="2:5" x14ac:dyDescent="0.2">
      <c r="B787" s="21">
        <f t="shared" ca="1" si="42"/>
        <v>8.0290481525487119E-5</v>
      </c>
      <c r="C787" s="21">
        <v>730</v>
      </c>
      <c r="D787" s="21">
        <f t="shared" ca="1" si="43"/>
        <v>121.67627759543475</v>
      </c>
      <c r="E787" s="21">
        <f t="shared" ca="1" si="44"/>
        <v>448.09160847878371</v>
      </c>
    </row>
    <row r="788" spans="2:5" x14ac:dyDescent="0.2">
      <c r="B788" s="21">
        <f t="shared" ca="1" si="42"/>
        <v>3.1513872471405934E-5</v>
      </c>
      <c r="C788" s="21">
        <v>731</v>
      </c>
      <c r="D788" s="21">
        <f t="shared" ca="1" si="43"/>
        <v>103.70186641823256</v>
      </c>
      <c r="E788" s="21">
        <f t="shared" ca="1" si="44"/>
        <v>331.63749217297885</v>
      </c>
    </row>
    <row r="789" spans="2:5" x14ac:dyDescent="0.2">
      <c r="B789" s="21">
        <f t="shared" ca="1" si="42"/>
        <v>2.4386548897094681E-5</v>
      </c>
      <c r="C789" s="21">
        <v>732</v>
      </c>
      <c r="D789" s="21">
        <f t="shared" ca="1" si="43"/>
        <v>99.054710306316181</v>
      </c>
      <c r="E789" s="21">
        <f t="shared" ca="1" si="44"/>
        <v>252.01962009605026</v>
      </c>
    </row>
    <row r="790" spans="2:5" x14ac:dyDescent="0.2">
      <c r="B790" s="21">
        <f t="shared" ca="1" si="42"/>
        <v>2.9979884541021418E-5</v>
      </c>
      <c r="C790" s="21">
        <v>733</v>
      </c>
      <c r="D790" s="21">
        <f t="shared" ca="1" si="43"/>
        <v>102.7888291406697</v>
      </c>
      <c r="E790" s="21">
        <f t="shared" ca="1" si="44"/>
        <v>253.98253044261043</v>
      </c>
    </row>
    <row r="791" spans="2:5" x14ac:dyDescent="0.2">
      <c r="B791" s="21">
        <f t="shared" ca="1" si="42"/>
        <v>1.0900152371644591E-5</v>
      </c>
      <c r="C791" s="21">
        <v>734</v>
      </c>
      <c r="D791" s="21">
        <f t="shared" ca="1" si="43"/>
        <v>85.112017554910608</v>
      </c>
      <c r="E791" s="21">
        <f t="shared" ca="1" si="44"/>
        <v>280.37603189619364</v>
      </c>
    </row>
    <row r="792" spans="2:5" x14ac:dyDescent="0.2">
      <c r="B792" s="21">
        <f t="shared" ca="1" si="42"/>
        <v>4.1164638031187949E-5</v>
      </c>
      <c r="C792" s="21">
        <v>735</v>
      </c>
      <c r="D792" s="21">
        <f t="shared" ca="1" si="43"/>
        <v>108.66400051319586</v>
      </c>
      <c r="E792" s="21">
        <f t="shared" ca="1" si="44"/>
        <v>272.53825031510894</v>
      </c>
    </row>
    <row r="793" spans="2:5" x14ac:dyDescent="0.2">
      <c r="B793" s="21">
        <f t="shared" ca="1" si="42"/>
        <v>1.4591358074379424E-5</v>
      </c>
      <c r="C793" s="21">
        <v>736</v>
      </c>
      <c r="D793" s="21">
        <f t="shared" ca="1" si="43"/>
        <v>90.054898230841459</v>
      </c>
      <c r="E793" s="21">
        <f t="shared" ca="1" si="44"/>
        <v>287.17149115003065</v>
      </c>
    </row>
    <row r="794" spans="2:5" x14ac:dyDescent="0.2">
      <c r="B794" s="21">
        <f t="shared" ca="1" si="42"/>
        <v>2.0149593195366698E-5</v>
      </c>
      <c r="C794" s="21">
        <v>737</v>
      </c>
      <c r="D794" s="21">
        <f t="shared" ca="1" si="43"/>
        <v>95.664216998632611</v>
      </c>
      <c r="E794" s="21">
        <f t="shared" ca="1" si="44"/>
        <v>190.79960477624502</v>
      </c>
    </row>
    <row r="795" spans="2:5" x14ac:dyDescent="0.2">
      <c r="B795" s="21">
        <f t="shared" ca="1" si="42"/>
        <v>8.7232218554390603E-6</v>
      </c>
      <c r="C795" s="21">
        <v>738</v>
      </c>
      <c r="D795" s="21">
        <f t="shared" ca="1" si="43"/>
        <v>81.411529441827724</v>
      </c>
      <c r="E795" s="21">
        <f t="shared" ca="1" si="44"/>
        <v>289.24077889874576</v>
      </c>
    </row>
    <row r="796" spans="2:5" x14ac:dyDescent="0.2">
      <c r="B796" s="21">
        <f t="shared" ca="1" si="42"/>
        <v>1.208050909493985E-4</v>
      </c>
      <c r="C796" s="21">
        <v>739</v>
      </c>
      <c r="D796" s="21">
        <f t="shared" ca="1" si="43"/>
        <v>130.12371252294076</v>
      </c>
      <c r="E796" s="21">
        <f t="shared" ca="1" si="44"/>
        <v>397.48065425016216</v>
      </c>
    </row>
    <row r="797" spans="2:5" x14ac:dyDescent="0.2">
      <c r="B797" s="21">
        <f t="shared" ca="1" si="42"/>
        <v>3.505713040890694E-4</v>
      </c>
      <c r="C797" s="21">
        <v>740</v>
      </c>
      <c r="D797" s="21">
        <f t="shared" ca="1" si="43"/>
        <v>154.44184647322413</v>
      </c>
      <c r="E797" s="21">
        <f t="shared" ca="1" si="44"/>
        <v>307.72633149569452</v>
      </c>
    </row>
    <row r="798" spans="2:5" x14ac:dyDescent="0.2">
      <c r="B798" s="21">
        <f t="shared" ca="1" si="42"/>
        <v>8.2932653523655637E-6</v>
      </c>
      <c r="C798" s="21">
        <v>741</v>
      </c>
      <c r="D798" s="21">
        <f t="shared" ca="1" si="43"/>
        <v>80.580669723249159</v>
      </c>
      <c r="E798" s="21">
        <f t="shared" ca="1" si="44"/>
        <v>366.90287126093108</v>
      </c>
    </row>
    <row r="799" spans="2:5" x14ac:dyDescent="0.2">
      <c r="B799" s="21">
        <f t="shared" ca="1" si="42"/>
        <v>2.4222692727297663E-5</v>
      </c>
      <c r="C799" s="21">
        <v>742</v>
      </c>
      <c r="D799" s="21">
        <f t="shared" ca="1" si="43"/>
        <v>98.933965126346848</v>
      </c>
      <c r="E799" s="21">
        <f t="shared" ca="1" si="44"/>
        <v>288.97107578473901</v>
      </c>
    </row>
    <row r="800" spans="2:5" x14ac:dyDescent="0.2">
      <c r="B800" s="21">
        <f t="shared" ca="1" si="42"/>
        <v>3.0156522874912002E-5</v>
      </c>
      <c r="C800" s="21">
        <v>743</v>
      </c>
      <c r="D800" s="21">
        <f t="shared" ca="1" si="43"/>
        <v>102.8960965621697</v>
      </c>
      <c r="E800" s="21">
        <f t="shared" ca="1" si="44"/>
        <v>248.14908503806384</v>
      </c>
    </row>
    <row r="801" spans="2:5" x14ac:dyDescent="0.2">
      <c r="B801" s="21">
        <f t="shared" ca="1" si="42"/>
        <v>2.1734126547626299E-5</v>
      </c>
      <c r="C801" s="21">
        <v>744</v>
      </c>
      <c r="D801" s="21">
        <f t="shared" ca="1" si="43"/>
        <v>97.00227771102513</v>
      </c>
      <c r="E801" s="21">
        <f t="shared" ca="1" si="44"/>
        <v>298.2976880241763</v>
      </c>
    </row>
    <row r="802" spans="2:5" x14ac:dyDescent="0.2">
      <c r="B802" s="21">
        <f t="shared" ca="1" si="42"/>
        <v>5.6124138502794506E-5</v>
      </c>
      <c r="C802" s="21">
        <v>745</v>
      </c>
      <c r="D802" s="21">
        <f t="shared" ca="1" si="43"/>
        <v>114.58812724988468</v>
      </c>
      <c r="E802" s="21">
        <f t="shared" ca="1" si="44"/>
        <v>351.41970476223418</v>
      </c>
    </row>
    <row r="803" spans="2:5" x14ac:dyDescent="0.2">
      <c r="B803" s="21">
        <f t="shared" ca="1" si="42"/>
        <v>1.6962904484300992E-4</v>
      </c>
      <c r="C803" s="21">
        <v>746</v>
      </c>
      <c r="D803" s="21">
        <f t="shared" ca="1" si="43"/>
        <v>137.47610270524714</v>
      </c>
      <c r="E803" s="21">
        <f t="shared" ca="1" si="44"/>
        <v>372.30787669276816</v>
      </c>
    </row>
    <row r="804" spans="2:5" x14ac:dyDescent="0.2">
      <c r="B804" s="21">
        <f t="shared" ca="1" si="42"/>
        <v>4.8487448636537491E-5</v>
      </c>
      <c r="C804" s="21">
        <v>747</v>
      </c>
      <c r="D804" s="21">
        <f t="shared" ca="1" si="43"/>
        <v>111.76971040394348</v>
      </c>
      <c r="E804" s="21">
        <f t="shared" ca="1" si="44"/>
        <v>277.02896947910244</v>
      </c>
    </row>
    <row r="805" spans="2:5" x14ac:dyDescent="0.2">
      <c r="B805" s="21">
        <f t="shared" ca="1" si="42"/>
        <v>3.5746366741179105E-5</v>
      </c>
      <c r="C805" s="21">
        <v>748</v>
      </c>
      <c r="D805" s="21">
        <f t="shared" ca="1" si="43"/>
        <v>106.02678648098771</v>
      </c>
      <c r="E805" s="21">
        <f t="shared" ca="1" si="44"/>
        <v>295.67002751635954</v>
      </c>
    </row>
    <row r="806" spans="2:5" x14ac:dyDescent="0.2">
      <c r="B806" s="21">
        <f t="shared" ca="1" si="42"/>
        <v>1.651208474736249E-4</v>
      </c>
      <c r="C806" s="21">
        <v>749</v>
      </c>
      <c r="D806" s="21">
        <f t="shared" ca="1" si="43"/>
        <v>136.88053793595924</v>
      </c>
      <c r="E806" s="21">
        <f t="shared" ca="1" si="44"/>
        <v>329.49078701095561</v>
      </c>
    </row>
    <row r="807" spans="2:5" x14ac:dyDescent="0.2">
      <c r="B807" s="21">
        <f t="shared" ca="1" si="42"/>
        <v>6.0985590069099274E-5</v>
      </c>
      <c r="C807" s="21">
        <v>750</v>
      </c>
      <c r="D807" s="21">
        <f t="shared" ca="1" si="43"/>
        <v>116.20814230915808</v>
      </c>
      <c r="E807" s="21">
        <f t="shared" ca="1" si="44"/>
        <v>251.38783279809289</v>
      </c>
    </row>
    <row r="808" spans="2:5" x14ac:dyDescent="0.2">
      <c r="B808" s="21">
        <f t="shared" ca="1" si="42"/>
        <v>1.2363059171269736E-5</v>
      </c>
      <c r="C808" s="21">
        <v>751</v>
      </c>
      <c r="D808" s="21">
        <f t="shared" ca="1" si="43"/>
        <v>87.232275345537118</v>
      </c>
      <c r="E808" s="21">
        <f t="shared" ca="1" si="44"/>
        <v>292.3291790654884</v>
      </c>
    </row>
    <row r="809" spans="2:5" x14ac:dyDescent="0.2">
      <c r="B809" s="21">
        <f t="shared" ca="1" si="42"/>
        <v>1.2230904665106151E-4</v>
      </c>
      <c r="C809" s="21">
        <v>752</v>
      </c>
      <c r="D809" s="21">
        <f t="shared" ca="1" si="43"/>
        <v>130.38611362418334</v>
      </c>
      <c r="E809" s="21">
        <f t="shared" ca="1" si="44"/>
        <v>278.2133467159768</v>
      </c>
    </row>
    <row r="810" spans="2:5" x14ac:dyDescent="0.2">
      <c r="B810" s="21">
        <f t="shared" ca="1" si="42"/>
        <v>2.1600661654234653E-5</v>
      </c>
      <c r="C810" s="21">
        <v>753</v>
      </c>
      <c r="D810" s="21">
        <f t="shared" ca="1" si="43"/>
        <v>96.893069255459665</v>
      </c>
      <c r="E810" s="21">
        <f t="shared" ca="1" si="44"/>
        <v>261.15131392467185</v>
      </c>
    </row>
    <row r="811" spans="2:5" x14ac:dyDescent="0.2">
      <c r="B811" s="21">
        <f t="shared" ca="1" si="42"/>
        <v>1.9775067609385016E-6</v>
      </c>
      <c r="C811" s="21">
        <v>754</v>
      </c>
      <c r="D811" s="21">
        <f t="shared" ca="1" si="43"/>
        <v>58.200884027152966</v>
      </c>
      <c r="E811" s="21">
        <f t="shared" ca="1" si="44"/>
        <v>391.47268167209654</v>
      </c>
    </row>
    <row r="812" spans="2:5" x14ac:dyDescent="0.2">
      <c r="B812" s="21">
        <f t="shared" ca="1" si="42"/>
        <v>1.9173120750160915E-4</v>
      </c>
      <c r="C812" s="21">
        <v>755</v>
      </c>
      <c r="D812" s="21">
        <f t="shared" ca="1" si="43"/>
        <v>140.21214741865458</v>
      </c>
      <c r="E812" s="21">
        <f t="shared" ca="1" si="44"/>
        <v>434.10916803472975</v>
      </c>
    </row>
    <row r="813" spans="2:5" x14ac:dyDescent="0.2">
      <c r="B813" s="21">
        <f t="shared" ca="1" si="42"/>
        <v>1.6413917869704684E-5</v>
      </c>
      <c r="C813" s="21">
        <v>756</v>
      </c>
      <c r="D813" s="21">
        <f t="shared" ca="1" si="43"/>
        <v>92.082938587246929</v>
      </c>
      <c r="E813" s="21">
        <f t="shared" ca="1" si="44"/>
        <v>329.02502838841775</v>
      </c>
    </row>
    <row r="814" spans="2:5" x14ac:dyDescent="0.2">
      <c r="B814" s="21">
        <f t="shared" ca="1" si="42"/>
        <v>8.9414991833887232E-5</v>
      </c>
      <c r="C814" s="21">
        <v>757</v>
      </c>
      <c r="D814" s="21">
        <f t="shared" ca="1" si="43"/>
        <v>123.86266289118247</v>
      </c>
      <c r="E814" s="21">
        <f t="shared" ca="1" si="44"/>
        <v>260.37970496784999</v>
      </c>
    </row>
    <row r="815" spans="2:5" x14ac:dyDescent="0.2">
      <c r="B815" s="21">
        <f t="shared" ca="1" si="42"/>
        <v>8.3559378810486642E-6</v>
      </c>
      <c r="C815" s="21">
        <v>758</v>
      </c>
      <c r="D815" s="21">
        <f t="shared" ca="1" si="43"/>
        <v>80.704226258107511</v>
      </c>
      <c r="E815" s="21">
        <f t="shared" ca="1" si="44"/>
        <v>148.85143558424704</v>
      </c>
    </row>
    <row r="816" spans="2:5" x14ac:dyDescent="0.2">
      <c r="B816" s="21">
        <f t="shared" ca="1" si="42"/>
        <v>6.5755126673059964E-5</v>
      </c>
      <c r="C816" s="21">
        <v>759</v>
      </c>
      <c r="D816" s="21">
        <f t="shared" ca="1" si="43"/>
        <v>117.68903839703074</v>
      </c>
      <c r="E816" s="21">
        <f t="shared" ca="1" si="44"/>
        <v>196.20738572646655</v>
      </c>
    </row>
    <row r="817" spans="2:5" x14ac:dyDescent="0.2">
      <c r="B817" s="21">
        <f t="shared" ca="1" si="42"/>
        <v>3.9464615322651713E-6</v>
      </c>
      <c r="C817" s="21">
        <v>760</v>
      </c>
      <c r="D817" s="21">
        <f t="shared" ca="1" si="43"/>
        <v>68.717189748129812</v>
      </c>
      <c r="E817" s="21">
        <f t="shared" ca="1" si="44"/>
        <v>364.07100676528552</v>
      </c>
    </row>
    <row r="818" spans="2:5" x14ac:dyDescent="0.2">
      <c r="B818" s="21">
        <f t="shared" ca="1" si="42"/>
        <v>3.1952319799117636E-5</v>
      </c>
      <c r="C818" s="21">
        <v>761</v>
      </c>
      <c r="D818" s="21">
        <f t="shared" ca="1" si="43"/>
        <v>103.95542528372302</v>
      </c>
      <c r="E818" s="21">
        <f t="shared" ca="1" si="44"/>
        <v>240.42359411808488</v>
      </c>
    </row>
    <row r="819" spans="2:5" x14ac:dyDescent="0.2">
      <c r="B819" s="21">
        <f t="shared" ca="1" si="42"/>
        <v>1.6526757326039178E-5</v>
      </c>
      <c r="C819" s="21">
        <v>762</v>
      </c>
      <c r="D819" s="21">
        <f t="shared" ca="1" si="43"/>
        <v>92.201596443578353</v>
      </c>
      <c r="E819" s="21">
        <f t="shared" ca="1" si="44"/>
        <v>307.67692287200873</v>
      </c>
    </row>
    <row r="820" spans="2:5" x14ac:dyDescent="0.2">
      <c r="B820" s="21">
        <f t="shared" ca="1" si="42"/>
        <v>6.8325238509421002E-5</v>
      </c>
      <c r="C820" s="21">
        <v>763</v>
      </c>
      <c r="D820" s="21">
        <f t="shared" ca="1" si="43"/>
        <v>118.44772838810781</v>
      </c>
      <c r="E820" s="21">
        <f t="shared" ca="1" si="44"/>
        <v>249.01696380713014</v>
      </c>
    </row>
    <row r="821" spans="2:5" x14ac:dyDescent="0.2">
      <c r="B821" s="21">
        <f t="shared" ca="1" si="42"/>
        <v>1.9999659515702338E-6</v>
      </c>
      <c r="C821" s="21">
        <v>764</v>
      </c>
      <c r="D821" s="21">
        <f t="shared" ca="1" si="43"/>
        <v>58.369081850792682</v>
      </c>
      <c r="E821" s="21">
        <f t="shared" ca="1" si="44"/>
        <v>378.58293949695394</v>
      </c>
    </row>
    <row r="822" spans="2:5" x14ac:dyDescent="0.2">
      <c r="B822" s="21">
        <f t="shared" ca="1" si="42"/>
        <v>6.8472663739238421E-5</v>
      </c>
      <c r="C822" s="21">
        <v>765</v>
      </c>
      <c r="D822" s="21">
        <f t="shared" ca="1" si="43"/>
        <v>118.49047232110327</v>
      </c>
      <c r="E822" s="21">
        <f t="shared" ca="1" si="44"/>
        <v>362.4553947254563</v>
      </c>
    </row>
    <row r="823" spans="2:5" x14ac:dyDescent="0.2">
      <c r="B823" s="21">
        <f t="shared" ca="1" si="42"/>
        <v>3.1005509976334395E-5</v>
      </c>
      <c r="C823" s="21">
        <v>766</v>
      </c>
      <c r="D823" s="21">
        <f t="shared" ca="1" si="43"/>
        <v>103.40383972402856</v>
      </c>
      <c r="E823" s="21">
        <f t="shared" ca="1" si="44"/>
        <v>118.38985068880828</v>
      </c>
    </row>
    <row r="824" spans="2:5" x14ac:dyDescent="0.2">
      <c r="B824" s="21">
        <f t="shared" ca="1" si="42"/>
        <v>2.5067523515091109E-5</v>
      </c>
      <c r="C824" s="21">
        <v>767</v>
      </c>
      <c r="D824" s="21">
        <f t="shared" ca="1" si="43"/>
        <v>99.548731024300466</v>
      </c>
      <c r="E824" s="21">
        <f t="shared" ca="1" si="44"/>
        <v>229.58581694975499</v>
      </c>
    </row>
    <row r="825" spans="2:5" x14ac:dyDescent="0.2">
      <c r="B825" s="21">
        <f t="shared" ca="1" si="42"/>
        <v>5.0106492879012419E-6</v>
      </c>
      <c r="C825" s="21">
        <v>768</v>
      </c>
      <c r="D825" s="21">
        <f t="shared" ca="1" si="43"/>
        <v>72.463703788446949</v>
      </c>
      <c r="E825" s="21">
        <f t="shared" ca="1" si="44"/>
        <v>247.2052429797892</v>
      </c>
    </row>
    <row r="826" spans="2:5" x14ac:dyDescent="0.2">
      <c r="B826" s="21">
        <f t="shared" ref="B826:B889" ca="1" si="45">_xlfn.NORM.DIST(D826,Mu,Sigma,0)</f>
        <v>5.647538112706085E-5</v>
      </c>
      <c r="C826" s="21">
        <v>769</v>
      </c>
      <c r="D826" s="21">
        <f t="shared" ref="D826:D889" ca="1" si="46">_xlfn.NORM.INV(RAND(),mu_1,sigma_1)</f>
        <v>114.70930111961768</v>
      </c>
      <c r="E826" s="21">
        <f t="shared" ref="E826:E889" ca="1" si="47">_xlfn.NORM.INV(RAND(),mu_test,sigma_test)</f>
        <v>384.23026974620052</v>
      </c>
    </row>
    <row r="827" spans="2:5" x14ac:dyDescent="0.2">
      <c r="B827" s="21">
        <f t="shared" ca="1" si="45"/>
        <v>1.5898483945124601E-5</v>
      </c>
      <c r="C827" s="21">
        <v>770</v>
      </c>
      <c r="D827" s="21">
        <f t="shared" ca="1" si="46"/>
        <v>91.531233293837928</v>
      </c>
      <c r="E827" s="21">
        <f t="shared" ca="1" si="47"/>
        <v>219.2710712756558</v>
      </c>
    </row>
    <row r="828" spans="2:5" x14ac:dyDescent="0.2">
      <c r="B828" s="21">
        <f t="shared" ca="1" si="45"/>
        <v>4.0275830491243717E-5</v>
      </c>
      <c r="C828" s="21">
        <v>771</v>
      </c>
      <c r="D828" s="21">
        <f t="shared" ca="1" si="46"/>
        <v>108.25374430034239</v>
      </c>
      <c r="E828" s="21">
        <f t="shared" ca="1" si="47"/>
        <v>376.83429982451105</v>
      </c>
    </row>
    <row r="829" spans="2:5" x14ac:dyDescent="0.2">
      <c r="B829" s="21">
        <f t="shared" ca="1" si="45"/>
        <v>1.0124272468888607E-5</v>
      </c>
      <c r="C829" s="21">
        <v>772</v>
      </c>
      <c r="D829" s="21">
        <f t="shared" ca="1" si="46"/>
        <v>83.878505717806007</v>
      </c>
      <c r="E829" s="21">
        <f t="shared" ca="1" si="47"/>
        <v>385.68147779735455</v>
      </c>
    </row>
    <row r="830" spans="2:5" x14ac:dyDescent="0.2">
      <c r="B830" s="21">
        <f t="shared" ca="1" si="45"/>
        <v>1.3301767027254085E-5</v>
      </c>
      <c r="C830" s="21">
        <v>773</v>
      </c>
      <c r="D830" s="21">
        <f t="shared" ca="1" si="46"/>
        <v>88.474161970723173</v>
      </c>
      <c r="E830" s="21">
        <f t="shared" ca="1" si="47"/>
        <v>391.98971176863984</v>
      </c>
    </row>
    <row r="831" spans="2:5" x14ac:dyDescent="0.2">
      <c r="B831" s="21">
        <f t="shared" ca="1" si="45"/>
        <v>2.7597692727884255E-5</v>
      </c>
      <c r="C831" s="21">
        <v>774</v>
      </c>
      <c r="D831" s="21">
        <f t="shared" ca="1" si="46"/>
        <v>101.28320129164453</v>
      </c>
      <c r="E831" s="21">
        <f t="shared" ca="1" si="47"/>
        <v>258.71454644911273</v>
      </c>
    </row>
    <row r="832" spans="2:5" x14ac:dyDescent="0.2">
      <c r="B832" s="21">
        <f t="shared" ca="1" si="45"/>
        <v>8.6440106712335588E-5</v>
      </c>
      <c r="C832" s="21">
        <v>775</v>
      </c>
      <c r="D832" s="21">
        <f t="shared" ca="1" si="46"/>
        <v>123.17244271919208</v>
      </c>
      <c r="E832" s="21">
        <f t="shared" ca="1" si="47"/>
        <v>199.61006907659311</v>
      </c>
    </row>
    <row r="833" spans="2:5" x14ac:dyDescent="0.2">
      <c r="B833" s="21">
        <f t="shared" ca="1" si="45"/>
        <v>3.2642920110534629E-5</v>
      </c>
      <c r="C833" s="21">
        <v>776</v>
      </c>
      <c r="D833" s="21">
        <f t="shared" ca="1" si="46"/>
        <v>104.34848275476656</v>
      </c>
      <c r="E833" s="21">
        <f t="shared" ca="1" si="47"/>
        <v>375.07359871041569</v>
      </c>
    </row>
    <row r="834" spans="2:5" x14ac:dyDescent="0.2">
      <c r="B834" s="21">
        <f t="shared" ca="1" si="45"/>
        <v>7.1574313464223209E-5</v>
      </c>
      <c r="C834" s="21">
        <v>777</v>
      </c>
      <c r="D834" s="21">
        <f t="shared" ca="1" si="46"/>
        <v>119.37127397685076</v>
      </c>
      <c r="E834" s="21">
        <f t="shared" ca="1" si="47"/>
        <v>376.76577149535257</v>
      </c>
    </row>
    <row r="835" spans="2:5" x14ac:dyDescent="0.2">
      <c r="B835" s="21">
        <f t="shared" ca="1" si="45"/>
        <v>4.1977606268828815E-5</v>
      </c>
      <c r="C835" s="21">
        <v>778</v>
      </c>
      <c r="D835" s="21">
        <f t="shared" ca="1" si="46"/>
        <v>109.03231575011378</v>
      </c>
      <c r="E835" s="21">
        <f t="shared" ca="1" si="47"/>
        <v>216.0779429748635</v>
      </c>
    </row>
    <row r="836" spans="2:5" x14ac:dyDescent="0.2">
      <c r="B836" s="21">
        <f t="shared" ca="1" si="45"/>
        <v>1.6595739967739494E-5</v>
      </c>
      <c r="C836" s="21">
        <v>779</v>
      </c>
      <c r="D836" s="21">
        <f t="shared" ca="1" si="46"/>
        <v>92.273770828944549</v>
      </c>
      <c r="E836" s="21">
        <f t="shared" ca="1" si="47"/>
        <v>300.39743890915776</v>
      </c>
    </row>
    <row r="837" spans="2:5" x14ac:dyDescent="0.2">
      <c r="B837" s="21">
        <f t="shared" ca="1" si="45"/>
        <v>3.8508707258987891E-5</v>
      </c>
      <c r="C837" s="21">
        <v>780</v>
      </c>
      <c r="D837" s="21">
        <f t="shared" ca="1" si="46"/>
        <v>107.41321383191021</v>
      </c>
      <c r="E837" s="21">
        <f t="shared" ca="1" si="47"/>
        <v>256.314912311081</v>
      </c>
    </row>
    <row r="838" spans="2:5" x14ac:dyDescent="0.2">
      <c r="B838" s="21">
        <f t="shared" ca="1" si="45"/>
        <v>2.0502604845933106E-5</v>
      </c>
      <c r="C838" s="21">
        <v>781</v>
      </c>
      <c r="D838" s="21">
        <f t="shared" ca="1" si="46"/>
        <v>95.970434163496421</v>
      </c>
      <c r="E838" s="21">
        <f t="shared" ca="1" si="47"/>
        <v>337.78574998805851</v>
      </c>
    </row>
    <row r="839" spans="2:5" x14ac:dyDescent="0.2">
      <c r="B839" s="21">
        <f t="shared" ca="1" si="45"/>
        <v>2.0020371639178732E-4</v>
      </c>
      <c r="C839" s="21">
        <v>782</v>
      </c>
      <c r="D839" s="21">
        <f t="shared" ca="1" si="46"/>
        <v>141.18934974782519</v>
      </c>
      <c r="E839" s="21">
        <f t="shared" ca="1" si="47"/>
        <v>237.42924313394778</v>
      </c>
    </row>
    <row r="840" spans="2:5" x14ac:dyDescent="0.2">
      <c r="B840" s="21">
        <f t="shared" ca="1" si="45"/>
        <v>2.0616778347589737E-5</v>
      </c>
      <c r="C840" s="21">
        <v>783</v>
      </c>
      <c r="D840" s="21">
        <f t="shared" ca="1" si="46"/>
        <v>96.068442622052032</v>
      </c>
      <c r="E840" s="21">
        <f t="shared" ca="1" si="47"/>
        <v>333.97379501591269</v>
      </c>
    </row>
    <row r="841" spans="2:5" x14ac:dyDescent="0.2">
      <c r="B841" s="21">
        <f t="shared" ca="1" si="45"/>
        <v>1.0814311152973711E-5</v>
      </c>
      <c r="C841" s="21">
        <v>784</v>
      </c>
      <c r="D841" s="21">
        <f t="shared" ca="1" si="46"/>
        <v>84.979603033634447</v>
      </c>
      <c r="E841" s="21">
        <f t="shared" ca="1" si="47"/>
        <v>240.79077164289885</v>
      </c>
    </row>
    <row r="842" spans="2:5" x14ac:dyDescent="0.2">
      <c r="B842" s="21">
        <f t="shared" ca="1" si="45"/>
        <v>4.0654855170357529E-5</v>
      </c>
      <c r="C842" s="21">
        <v>785</v>
      </c>
      <c r="D842" s="21">
        <f t="shared" ca="1" si="46"/>
        <v>108.42968338990242</v>
      </c>
      <c r="E842" s="21">
        <f t="shared" ca="1" si="47"/>
        <v>65.481730026721095</v>
      </c>
    </row>
    <row r="843" spans="2:5" x14ac:dyDescent="0.2">
      <c r="B843" s="21">
        <f t="shared" ca="1" si="45"/>
        <v>3.9369729296916581E-5</v>
      </c>
      <c r="C843" s="21">
        <v>786</v>
      </c>
      <c r="D843" s="21">
        <f t="shared" ca="1" si="46"/>
        <v>107.82701105244145</v>
      </c>
      <c r="E843" s="21">
        <f t="shared" ca="1" si="47"/>
        <v>392.78902858850171</v>
      </c>
    </row>
    <row r="844" spans="2:5" x14ac:dyDescent="0.2">
      <c r="B844" s="21">
        <f t="shared" ca="1" si="45"/>
        <v>2.8232142381147379E-5</v>
      </c>
      <c r="C844" s="21">
        <v>787</v>
      </c>
      <c r="D844" s="21">
        <f t="shared" ca="1" si="46"/>
        <v>101.69539189154662</v>
      </c>
      <c r="E844" s="21">
        <f t="shared" ca="1" si="47"/>
        <v>251.83103969377788</v>
      </c>
    </row>
    <row r="845" spans="2:5" x14ac:dyDescent="0.2">
      <c r="B845" s="21">
        <f t="shared" ca="1" si="45"/>
        <v>1.7147242921362791E-5</v>
      </c>
      <c r="C845" s="21">
        <v>788</v>
      </c>
      <c r="D845" s="21">
        <f t="shared" ca="1" si="46"/>
        <v>92.841103343220169</v>
      </c>
      <c r="E845" s="21">
        <f t="shared" ca="1" si="47"/>
        <v>270.79294505402567</v>
      </c>
    </row>
    <row r="846" spans="2:5" x14ac:dyDescent="0.2">
      <c r="B846" s="21">
        <f t="shared" ca="1" si="45"/>
        <v>9.3209406677945857E-6</v>
      </c>
      <c r="C846" s="21">
        <v>789</v>
      </c>
      <c r="D846" s="21">
        <f t="shared" ca="1" si="46"/>
        <v>82.505769860053647</v>
      </c>
      <c r="E846" s="21">
        <f t="shared" ca="1" si="47"/>
        <v>316.17160258360548</v>
      </c>
    </row>
    <row r="847" spans="2:5" x14ac:dyDescent="0.2">
      <c r="B847" s="21">
        <f t="shared" ca="1" si="45"/>
        <v>7.7891724462824465E-5</v>
      </c>
      <c r="C847" s="21">
        <v>790</v>
      </c>
      <c r="D847" s="21">
        <f t="shared" ca="1" si="46"/>
        <v>121.06499563657728</v>
      </c>
      <c r="E847" s="21">
        <f t="shared" ca="1" si="47"/>
        <v>189.92743733604215</v>
      </c>
    </row>
    <row r="848" spans="2:5" x14ac:dyDescent="0.2">
      <c r="B848" s="21">
        <f t="shared" ca="1" si="45"/>
        <v>1.0720550185015114E-4</v>
      </c>
      <c r="C848" s="21">
        <v>791</v>
      </c>
      <c r="D848" s="21">
        <f t="shared" ca="1" si="46"/>
        <v>127.61132513323523</v>
      </c>
      <c r="E848" s="21">
        <f t="shared" ca="1" si="47"/>
        <v>253.53975123961246</v>
      </c>
    </row>
    <row r="849" spans="2:5" x14ac:dyDescent="0.2">
      <c r="B849" s="21">
        <f t="shared" ca="1" si="45"/>
        <v>2.401165166873331E-5</v>
      </c>
      <c r="C849" s="21">
        <v>792</v>
      </c>
      <c r="D849" s="21">
        <f t="shared" ca="1" si="46"/>
        <v>98.777348443623438</v>
      </c>
      <c r="E849" s="21">
        <f t="shared" ca="1" si="47"/>
        <v>265.66371796509486</v>
      </c>
    </row>
    <row r="850" spans="2:5" x14ac:dyDescent="0.2">
      <c r="B850" s="21">
        <f t="shared" ca="1" si="45"/>
        <v>1.5772479293005625E-5</v>
      </c>
      <c r="C850" s="21">
        <v>793</v>
      </c>
      <c r="D850" s="21">
        <f t="shared" ca="1" si="46"/>
        <v>91.393868310313636</v>
      </c>
      <c r="E850" s="21">
        <f t="shared" ca="1" si="47"/>
        <v>224.31319259557688</v>
      </c>
    </row>
    <row r="851" spans="2:5" x14ac:dyDescent="0.2">
      <c r="B851" s="21">
        <f t="shared" ca="1" si="45"/>
        <v>5.7568610769724301E-5</v>
      </c>
      <c r="C851" s="21">
        <v>794</v>
      </c>
      <c r="D851" s="21">
        <f t="shared" ca="1" si="46"/>
        <v>115.08218050687742</v>
      </c>
      <c r="E851" s="21">
        <f t="shared" ca="1" si="47"/>
        <v>246.51674486073358</v>
      </c>
    </row>
    <row r="852" spans="2:5" x14ac:dyDescent="0.2">
      <c r="B852" s="21">
        <f t="shared" ca="1" si="45"/>
        <v>3.0980582204220779E-5</v>
      </c>
      <c r="C852" s="21">
        <v>795</v>
      </c>
      <c r="D852" s="21">
        <f t="shared" ca="1" si="46"/>
        <v>103.3891121766115</v>
      </c>
      <c r="E852" s="21">
        <f t="shared" ca="1" si="47"/>
        <v>195.63531039804607</v>
      </c>
    </row>
    <row r="853" spans="2:5" x14ac:dyDescent="0.2">
      <c r="B853" s="21">
        <f t="shared" ca="1" si="45"/>
        <v>1.8288179766850747E-4</v>
      </c>
      <c r="C853" s="21">
        <v>796</v>
      </c>
      <c r="D853" s="21">
        <f t="shared" ca="1" si="46"/>
        <v>139.15103507969857</v>
      </c>
      <c r="E853" s="21">
        <f t="shared" ca="1" si="47"/>
        <v>365.66226369096916</v>
      </c>
    </row>
    <row r="854" spans="2:5" x14ac:dyDescent="0.2">
      <c r="B854" s="21">
        <f t="shared" ca="1" si="45"/>
        <v>6.2021586915814719E-6</v>
      </c>
      <c r="C854" s="21">
        <v>797</v>
      </c>
      <c r="D854" s="21">
        <f t="shared" ca="1" si="46"/>
        <v>75.864379457048685</v>
      </c>
      <c r="E854" s="21">
        <f t="shared" ca="1" si="47"/>
        <v>322.96896461061283</v>
      </c>
    </row>
    <row r="855" spans="2:5" x14ac:dyDescent="0.2">
      <c r="B855" s="21">
        <f t="shared" ca="1" si="45"/>
        <v>9.3709422442440045E-5</v>
      </c>
      <c r="C855" s="21">
        <v>798</v>
      </c>
      <c r="D855" s="21">
        <f t="shared" ca="1" si="46"/>
        <v>124.82406907801641</v>
      </c>
      <c r="E855" s="21">
        <f t="shared" ca="1" si="47"/>
        <v>365.10295033183411</v>
      </c>
    </row>
    <row r="856" spans="2:5" x14ac:dyDescent="0.2">
      <c r="B856" s="21">
        <f t="shared" ca="1" si="45"/>
        <v>3.7240212523435586E-5</v>
      </c>
      <c r="C856" s="21">
        <v>799</v>
      </c>
      <c r="D856" s="21">
        <f t="shared" ca="1" si="46"/>
        <v>106.78810651603929</v>
      </c>
      <c r="E856" s="21">
        <f t="shared" ca="1" si="47"/>
        <v>366.81558393788134</v>
      </c>
    </row>
    <row r="857" spans="2:5" x14ac:dyDescent="0.2">
      <c r="B857" s="21">
        <f t="shared" ca="1" si="45"/>
        <v>5.7421214345387059E-5</v>
      </c>
      <c r="C857" s="21">
        <v>800</v>
      </c>
      <c r="D857" s="21">
        <f t="shared" ca="1" si="46"/>
        <v>115.03227793726533</v>
      </c>
      <c r="E857" s="21">
        <f t="shared" ca="1" si="47"/>
        <v>213.0682808325661</v>
      </c>
    </row>
    <row r="858" spans="2:5" x14ac:dyDescent="0.2">
      <c r="B858" s="21">
        <f t="shared" ca="1" si="45"/>
        <v>7.7783222564645191E-5</v>
      </c>
      <c r="C858" s="21">
        <v>801</v>
      </c>
      <c r="D858" s="21">
        <f t="shared" ca="1" si="46"/>
        <v>121.03695280667274</v>
      </c>
      <c r="E858" s="21">
        <f t="shared" ca="1" si="47"/>
        <v>294.32274099086118</v>
      </c>
    </row>
    <row r="859" spans="2:5" x14ac:dyDescent="0.2">
      <c r="B859" s="21">
        <f t="shared" ca="1" si="45"/>
        <v>1.1823055949056386E-4</v>
      </c>
      <c r="C859" s="21">
        <v>802</v>
      </c>
      <c r="D859" s="21">
        <f t="shared" ca="1" si="46"/>
        <v>129.66781242743727</v>
      </c>
      <c r="E859" s="21">
        <f t="shared" ca="1" si="47"/>
        <v>314.52103987954786</v>
      </c>
    </row>
    <row r="860" spans="2:5" x14ac:dyDescent="0.2">
      <c r="B860" s="21">
        <f t="shared" ca="1" si="45"/>
        <v>8.2382816713601857E-5</v>
      </c>
      <c r="C860" s="21">
        <v>803</v>
      </c>
      <c r="D860" s="21">
        <f t="shared" ca="1" si="46"/>
        <v>122.19638869454045</v>
      </c>
      <c r="E860" s="21">
        <f t="shared" ca="1" si="47"/>
        <v>263.58654458114108</v>
      </c>
    </row>
    <row r="861" spans="2:5" x14ac:dyDescent="0.2">
      <c r="B861" s="21">
        <f t="shared" ca="1" si="45"/>
        <v>1.4498670290550878E-5</v>
      </c>
      <c r="C861" s="21">
        <v>804</v>
      </c>
      <c r="D861" s="21">
        <f t="shared" ca="1" si="46"/>
        <v>89.945655236091056</v>
      </c>
      <c r="E861" s="21">
        <f t="shared" ca="1" si="47"/>
        <v>305.36007856429148</v>
      </c>
    </row>
    <row r="862" spans="2:5" x14ac:dyDescent="0.2">
      <c r="B862" s="21">
        <f t="shared" ca="1" si="45"/>
        <v>1.4396017678224286E-5</v>
      </c>
      <c r="C862" s="21">
        <v>805</v>
      </c>
      <c r="D862" s="21">
        <f t="shared" ca="1" si="46"/>
        <v>89.823916491084887</v>
      </c>
      <c r="E862" s="21">
        <f t="shared" ca="1" si="47"/>
        <v>433.20685999264913</v>
      </c>
    </row>
    <row r="863" spans="2:5" x14ac:dyDescent="0.2">
      <c r="B863" s="21">
        <f t="shared" ca="1" si="45"/>
        <v>6.4677577435245918E-5</v>
      </c>
      <c r="C863" s="21">
        <v>806</v>
      </c>
      <c r="D863" s="21">
        <f t="shared" ca="1" si="46"/>
        <v>117.36305751937054</v>
      </c>
      <c r="E863" s="21">
        <f t="shared" ca="1" si="47"/>
        <v>290.98213544887813</v>
      </c>
    </row>
    <row r="864" spans="2:5" x14ac:dyDescent="0.2">
      <c r="B864" s="21">
        <f t="shared" ca="1" si="45"/>
        <v>2.8141403290955553E-5</v>
      </c>
      <c r="C864" s="21">
        <v>807</v>
      </c>
      <c r="D864" s="21">
        <f t="shared" ca="1" si="46"/>
        <v>101.63695929914107</v>
      </c>
      <c r="E864" s="21">
        <f t="shared" ca="1" si="47"/>
        <v>290.82120777270529</v>
      </c>
    </row>
    <row r="865" spans="2:5" x14ac:dyDescent="0.2">
      <c r="B865" s="21">
        <f t="shared" ca="1" si="45"/>
        <v>1.2016115419174079E-6</v>
      </c>
      <c r="C865" s="21">
        <v>808</v>
      </c>
      <c r="D865" s="21">
        <f t="shared" ca="1" si="46"/>
        <v>50.894279959872421</v>
      </c>
      <c r="E865" s="21">
        <f t="shared" ca="1" si="47"/>
        <v>352.98901275528414</v>
      </c>
    </row>
    <row r="866" spans="2:5" x14ac:dyDescent="0.2">
      <c r="B866" s="21">
        <f t="shared" ca="1" si="45"/>
        <v>6.7933402731148724E-5</v>
      </c>
      <c r="C866" s="21">
        <v>809</v>
      </c>
      <c r="D866" s="21">
        <f t="shared" ca="1" si="46"/>
        <v>118.33372028967216</v>
      </c>
      <c r="E866" s="21">
        <f t="shared" ca="1" si="47"/>
        <v>360.93209263756148</v>
      </c>
    </row>
    <row r="867" spans="2:5" x14ac:dyDescent="0.2">
      <c r="B867" s="21">
        <f t="shared" ca="1" si="45"/>
        <v>2.8242946101434905E-5</v>
      </c>
      <c r="C867" s="21">
        <v>810</v>
      </c>
      <c r="D867" s="21">
        <f t="shared" ca="1" si="46"/>
        <v>101.70233771456131</v>
      </c>
      <c r="E867" s="21">
        <f t="shared" ca="1" si="47"/>
        <v>313.83275293016692</v>
      </c>
    </row>
    <row r="868" spans="2:5" x14ac:dyDescent="0.2">
      <c r="B868" s="21">
        <f t="shared" ca="1" si="45"/>
        <v>4.9983459780388888E-6</v>
      </c>
      <c r="C868" s="21">
        <v>811</v>
      </c>
      <c r="D868" s="21">
        <f t="shared" ca="1" si="46"/>
        <v>72.424810345220294</v>
      </c>
      <c r="E868" s="21">
        <f t="shared" ca="1" si="47"/>
        <v>292.55047576093659</v>
      </c>
    </row>
    <row r="869" spans="2:5" x14ac:dyDescent="0.2">
      <c r="B869" s="21">
        <f t="shared" ca="1" si="45"/>
        <v>2.0930910448660332E-5</v>
      </c>
      <c r="C869" s="21">
        <v>812</v>
      </c>
      <c r="D869" s="21">
        <f t="shared" ca="1" si="46"/>
        <v>96.335562562420463</v>
      </c>
      <c r="E869" s="21">
        <f t="shared" ca="1" si="47"/>
        <v>349.96893889306341</v>
      </c>
    </row>
    <row r="870" spans="2:5" x14ac:dyDescent="0.2">
      <c r="B870" s="21">
        <f t="shared" ca="1" si="45"/>
        <v>2.9276242452031144E-4</v>
      </c>
      <c r="C870" s="21">
        <v>813</v>
      </c>
      <c r="D870" s="21">
        <f t="shared" ca="1" si="46"/>
        <v>150.05122426061169</v>
      </c>
      <c r="E870" s="21">
        <f t="shared" ca="1" si="47"/>
        <v>277.49017940578784</v>
      </c>
    </row>
    <row r="871" spans="2:5" x14ac:dyDescent="0.2">
      <c r="B871" s="21">
        <f t="shared" ca="1" si="45"/>
        <v>2.9949206060609962E-5</v>
      </c>
      <c r="C871" s="21">
        <v>814</v>
      </c>
      <c r="D871" s="21">
        <f t="shared" ca="1" si="46"/>
        <v>102.77014054784486</v>
      </c>
      <c r="E871" s="21">
        <f t="shared" ca="1" si="47"/>
        <v>357.84234479451209</v>
      </c>
    </row>
    <row r="872" spans="2:5" x14ac:dyDescent="0.2">
      <c r="B872" s="21">
        <f t="shared" ca="1" si="45"/>
        <v>2.6658553685331793E-5</v>
      </c>
      <c r="C872" s="21">
        <v>815</v>
      </c>
      <c r="D872" s="21">
        <f t="shared" ca="1" si="46"/>
        <v>100.65696581703043</v>
      </c>
      <c r="E872" s="21">
        <f t="shared" ca="1" si="47"/>
        <v>358.94369966417275</v>
      </c>
    </row>
    <row r="873" spans="2:5" x14ac:dyDescent="0.2">
      <c r="B873" s="21">
        <f t="shared" ca="1" si="45"/>
        <v>2.4992164890283218E-5</v>
      </c>
      <c r="C873" s="21">
        <v>816</v>
      </c>
      <c r="D873" s="21">
        <f t="shared" ca="1" si="46"/>
        <v>99.494666762972102</v>
      </c>
      <c r="E873" s="21">
        <f t="shared" ca="1" si="47"/>
        <v>297.76138276958204</v>
      </c>
    </row>
    <row r="874" spans="2:5" x14ac:dyDescent="0.2">
      <c r="B874" s="21">
        <f t="shared" ca="1" si="45"/>
        <v>5.0463548107288087E-5</v>
      </c>
      <c r="C874" s="21">
        <v>817</v>
      </c>
      <c r="D874" s="21">
        <f t="shared" ca="1" si="46"/>
        <v>112.53526014962753</v>
      </c>
      <c r="E874" s="21">
        <f t="shared" ca="1" si="47"/>
        <v>287.23474936986685</v>
      </c>
    </row>
    <row r="875" spans="2:5" x14ac:dyDescent="0.2">
      <c r="B875" s="21">
        <f t="shared" ca="1" si="45"/>
        <v>3.828256754204231E-5</v>
      </c>
      <c r="C875" s="21">
        <v>818</v>
      </c>
      <c r="D875" s="21">
        <f t="shared" ca="1" si="46"/>
        <v>107.30314910775944</v>
      </c>
      <c r="E875" s="21">
        <f t="shared" ca="1" si="47"/>
        <v>448.93292839910896</v>
      </c>
    </row>
    <row r="876" spans="2:5" x14ac:dyDescent="0.2">
      <c r="B876" s="21">
        <f t="shared" ca="1" si="45"/>
        <v>9.7931010389129737E-6</v>
      </c>
      <c r="C876" s="21">
        <v>819</v>
      </c>
      <c r="D876" s="21">
        <f t="shared" ca="1" si="46"/>
        <v>83.325232288568245</v>
      </c>
      <c r="E876" s="21">
        <f t="shared" ca="1" si="47"/>
        <v>275.99234044644572</v>
      </c>
    </row>
    <row r="877" spans="2:5" x14ac:dyDescent="0.2">
      <c r="B877" s="21">
        <f t="shared" ca="1" si="45"/>
        <v>2.2561348690899505E-5</v>
      </c>
      <c r="C877" s="21">
        <v>820</v>
      </c>
      <c r="D877" s="21">
        <f t="shared" ca="1" si="46"/>
        <v>97.665814460000675</v>
      </c>
      <c r="E877" s="21">
        <f t="shared" ca="1" si="47"/>
        <v>437.84844882429013</v>
      </c>
    </row>
    <row r="878" spans="2:5" x14ac:dyDescent="0.2">
      <c r="B878" s="21">
        <f t="shared" ca="1" si="45"/>
        <v>2.2638496974297858E-5</v>
      </c>
      <c r="C878" s="21">
        <v>821</v>
      </c>
      <c r="D878" s="21">
        <f t="shared" ca="1" si="46"/>
        <v>97.726560527179117</v>
      </c>
      <c r="E878" s="21">
        <f t="shared" ca="1" si="47"/>
        <v>324.20861998869657</v>
      </c>
    </row>
    <row r="879" spans="2:5" x14ac:dyDescent="0.2">
      <c r="B879" s="21">
        <f t="shared" ca="1" si="45"/>
        <v>6.7854575859979755E-5</v>
      </c>
      <c r="C879" s="21">
        <v>822</v>
      </c>
      <c r="D879" s="21">
        <f t="shared" ca="1" si="46"/>
        <v>118.31071415330973</v>
      </c>
      <c r="E879" s="21">
        <f t="shared" ca="1" si="47"/>
        <v>294.81228127821288</v>
      </c>
    </row>
    <row r="880" spans="2:5" x14ac:dyDescent="0.2">
      <c r="B880" s="21">
        <f t="shared" ca="1" si="45"/>
        <v>1.2679429699923313E-4</v>
      </c>
      <c r="C880" s="21">
        <v>823</v>
      </c>
      <c r="D880" s="21">
        <f t="shared" ca="1" si="46"/>
        <v>131.15225182186586</v>
      </c>
      <c r="E880" s="21">
        <f t="shared" ca="1" si="47"/>
        <v>253.80129403887682</v>
      </c>
    </row>
    <row r="881" spans="2:5" x14ac:dyDescent="0.2">
      <c r="B881" s="21">
        <f t="shared" ca="1" si="45"/>
        <v>1.0778647249437688E-5</v>
      </c>
      <c r="C881" s="21">
        <v>824</v>
      </c>
      <c r="D881" s="21">
        <f t="shared" ca="1" si="46"/>
        <v>84.924304435924455</v>
      </c>
      <c r="E881" s="21">
        <f t="shared" ca="1" si="47"/>
        <v>338.9520691469329</v>
      </c>
    </row>
    <row r="882" spans="2:5" x14ac:dyDescent="0.2">
      <c r="B882" s="21">
        <f t="shared" ca="1" si="45"/>
        <v>3.3843122772374462E-5</v>
      </c>
      <c r="C882" s="21">
        <v>825</v>
      </c>
      <c r="D882" s="21">
        <f t="shared" ca="1" si="46"/>
        <v>105.01400078170558</v>
      </c>
      <c r="E882" s="21">
        <f t="shared" ca="1" si="47"/>
        <v>349.75247886094417</v>
      </c>
    </row>
    <row r="883" spans="2:5" x14ac:dyDescent="0.2">
      <c r="B883" s="21">
        <f t="shared" ca="1" si="45"/>
        <v>1.0807659592742335E-4</v>
      </c>
      <c r="C883" s="21">
        <v>826</v>
      </c>
      <c r="D883" s="21">
        <f t="shared" ca="1" si="46"/>
        <v>127.78040671938309</v>
      </c>
      <c r="E883" s="21">
        <f t="shared" ca="1" si="47"/>
        <v>275.40834976269758</v>
      </c>
    </row>
    <row r="884" spans="2:5" x14ac:dyDescent="0.2">
      <c r="B884" s="21">
        <f t="shared" ca="1" si="45"/>
        <v>2.496934964314577E-6</v>
      </c>
      <c r="C884" s="21">
        <v>827</v>
      </c>
      <c r="D884" s="21">
        <f t="shared" ca="1" si="46"/>
        <v>61.698558168070285</v>
      </c>
      <c r="E884" s="21">
        <f t="shared" ca="1" si="47"/>
        <v>391.50688197319505</v>
      </c>
    </row>
    <row r="885" spans="2:5" x14ac:dyDescent="0.2">
      <c r="B885" s="21">
        <f t="shared" ca="1" si="45"/>
        <v>2.1933810242490636E-5</v>
      </c>
      <c r="C885" s="21">
        <v>828</v>
      </c>
      <c r="D885" s="21">
        <f t="shared" ca="1" si="46"/>
        <v>97.164532636347559</v>
      </c>
      <c r="E885" s="21">
        <f t="shared" ca="1" si="47"/>
        <v>292.74617703293228</v>
      </c>
    </row>
    <row r="886" spans="2:5" x14ac:dyDescent="0.2">
      <c r="B886" s="21">
        <f t="shared" ca="1" si="45"/>
        <v>9.724821708397726E-5</v>
      </c>
      <c r="C886" s="21">
        <v>829</v>
      </c>
      <c r="D886" s="21">
        <f t="shared" ca="1" si="46"/>
        <v>125.58750659014493</v>
      </c>
      <c r="E886" s="21">
        <f t="shared" ca="1" si="47"/>
        <v>362.41370737961711</v>
      </c>
    </row>
    <row r="887" spans="2:5" x14ac:dyDescent="0.2">
      <c r="B887" s="21">
        <f t="shared" ca="1" si="45"/>
        <v>7.0115285455162765E-5</v>
      </c>
      <c r="C887" s="21">
        <v>830</v>
      </c>
      <c r="D887" s="21">
        <f t="shared" ca="1" si="46"/>
        <v>118.96126434130684</v>
      </c>
      <c r="E887" s="21">
        <f t="shared" ca="1" si="47"/>
        <v>300.21468670303199</v>
      </c>
    </row>
    <row r="888" spans="2:5" x14ac:dyDescent="0.2">
      <c r="B888" s="21">
        <f t="shared" ca="1" si="45"/>
        <v>4.9135506552104363E-5</v>
      </c>
      <c r="C888" s="21">
        <v>831</v>
      </c>
      <c r="D888" s="21">
        <f t="shared" ca="1" si="46"/>
        <v>112.02381028984603</v>
      </c>
      <c r="E888" s="21">
        <f t="shared" ca="1" si="47"/>
        <v>194.42890084996958</v>
      </c>
    </row>
    <row r="889" spans="2:5" x14ac:dyDescent="0.2">
      <c r="B889" s="21">
        <f t="shared" ca="1" si="45"/>
        <v>9.9707947629465192E-6</v>
      </c>
      <c r="C889" s="21">
        <v>832</v>
      </c>
      <c r="D889" s="21">
        <f t="shared" ca="1" si="46"/>
        <v>83.624207459893583</v>
      </c>
      <c r="E889" s="21">
        <f t="shared" ca="1" si="47"/>
        <v>305.69957647724664</v>
      </c>
    </row>
    <row r="890" spans="2:5" x14ac:dyDescent="0.2">
      <c r="B890" s="21">
        <f t="shared" ref="B890:B953" ca="1" si="48">_xlfn.NORM.DIST(D890,Mu,Sigma,0)</f>
        <v>9.046787139838574E-6</v>
      </c>
      <c r="C890" s="21">
        <v>833</v>
      </c>
      <c r="D890" s="21">
        <f t="shared" ref="D890:D953" ca="1" si="49">_xlfn.NORM.INV(RAND(),mu_1,sigma_1)</f>
        <v>82.012183789516413</v>
      </c>
      <c r="E890" s="21">
        <f t="shared" ref="E890:E953" ca="1" si="50">_xlfn.NORM.INV(RAND(),mu_test,sigma_test)</f>
        <v>276.34574853051038</v>
      </c>
    </row>
    <row r="891" spans="2:5" x14ac:dyDescent="0.2">
      <c r="B891" s="21">
        <f t="shared" ca="1" si="48"/>
        <v>1.7401702496378148E-5</v>
      </c>
      <c r="C891" s="21">
        <v>834</v>
      </c>
      <c r="D891" s="21">
        <f t="shared" ca="1" si="49"/>
        <v>93.097250383941983</v>
      </c>
      <c r="E891" s="21">
        <f t="shared" ca="1" si="50"/>
        <v>303.99913386366609</v>
      </c>
    </row>
    <row r="892" spans="2:5" x14ac:dyDescent="0.2">
      <c r="B892" s="21">
        <f t="shared" ca="1" si="48"/>
        <v>5.4095569118157226E-5</v>
      </c>
      <c r="C892" s="21">
        <v>835</v>
      </c>
      <c r="D892" s="21">
        <f t="shared" ca="1" si="49"/>
        <v>113.87471609556842</v>
      </c>
      <c r="E892" s="21">
        <f t="shared" ca="1" si="50"/>
        <v>346.95447610766456</v>
      </c>
    </row>
    <row r="893" spans="2:5" x14ac:dyDescent="0.2">
      <c r="B893" s="21">
        <f t="shared" ca="1" si="48"/>
        <v>7.0757403657484289E-7</v>
      </c>
      <c r="C893" s="21">
        <v>836</v>
      </c>
      <c r="D893" s="21">
        <f t="shared" ca="1" si="49"/>
        <v>43.355086940301142</v>
      </c>
      <c r="E893" s="21">
        <f t="shared" ca="1" si="50"/>
        <v>379.84857585356247</v>
      </c>
    </row>
    <row r="894" spans="2:5" x14ac:dyDescent="0.2">
      <c r="B894" s="21">
        <f t="shared" ca="1" si="48"/>
        <v>1.2854593952256704E-4</v>
      </c>
      <c r="C894" s="21">
        <v>837</v>
      </c>
      <c r="D894" s="21">
        <f t="shared" ca="1" si="49"/>
        <v>131.44503556472574</v>
      </c>
      <c r="E894" s="21">
        <f t="shared" ca="1" si="50"/>
        <v>283.05996409808557</v>
      </c>
    </row>
    <row r="895" spans="2:5" x14ac:dyDescent="0.2">
      <c r="B895" s="21">
        <f t="shared" ca="1" si="48"/>
        <v>2.7811926481061573E-5</v>
      </c>
      <c r="C895" s="21">
        <v>838</v>
      </c>
      <c r="D895" s="21">
        <f t="shared" ca="1" si="49"/>
        <v>101.42333930984991</v>
      </c>
      <c r="E895" s="21">
        <f t="shared" ca="1" si="50"/>
        <v>308.25569267874175</v>
      </c>
    </row>
    <row r="896" spans="2:5" x14ac:dyDescent="0.2">
      <c r="B896" s="21">
        <f t="shared" ca="1" si="48"/>
        <v>7.4880722389634752E-5</v>
      </c>
      <c r="C896" s="21">
        <v>839</v>
      </c>
      <c r="D896" s="21">
        <f t="shared" ca="1" si="49"/>
        <v>120.2735882558047</v>
      </c>
      <c r="E896" s="21">
        <f t="shared" ca="1" si="50"/>
        <v>276.83592378435333</v>
      </c>
    </row>
    <row r="897" spans="2:5" x14ac:dyDescent="0.2">
      <c r="B897" s="21">
        <f t="shared" ca="1" si="48"/>
        <v>4.4557391764947272E-5</v>
      </c>
      <c r="C897" s="21">
        <v>840</v>
      </c>
      <c r="D897" s="21">
        <f t="shared" ca="1" si="49"/>
        <v>110.15997341844269</v>
      </c>
      <c r="E897" s="21">
        <f t="shared" ca="1" si="50"/>
        <v>242.54612623587758</v>
      </c>
    </row>
    <row r="898" spans="2:5" x14ac:dyDescent="0.2">
      <c r="B898" s="21">
        <f t="shared" ca="1" si="48"/>
        <v>4.6026112976359036E-6</v>
      </c>
      <c r="C898" s="21">
        <v>841</v>
      </c>
      <c r="D898" s="21">
        <f t="shared" ca="1" si="49"/>
        <v>71.123731557191974</v>
      </c>
      <c r="E898" s="21">
        <f t="shared" ca="1" si="50"/>
        <v>208.32950061498192</v>
      </c>
    </row>
    <row r="899" spans="2:5" x14ac:dyDescent="0.2">
      <c r="B899" s="21">
        <f t="shared" ca="1" si="48"/>
        <v>8.536564029209668E-5</v>
      </c>
      <c r="C899" s="21">
        <v>842</v>
      </c>
      <c r="D899" s="21">
        <f t="shared" ca="1" si="49"/>
        <v>122.91797599795559</v>
      </c>
      <c r="E899" s="21">
        <f t="shared" ca="1" si="50"/>
        <v>233.05445560122786</v>
      </c>
    </row>
    <row r="900" spans="2:5" x14ac:dyDescent="0.2">
      <c r="B900" s="21">
        <f t="shared" ca="1" si="48"/>
        <v>1.6662736245095584E-5</v>
      </c>
      <c r="C900" s="21">
        <v>843</v>
      </c>
      <c r="D900" s="21">
        <f t="shared" ca="1" si="49"/>
        <v>92.343604211291421</v>
      </c>
      <c r="E900" s="21">
        <f t="shared" ca="1" si="50"/>
        <v>237.37377390368152</v>
      </c>
    </row>
    <row r="901" spans="2:5" x14ac:dyDescent="0.2">
      <c r="B901" s="21">
        <f t="shared" ca="1" si="48"/>
        <v>6.2935168345871714E-5</v>
      </c>
      <c r="C901" s="21">
        <v>844</v>
      </c>
      <c r="D901" s="21">
        <f t="shared" ca="1" si="49"/>
        <v>116.82554532046836</v>
      </c>
      <c r="E901" s="21">
        <f t="shared" ca="1" si="50"/>
        <v>267.28546650443252</v>
      </c>
    </row>
    <row r="902" spans="2:5" x14ac:dyDescent="0.2">
      <c r="B902" s="21">
        <f t="shared" ca="1" si="48"/>
        <v>8.4091238914410433E-6</v>
      </c>
      <c r="C902" s="21">
        <v>845</v>
      </c>
      <c r="D902" s="21">
        <f t="shared" ca="1" si="49"/>
        <v>80.808409801109619</v>
      </c>
      <c r="E902" s="21">
        <f t="shared" ca="1" si="50"/>
        <v>191.83083239204876</v>
      </c>
    </row>
    <row r="903" spans="2:5" x14ac:dyDescent="0.2">
      <c r="B903" s="21">
        <f t="shared" ca="1" si="48"/>
        <v>2.3836792497322588E-4</v>
      </c>
      <c r="C903" s="21">
        <v>846</v>
      </c>
      <c r="D903" s="21">
        <f t="shared" ca="1" si="49"/>
        <v>145.19506800192701</v>
      </c>
      <c r="E903" s="21">
        <f t="shared" ca="1" si="50"/>
        <v>329.91794434046835</v>
      </c>
    </row>
    <row r="904" spans="2:5" x14ac:dyDescent="0.2">
      <c r="B904" s="21">
        <f t="shared" ca="1" si="48"/>
        <v>2.3349872194233993E-4</v>
      </c>
      <c r="C904" s="21">
        <v>847</v>
      </c>
      <c r="D904" s="21">
        <f t="shared" ca="1" si="49"/>
        <v>144.7158534033436</v>
      </c>
      <c r="E904" s="21">
        <f t="shared" ca="1" si="50"/>
        <v>391.77440265025228</v>
      </c>
    </row>
    <row r="905" spans="2:5" x14ac:dyDescent="0.2">
      <c r="B905" s="21">
        <f t="shared" ca="1" si="48"/>
        <v>3.3658297101536456E-5</v>
      </c>
      <c r="C905" s="21">
        <v>848</v>
      </c>
      <c r="D905" s="21">
        <f t="shared" ca="1" si="49"/>
        <v>104.91292037464635</v>
      </c>
      <c r="E905" s="21">
        <f t="shared" ca="1" si="50"/>
        <v>167.52938616297322</v>
      </c>
    </row>
    <row r="906" spans="2:5" x14ac:dyDescent="0.2">
      <c r="B906" s="21">
        <f t="shared" ca="1" si="48"/>
        <v>4.7471562512148555E-5</v>
      </c>
      <c r="C906" s="21">
        <v>849</v>
      </c>
      <c r="D906" s="21">
        <f t="shared" ca="1" si="49"/>
        <v>111.3651791792189</v>
      </c>
      <c r="E906" s="21">
        <f t="shared" ca="1" si="50"/>
        <v>350.7270285189752</v>
      </c>
    </row>
    <row r="907" spans="2:5" x14ac:dyDescent="0.2">
      <c r="B907" s="21">
        <f t="shared" ca="1" si="48"/>
        <v>8.3426147820371839E-6</v>
      </c>
      <c r="C907" s="21">
        <v>850</v>
      </c>
      <c r="D907" s="21">
        <f t="shared" ca="1" si="49"/>
        <v>80.678032198304578</v>
      </c>
      <c r="E907" s="21">
        <f t="shared" ca="1" si="50"/>
        <v>242.9568804369477</v>
      </c>
    </row>
    <row r="908" spans="2:5" x14ac:dyDescent="0.2">
      <c r="B908" s="21">
        <f t="shared" ca="1" si="48"/>
        <v>1.0721762648158329E-4</v>
      </c>
      <c r="C908" s="21">
        <v>851</v>
      </c>
      <c r="D908" s="21">
        <f t="shared" ca="1" si="49"/>
        <v>127.61368682740941</v>
      </c>
      <c r="E908" s="21">
        <f t="shared" ca="1" si="50"/>
        <v>325.36378916689881</v>
      </c>
    </row>
    <row r="909" spans="2:5" x14ac:dyDescent="0.2">
      <c r="B909" s="21">
        <f t="shared" ca="1" si="48"/>
        <v>4.6890813613583996E-5</v>
      </c>
      <c r="C909" s="21">
        <v>852</v>
      </c>
      <c r="D909" s="21">
        <f t="shared" ca="1" si="49"/>
        <v>111.13041303069849</v>
      </c>
      <c r="E909" s="21">
        <f t="shared" ca="1" si="50"/>
        <v>370.03381943613562</v>
      </c>
    </row>
    <row r="910" spans="2:5" x14ac:dyDescent="0.2">
      <c r="B910" s="21">
        <f t="shared" ca="1" si="48"/>
        <v>6.3998675363544148E-5</v>
      </c>
      <c r="C910" s="21">
        <v>853</v>
      </c>
      <c r="D910" s="21">
        <f t="shared" ca="1" si="49"/>
        <v>117.15517903636467</v>
      </c>
      <c r="E910" s="21">
        <f t="shared" ca="1" si="50"/>
        <v>467.13049327081609</v>
      </c>
    </row>
    <row r="911" spans="2:5" x14ac:dyDescent="0.2">
      <c r="B911" s="21">
        <f t="shared" ca="1" si="48"/>
        <v>3.2913502848088718E-5</v>
      </c>
      <c r="C911" s="21">
        <v>854</v>
      </c>
      <c r="D911" s="21">
        <f t="shared" ca="1" si="49"/>
        <v>104.50043434838787</v>
      </c>
      <c r="E911" s="21">
        <f t="shared" ca="1" si="50"/>
        <v>168.44030981327865</v>
      </c>
    </row>
    <row r="912" spans="2:5" x14ac:dyDescent="0.2">
      <c r="B912" s="21">
        <f t="shared" ca="1" si="48"/>
        <v>5.0393467580720389E-5</v>
      </c>
      <c r="C912" s="21">
        <v>855</v>
      </c>
      <c r="D912" s="21">
        <f t="shared" ca="1" si="49"/>
        <v>112.50857477487232</v>
      </c>
      <c r="E912" s="21">
        <f t="shared" ca="1" si="50"/>
        <v>214.39246127391863</v>
      </c>
    </row>
    <row r="913" spans="2:5" x14ac:dyDescent="0.2">
      <c r="B913" s="21">
        <f t="shared" ca="1" si="48"/>
        <v>2.6228982318635495E-5</v>
      </c>
      <c r="C913" s="21">
        <v>856</v>
      </c>
      <c r="D913" s="21">
        <f t="shared" ca="1" si="49"/>
        <v>100.36380646771782</v>
      </c>
      <c r="E913" s="21">
        <f t="shared" ca="1" si="50"/>
        <v>312.26257866034371</v>
      </c>
    </row>
    <row r="914" spans="2:5" x14ac:dyDescent="0.2">
      <c r="B914" s="21">
        <f t="shared" ca="1" si="48"/>
        <v>3.2584380132934318E-5</v>
      </c>
      <c r="C914" s="21">
        <v>857</v>
      </c>
      <c r="D914" s="21">
        <f t="shared" ca="1" si="49"/>
        <v>104.31545828220776</v>
      </c>
      <c r="E914" s="21">
        <f t="shared" ca="1" si="50"/>
        <v>316.83398508082297</v>
      </c>
    </row>
    <row r="915" spans="2:5" x14ac:dyDescent="0.2">
      <c r="B915" s="21">
        <f t="shared" ca="1" si="48"/>
        <v>4.2610142745345695E-5</v>
      </c>
      <c r="C915" s="21">
        <v>858</v>
      </c>
      <c r="D915" s="21">
        <f t="shared" ca="1" si="49"/>
        <v>109.31446556197973</v>
      </c>
      <c r="E915" s="21">
        <f t="shared" ca="1" si="50"/>
        <v>294.28403842063602</v>
      </c>
    </row>
    <row r="916" spans="2:5" x14ac:dyDescent="0.2">
      <c r="B916" s="21">
        <f t="shared" ca="1" si="48"/>
        <v>2.8778398442156635E-4</v>
      </c>
      <c r="C916" s="21">
        <v>859</v>
      </c>
      <c r="D916" s="21">
        <f t="shared" ca="1" si="49"/>
        <v>149.64001633061596</v>
      </c>
      <c r="E916" s="21">
        <f t="shared" ca="1" si="50"/>
        <v>297.05275500908613</v>
      </c>
    </row>
    <row r="917" spans="2:5" x14ac:dyDescent="0.2">
      <c r="B917" s="21">
        <f t="shared" ca="1" si="48"/>
        <v>1.5684109470249886E-5</v>
      </c>
      <c r="C917" s="21">
        <v>860</v>
      </c>
      <c r="D917" s="21">
        <f t="shared" ca="1" si="49"/>
        <v>91.296929422643061</v>
      </c>
      <c r="E917" s="21">
        <f t="shared" ca="1" si="50"/>
        <v>317.51120625173536</v>
      </c>
    </row>
    <row r="918" spans="2:5" x14ac:dyDescent="0.2">
      <c r="B918" s="21">
        <f t="shared" ca="1" si="48"/>
        <v>3.4720387675728338E-5</v>
      </c>
      <c r="C918" s="21">
        <v>861</v>
      </c>
      <c r="D918" s="21">
        <f t="shared" ca="1" si="49"/>
        <v>105.48706230527714</v>
      </c>
      <c r="E918" s="21">
        <f t="shared" ca="1" si="50"/>
        <v>316.83320217672122</v>
      </c>
    </row>
    <row r="919" spans="2:5" x14ac:dyDescent="0.2">
      <c r="B919" s="21">
        <f t="shared" ca="1" si="48"/>
        <v>1.2345915696327015E-5</v>
      </c>
      <c r="C919" s="21">
        <v>862</v>
      </c>
      <c r="D919" s="21">
        <f t="shared" ca="1" si="49"/>
        <v>87.20879810841474</v>
      </c>
      <c r="E919" s="21">
        <f t="shared" ca="1" si="50"/>
        <v>354.18644076827547</v>
      </c>
    </row>
    <row r="920" spans="2:5" x14ac:dyDescent="0.2">
      <c r="B920" s="21">
        <f t="shared" ca="1" si="48"/>
        <v>2.1883784008073568E-4</v>
      </c>
      <c r="C920" s="21">
        <v>863</v>
      </c>
      <c r="D920" s="21">
        <f t="shared" ca="1" si="49"/>
        <v>143.21972529882896</v>
      </c>
      <c r="E920" s="21">
        <f t="shared" ca="1" si="50"/>
        <v>332.4666759641147</v>
      </c>
    </row>
    <row r="921" spans="2:5" x14ac:dyDescent="0.2">
      <c r="B921" s="21">
        <f t="shared" ca="1" si="48"/>
        <v>8.6559916422758235E-7</v>
      </c>
      <c r="C921" s="21">
        <v>864</v>
      </c>
      <c r="D921" s="21">
        <f t="shared" ca="1" si="49"/>
        <v>46.198428388283901</v>
      </c>
      <c r="E921" s="21">
        <f t="shared" ca="1" si="50"/>
        <v>352.70341401125319</v>
      </c>
    </row>
    <row r="922" spans="2:5" x14ac:dyDescent="0.2">
      <c r="B922" s="21">
        <f t="shared" ca="1" si="48"/>
        <v>3.5519429313504312E-5</v>
      </c>
      <c r="C922" s="21">
        <v>865</v>
      </c>
      <c r="D922" s="21">
        <f t="shared" ca="1" si="49"/>
        <v>105.90862255009422</v>
      </c>
      <c r="E922" s="21">
        <f t="shared" ca="1" si="50"/>
        <v>285.52752848550409</v>
      </c>
    </row>
    <row r="923" spans="2:5" x14ac:dyDescent="0.2">
      <c r="B923" s="21">
        <f t="shared" ca="1" si="48"/>
        <v>1.3955996014699019E-5</v>
      </c>
      <c r="C923" s="21">
        <v>866</v>
      </c>
      <c r="D923" s="21">
        <f t="shared" ca="1" si="49"/>
        <v>89.292878102379007</v>
      </c>
      <c r="E923" s="21">
        <f t="shared" ca="1" si="50"/>
        <v>224.50317499686275</v>
      </c>
    </row>
    <row r="924" spans="2:5" x14ac:dyDescent="0.2">
      <c r="B924" s="21">
        <f t="shared" ca="1" si="48"/>
        <v>3.6732304618958699E-5</v>
      </c>
      <c r="C924" s="21">
        <v>867</v>
      </c>
      <c r="D924" s="21">
        <f t="shared" ca="1" si="49"/>
        <v>106.53240532168239</v>
      </c>
      <c r="E924" s="21">
        <f t="shared" ca="1" si="50"/>
        <v>323.9707320604</v>
      </c>
    </row>
    <row r="925" spans="2:5" x14ac:dyDescent="0.2">
      <c r="B925" s="21">
        <f t="shared" ca="1" si="48"/>
        <v>1.6580493980476868E-5</v>
      </c>
      <c r="C925" s="21">
        <v>868</v>
      </c>
      <c r="D925" s="21">
        <f t="shared" ca="1" si="49"/>
        <v>92.257843131130869</v>
      </c>
      <c r="E925" s="21">
        <f t="shared" ca="1" si="50"/>
        <v>337.94815548367774</v>
      </c>
    </row>
    <row r="926" spans="2:5" x14ac:dyDescent="0.2">
      <c r="B926" s="21">
        <f t="shared" ca="1" si="48"/>
        <v>1.5264152763601386E-6</v>
      </c>
      <c r="C926" s="21">
        <v>869</v>
      </c>
      <c r="D926" s="21">
        <f t="shared" ca="1" si="49"/>
        <v>54.376305874204277</v>
      </c>
      <c r="E926" s="21">
        <f t="shared" ca="1" si="50"/>
        <v>273.60125554835042</v>
      </c>
    </row>
    <row r="927" spans="2:5" x14ac:dyDescent="0.2">
      <c r="B927" s="21">
        <f t="shared" ca="1" si="48"/>
        <v>1.45414428680999E-4</v>
      </c>
      <c r="C927" s="21">
        <v>870</v>
      </c>
      <c r="D927" s="21">
        <f t="shared" ca="1" si="49"/>
        <v>134.09941046108244</v>
      </c>
      <c r="E927" s="21">
        <f t="shared" ca="1" si="50"/>
        <v>237.46877958586066</v>
      </c>
    </row>
    <row r="928" spans="2:5" x14ac:dyDescent="0.2">
      <c r="B928" s="21">
        <f t="shared" ca="1" si="48"/>
        <v>1.7000916404153174E-5</v>
      </c>
      <c r="C928" s="21">
        <v>871</v>
      </c>
      <c r="D928" s="21">
        <f t="shared" ca="1" si="49"/>
        <v>92.692225086915599</v>
      </c>
      <c r="E928" s="21">
        <f t="shared" ca="1" si="50"/>
        <v>231.39521091935575</v>
      </c>
    </row>
    <row r="929" spans="2:5" x14ac:dyDescent="0.2">
      <c r="B929" s="21">
        <f t="shared" ca="1" si="48"/>
        <v>4.6085484631550551E-5</v>
      </c>
      <c r="C929" s="21">
        <v>872</v>
      </c>
      <c r="D929" s="21">
        <f t="shared" ca="1" si="49"/>
        <v>110.80049712117243</v>
      </c>
      <c r="E929" s="21">
        <f t="shared" ca="1" si="50"/>
        <v>267.38501616447701</v>
      </c>
    </row>
    <row r="930" spans="2:5" x14ac:dyDescent="0.2">
      <c r="B930" s="21">
        <f t="shared" ca="1" si="48"/>
        <v>2.4497036943585248E-5</v>
      </c>
      <c r="C930" s="21">
        <v>873</v>
      </c>
      <c r="D930" s="21">
        <f t="shared" ca="1" si="49"/>
        <v>99.135712202670703</v>
      </c>
      <c r="E930" s="21">
        <f t="shared" ca="1" si="50"/>
        <v>232.87248705346693</v>
      </c>
    </row>
    <row r="931" spans="2:5" x14ac:dyDescent="0.2">
      <c r="B931" s="21">
        <f t="shared" ca="1" si="48"/>
        <v>6.6946060472062989E-6</v>
      </c>
      <c r="C931" s="21">
        <v>874</v>
      </c>
      <c r="D931" s="21">
        <f t="shared" ca="1" si="49"/>
        <v>77.094947654093687</v>
      </c>
      <c r="E931" s="21">
        <f t="shared" ca="1" si="50"/>
        <v>321.09843082908515</v>
      </c>
    </row>
    <row r="932" spans="2:5" x14ac:dyDescent="0.2">
      <c r="B932" s="21">
        <f t="shared" ca="1" si="48"/>
        <v>9.5716513406830646E-6</v>
      </c>
      <c r="C932" s="21">
        <v>875</v>
      </c>
      <c r="D932" s="21">
        <f t="shared" ca="1" si="49"/>
        <v>82.945545150242609</v>
      </c>
      <c r="E932" s="21">
        <f t="shared" ca="1" si="50"/>
        <v>248.23777688055341</v>
      </c>
    </row>
    <row r="933" spans="2:5" x14ac:dyDescent="0.2">
      <c r="B933" s="21">
        <f t="shared" ca="1" si="48"/>
        <v>2.0479132281461018E-5</v>
      </c>
      <c r="C933" s="21">
        <v>876</v>
      </c>
      <c r="D933" s="21">
        <f t="shared" ca="1" si="49"/>
        <v>95.950223149354713</v>
      </c>
      <c r="E933" s="21">
        <f t="shared" ca="1" si="50"/>
        <v>285.73379679629778</v>
      </c>
    </row>
    <row r="934" spans="2:5" x14ac:dyDescent="0.2">
      <c r="B934" s="21">
        <f t="shared" ca="1" si="48"/>
        <v>5.539868581195875E-5</v>
      </c>
      <c r="C934" s="21">
        <v>877</v>
      </c>
      <c r="D934" s="21">
        <f t="shared" ca="1" si="49"/>
        <v>114.33569149059831</v>
      </c>
      <c r="E934" s="21">
        <f t="shared" ca="1" si="50"/>
        <v>339.73402896976393</v>
      </c>
    </row>
    <row r="935" spans="2:5" x14ac:dyDescent="0.2">
      <c r="B935" s="21">
        <f t="shared" ca="1" si="48"/>
        <v>6.47949458401199E-6</v>
      </c>
      <c r="C935" s="21">
        <v>878</v>
      </c>
      <c r="D935" s="21">
        <f t="shared" ca="1" si="49"/>
        <v>76.568105117310182</v>
      </c>
      <c r="E935" s="21">
        <f t="shared" ca="1" si="50"/>
        <v>326.68403890403312</v>
      </c>
    </row>
    <row r="936" spans="2:5" x14ac:dyDescent="0.2">
      <c r="B936" s="21">
        <f t="shared" ca="1" si="48"/>
        <v>3.7783573027483293E-5</v>
      </c>
      <c r="C936" s="21">
        <v>879</v>
      </c>
      <c r="D936" s="21">
        <f t="shared" ca="1" si="49"/>
        <v>107.05819058951523</v>
      </c>
      <c r="E936" s="21">
        <f t="shared" ca="1" si="50"/>
        <v>274.04137184405687</v>
      </c>
    </row>
    <row r="937" spans="2:5" x14ac:dyDescent="0.2">
      <c r="B937" s="21">
        <f t="shared" ca="1" si="48"/>
        <v>4.6030736811802975E-5</v>
      </c>
      <c r="C937" s="21">
        <v>880</v>
      </c>
      <c r="D937" s="21">
        <f t="shared" ca="1" si="49"/>
        <v>110.77788104208848</v>
      </c>
      <c r="E937" s="21">
        <f t="shared" ca="1" si="50"/>
        <v>360.2358841286798</v>
      </c>
    </row>
    <row r="938" spans="2:5" x14ac:dyDescent="0.2">
      <c r="B938" s="21">
        <f t="shared" ca="1" si="48"/>
        <v>5.076245660473382E-6</v>
      </c>
      <c r="C938" s="21">
        <v>881</v>
      </c>
      <c r="D938" s="21">
        <f t="shared" ca="1" si="49"/>
        <v>72.669580290727211</v>
      </c>
      <c r="E938" s="21">
        <f t="shared" ca="1" si="50"/>
        <v>206.47114466157947</v>
      </c>
    </row>
    <row r="939" spans="2:5" x14ac:dyDescent="0.2">
      <c r="B939" s="21">
        <f t="shared" ca="1" si="48"/>
        <v>4.3778708823206747E-5</v>
      </c>
      <c r="C939" s="21">
        <v>882</v>
      </c>
      <c r="D939" s="21">
        <f t="shared" ca="1" si="49"/>
        <v>109.8259349555764</v>
      </c>
      <c r="E939" s="21">
        <f t="shared" ca="1" si="50"/>
        <v>283.95549283021086</v>
      </c>
    </row>
    <row r="940" spans="2:5" x14ac:dyDescent="0.2">
      <c r="B940" s="21">
        <f t="shared" ca="1" si="48"/>
        <v>7.7203868021160147E-6</v>
      </c>
      <c r="C940" s="21">
        <v>883</v>
      </c>
      <c r="D940" s="21">
        <f t="shared" ca="1" si="49"/>
        <v>79.409398273281951</v>
      </c>
      <c r="E940" s="21">
        <f t="shared" ca="1" si="50"/>
        <v>266.18627906057407</v>
      </c>
    </row>
    <row r="941" spans="2:5" x14ac:dyDescent="0.2">
      <c r="B941" s="21">
        <f t="shared" ca="1" si="48"/>
        <v>2.0150191911774367E-5</v>
      </c>
      <c r="C941" s="21">
        <v>884</v>
      </c>
      <c r="D941" s="21">
        <f t="shared" ca="1" si="49"/>
        <v>95.664740487024829</v>
      </c>
      <c r="E941" s="21">
        <f t="shared" ca="1" si="50"/>
        <v>310.3369725066122</v>
      </c>
    </row>
    <row r="942" spans="2:5" x14ac:dyDescent="0.2">
      <c r="B942" s="21">
        <f t="shared" ca="1" si="48"/>
        <v>5.5479666509583834E-5</v>
      </c>
      <c r="C942" s="21">
        <v>885</v>
      </c>
      <c r="D942" s="21">
        <f t="shared" ca="1" si="49"/>
        <v>114.36401662823553</v>
      </c>
      <c r="E942" s="21">
        <f t="shared" ca="1" si="50"/>
        <v>331.60115416866677</v>
      </c>
    </row>
    <row r="943" spans="2:5" x14ac:dyDescent="0.2">
      <c r="B943" s="21">
        <f t="shared" ca="1" si="48"/>
        <v>2.2534749401451702E-4</v>
      </c>
      <c r="C943" s="21">
        <v>886</v>
      </c>
      <c r="D943" s="21">
        <f t="shared" ca="1" si="49"/>
        <v>143.89425505793173</v>
      </c>
      <c r="E943" s="21">
        <f t="shared" ca="1" si="50"/>
        <v>291.77259643825124</v>
      </c>
    </row>
    <row r="944" spans="2:5" x14ac:dyDescent="0.2">
      <c r="B944" s="21">
        <f t="shared" ca="1" si="48"/>
        <v>2.3344530322614242E-5</v>
      </c>
      <c r="C944" s="21">
        <v>887</v>
      </c>
      <c r="D944" s="21">
        <f t="shared" ca="1" si="49"/>
        <v>98.273883139351739</v>
      </c>
      <c r="E944" s="21">
        <f t="shared" ca="1" si="50"/>
        <v>274.94989841406016</v>
      </c>
    </row>
    <row r="945" spans="2:5" x14ac:dyDescent="0.2">
      <c r="B945" s="21">
        <f t="shared" ca="1" si="48"/>
        <v>2.483963849273301E-5</v>
      </c>
      <c r="C945" s="21">
        <v>888</v>
      </c>
      <c r="D945" s="21">
        <f t="shared" ca="1" si="49"/>
        <v>99.384784562891213</v>
      </c>
      <c r="E945" s="21">
        <f t="shared" ca="1" si="50"/>
        <v>245.86424888504695</v>
      </c>
    </row>
    <row r="946" spans="2:5" x14ac:dyDescent="0.2">
      <c r="B946" s="21">
        <f t="shared" ca="1" si="48"/>
        <v>2.0188123279335339E-5</v>
      </c>
      <c r="C946" s="21">
        <v>889</v>
      </c>
      <c r="D946" s="21">
        <f t="shared" ca="1" si="49"/>
        <v>95.69787688304821</v>
      </c>
      <c r="E946" s="21">
        <f t="shared" ca="1" si="50"/>
        <v>225.09238169830073</v>
      </c>
    </row>
    <row r="947" spans="2:5" x14ac:dyDescent="0.2">
      <c r="B947" s="21">
        <f t="shared" ca="1" si="48"/>
        <v>7.9878893600912074E-6</v>
      </c>
      <c r="C947" s="21">
        <v>890</v>
      </c>
      <c r="D947" s="21">
        <f t="shared" ca="1" si="49"/>
        <v>79.96598793713477</v>
      </c>
      <c r="E947" s="21">
        <f t="shared" ca="1" si="50"/>
        <v>287.88560473355858</v>
      </c>
    </row>
    <row r="948" spans="2:5" x14ac:dyDescent="0.2">
      <c r="B948" s="21">
        <f t="shared" ca="1" si="48"/>
        <v>3.1879944609207532E-6</v>
      </c>
      <c r="C948" s="21">
        <v>891</v>
      </c>
      <c r="D948" s="21">
        <f t="shared" ca="1" si="49"/>
        <v>65.418638503738535</v>
      </c>
      <c r="E948" s="21">
        <f t="shared" ca="1" si="50"/>
        <v>369.74910329216829</v>
      </c>
    </row>
    <row r="949" spans="2:5" x14ac:dyDescent="0.2">
      <c r="B949" s="21">
        <f t="shared" ca="1" si="48"/>
        <v>3.3501062562077723E-6</v>
      </c>
      <c r="C949" s="21">
        <v>892</v>
      </c>
      <c r="D949" s="21">
        <f t="shared" ca="1" si="49"/>
        <v>66.18106391415931</v>
      </c>
      <c r="E949" s="21">
        <f t="shared" ca="1" si="50"/>
        <v>336.78065938023485</v>
      </c>
    </row>
    <row r="950" spans="2:5" x14ac:dyDescent="0.2">
      <c r="B950" s="21">
        <f t="shared" ca="1" si="48"/>
        <v>2.6524172490254541E-5</v>
      </c>
      <c r="C950" s="21">
        <v>893</v>
      </c>
      <c r="D950" s="21">
        <f t="shared" ca="1" si="49"/>
        <v>100.56572253921973</v>
      </c>
      <c r="E950" s="21">
        <f t="shared" ca="1" si="50"/>
        <v>270.85099332157114</v>
      </c>
    </row>
    <row r="951" spans="2:5" x14ac:dyDescent="0.2">
      <c r="B951" s="21">
        <f t="shared" ca="1" si="48"/>
        <v>4.5294962422212702E-5</v>
      </c>
      <c r="C951" s="21">
        <v>894</v>
      </c>
      <c r="D951" s="21">
        <f t="shared" ca="1" si="49"/>
        <v>110.4715646255496</v>
      </c>
      <c r="E951" s="21">
        <f t="shared" ca="1" si="50"/>
        <v>263.24515504711724</v>
      </c>
    </row>
    <row r="952" spans="2:5" x14ac:dyDescent="0.2">
      <c r="B952" s="21">
        <f t="shared" ca="1" si="48"/>
        <v>7.8756457825584487E-6</v>
      </c>
      <c r="C952" s="21">
        <v>895</v>
      </c>
      <c r="D952" s="21">
        <f t="shared" ca="1" si="49"/>
        <v>79.734577396302186</v>
      </c>
      <c r="E952" s="21">
        <f t="shared" ca="1" si="50"/>
        <v>273.93141874974589</v>
      </c>
    </row>
    <row r="953" spans="2:5" x14ac:dyDescent="0.2">
      <c r="B953" s="21">
        <f t="shared" ca="1" si="48"/>
        <v>1.1779223117950948E-4</v>
      </c>
      <c r="C953" s="21">
        <v>896</v>
      </c>
      <c r="D953" s="21">
        <f t="shared" ca="1" si="49"/>
        <v>129.58932830455888</v>
      </c>
      <c r="E953" s="21">
        <f t="shared" ca="1" si="50"/>
        <v>233.32361767596444</v>
      </c>
    </row>
    <row r="954" spans="2:5" x14ac:dyDescent="0.2">
      <c r="B954" s="21">
        <f t="shared" ref="B954:B1017" ca="1" si="51">_xlfn.NORM.DIST(D954,Mu,Sigma,0)</f>
        <v>6.989522909124857E-5</v>
      </c>
      <c r="C954" s="21">
        <v>897</v>
      </c>
      <c r="D954" s="21">
        <f t="shared" ref="D954:D1017" ca="1" si="52">_xlfn.NORM.INV(RAND(),mu_1,sigma_1)</f>
        <v>118.89876726926309</v>
      </c>
      <c r="E954" s="21">
        <f t="shared" ref="E954:E1017" ca="1" si="53">_xlfn.NORM.INV(RAND(),mu_test,sigma_test)</f>
        <v>207.95366957303034</v>
      </c>
    </row>
    <row r="955" spans="2:5" x14ac:dyDescent="0.2">
      <c r="B955" s="21">
        <f t="shared" ca="1" si="51"/>
        <v>8.4495462613599998E-5</v>
      </c>
      <c r="C955" s="21">
        <v>898</v>
      </c>
      <c r="D955" s="21">
        <f t="shared" ca="1" si="52"/>
        <v>122.70980480924688</v>
      </c>
      <c r="E955" s="21">
        <f t="shared" ca="1" si="53"/>
        <v>270.79564523493644</v>
      </c>
    </row>
    <row r="956" spans="2:5" x14ac:dyDescent="0.2">
      <c r="B956" s="21">
        <f t="shared" ca="1" si="51"/>
        <v>1.7603571017789961E-5</v>
      </c>
      <c r="C956" s="21">
        <v>899</v>
      </c>
      <c r="D956" s="21">
        <f t="shared" ca="1" si="52"/>
        <v>93.298028764061499</v>
      </c>
      <c r="E956" s="21">
        <f t="shared" ca="1" si="53"/>
        <v>244.01122231043971</v>
      </c>
    </row>
    <row r="957" spans="2:5" x14ac:dyDescent="0.2">
      <c r="B957" s="21">
        <f t="shared" ca="1" si="51"/>
        <v>9.8221488763859288E-6</v>
      </c>
      <c r="C957" s="21">
        <v>900</v>
      </c>
      <c r="D957" s="21">
        <f t="shared" ca="1" si="52"/>
        <v>83.374446865844547</v>
      </c>
      <c r="E957" s="21">
        <f t="shared" ca="1" si="53"/>
        <v>371.24924009691483</v>
      </c>
    </row>
    <row r="958" spans="2:5" x14ac:dyDescent="0.2">
      <c r="B958" s="21">
        <f t="shared" ca="1" si="51"/>
        <v>8.0374200557914243E-6</v>
      </c>
      <c r="C958" s="21">
        <v>901</v>
      </c>
      <c r="D958" s="21">
        <f t="shared" ca="1" si="52"/>
        <v>80.067148656996011</v>
      </c>
      <c r="E958" s="21">
        <f t="shared" ca="1" si="53"/>
        <v>344.83089551333262</v>
      </c>
    </row>
    <row r="959" spans="2:5" x14ac:dyDescent="0.2">
      <c r="B959" s="21">
        <f t="shared" ca="1" si="51"/>
        <v>1.5021007730338668E-5</v>
      </c>
      <c r="C959" s="21">
        <v>902</v>
      </c>
      <c r="D959" s="21">
        <f t="shared" ca="1" si="52"/>
        <v>90.553110248967144</v>
      </c>
      <c r="E959" s="21">
        <f t="shared" ca="1" si="53"/>
        <v>251.92959807419413</v>
      </c>
    </row>
    <row r="960" spans="2:5" x14ac:dyDescent="0.2">
      <c r="B960" s="21">
        <f t="shared" ca="1" si="51"/>
        <v>5.3003358684944919E-5</v>
      </c>
      <c r="C960" s="21">
        <v>903</v>
      </c>
      <c r="D960" s="21">
        <f t="shared" ca="1" si="52"/>
        <v>113.48061845220941</v>
      </c>
      <c r="E960" s="21">
        <f t="shared" ca="1" si="53"/>
        <v>218.64842038414946</v>
      </c>
    </row>
    <row r="961" spans="2:5" x14ac:dyDescent="0.2">
      <c r="B961" s="21">
        <f t="shared" ca="1" si="51"/>
        <v>3.203242212038672E-6</v>
      </c>
      <c r="C961" s="21">
        <v>904</v>
      </c>
      <c r="D961" s="21">
        <f t="shared" ca="1" si="52"/>
        <v>65.491875160600728</v>
      </c>
      <c r="E961" s="21">
        <f t="shared" ca="1" si="53"/>
        <v>209.28353601064001</v>
      </c>
    </row>
    <row r="962" spans="2:5" x14ac:dyDescent="0.2">
      <c r="B962" s="21">
        <f t="shared" ca="1" si="51"/>
        <v>5.1619608689794858E-6</v>
      </c>
      <c r="C962" s="21">
        <v>905</v>
      </c>
      <c r="D962" s="21">
        <f t="shared" ca="1" si="52"/>
        <v>72.934901886239984</v>
      </c>
      <c r="E962" s="21">
        <f t="shared" ca="1" si="53"/>
        <v>412.36862002534144</v>
      </c>
    </row>
    <row r="963" spans="2:5" x14ac:dyDescent="0.2">
      <c r="B963" s="21">
        <f t="shared" ca="1" si="51"/>
        <v>5.9423822287299602E-5</v>
      </c>
      <c r="C963" s="21">
        <v>906</v>
      </c>
      <c r="D963" s="21">
        <f t="shared" ca="1" si="52"/>
        <v>115.70069905366009</v>
      </c>
      <c r="E963" s="21">
        <f t="shared" ca="1" si="53"/>
        <v>335.43032980925199</v>
      </c>
    </row>
    <row r="964" spans="2:5" x14ac:dyDescent="0.2">
      <c r="B964" s="21">
        <f t="shared" ca="1" si="51"/>
        <v>1.551065226817927E-5</v>
      </c>
      <c r="C964" s="21">
        <v>907</v>
      </c>
      <c r="D964" s="21">
        <f t="shared" ca="1" si="52"/>
        <v>91.105186500140633</v>
      </c>
      <c r="E964" s="21">
        <f t="shared" ca="1" si="53"/>
        <v>320.09522372239297</v>
      </c>
    </row>
    <row r="965" spans="2:5" x14ac:dyDescent="0.2">
      <c r="B965" s="21">
        <f t="shared" ca="1" si="51"/>
        <v>2.1940416327729026E-4</v>
      </c>
      <c r="C965" s="21">
        <v>908</v>
      </c>
      <c r="D965" s="21">
        <f t="shared" ca="1" si="52"/>
        <v>143.27908256462925</v>
      </c>
      <c r="E965" s="21">
        <f t="shared" ca="1" si="53"/>
        <v>334.6663253339924</v>
      </c>
    </row>
    <row r="966" spans="2:5" x14ac:dyDescent="0.2">
      <c r="B966" s="21">
        <f t="shared" ca="1" si="51"/>
        <v>5.2166731340858961E-5</v>
      </c>
      <c r="C966" s="21">
        <v>909</v>
      </c>
      <c r="D966" s="21">
        <f t="shared" ca="1" si="52"/>
        <v>113.17378660757979</v>
      </c>
      <c r="E966" s="21">
        <f t="shared" ca="1" si="53"/>
        <v>151.28116222988513</v>
      </c>
    </row>
    <row r="967" spans="2:5" x14ac:dyDescent="0.2">
      <c r="B967" s="21">
        <f t="shared" ca="1" si="51"/>
        <v>9.2557040278894818E-5</v>
      </c>
      <c r="C967" s="21">
        <v>910</v>
      </c>
      <c r="D967" s="21">
        <f t="shared" ca="1" si="52"/>
        <v>124.56996560984857</v>
      </c>
      <c r="E967" s="21">
        <f t="shared" ca="1" si="53"/>
        <v>313.49891523749346</v>
      </c>
    </row>
    <row r="968" spans="2:5" x14ac:dyDescent="0.2">
      <c r="B968" s="21">
        <f t="shared" ca="1" si="51"/>
        <v>9.5175665121206073E-5</v>
      </c>
      <c r="C968" s="21">
        <v>911</v>
      </c>
      <c r="D968" s="21">
        <f t="shared" ca="1" si="52"/>
        <v>125.14342209223491</v>
      </c>
      <c r="E968" s="21">
        <f t="shared" ca="1" si="53"/>
        <v>282.80791252514121</v>
      </c>
    </row>
    <row r="969" spans="2:5" x14ac:dyDescent="0.2">
      <c r="B969" s="21">
        <f t="shared" ca="1" si="51"/>
        <v>2.262932091384809E-5</v>
      </c>
      <c r="C969" s="21">
        <v>912</v>
      </c>
      <c r="D969" s="21">
        <f t="shared" ca="1" si="52"/>
        <v>97.719345256915261</v>
      </c>
      <c r="E969" s="21">
        <f t="shared" ca="1" si="53"/>
        <v>350.00357405420061</v>
      </c>
    </row>
    <row r="970" spans="2:5" x14ac:dyDescent="0.2">
      <c r="B970" s="21">
        <f t="shared" ca="1" si="51"/>
        <v>5.1212660779954806E-6</v>
      </c>
      <c r="C970" s="21">
        <v>913</v>
      </c>
      <c r="D970" s="21">
        <f t="shared" ca="1" si="52"/>
        <v>72.809450973385481</v>
      </c>
      <c r="E970" s="21">
        <f t="shared" ca="1" si="53"/>
        <v>180.42878684342219</v>
      </c>
    </row>
    <row r="971" spans="2:5" x14ac:dyDescent="0.2">
      <c r="B971" s="21">
        <f t="shared" ca="1" si="51"/>
        <v>9.465773036465559E-6</v>
      </c>
      <c r="C971" s="21">
        <v>914</v>
      </c>
      <c r="D971" s="21">
        <f t="shared" ca="1" si="52"/>
        <v>82.761135940263756</v>
      </c>
      <c r="E971" s="21">
        <f t="shared" ca="1" si="53"/>
        <v>373.55004474212001</v>
      </c>
    </row>
    <row r="972" spans="2:5" x14ac:dyDescent="0.2">
      <c r="B972" s="21">
        <f t="shared" ca="1" si="51"/>
        <v>3.9857547207555636E-6</v>
      </c>
      <c r="C972" s="21">
        <v>915</v>
      </c>
      <c r="D972" s="21">
        <f t="shared" ca="1" si="52"/>
        <v>68.871452216874474</v>
      </c>
      <c r="E972" s="21">
        <f t="shared" ca="1" si="53"/>
        <v>377.68306419055716</v>
      </c>
    </row>
    <row r="973" spans="2:5" x14ac:dyDescent="0.2">
      <c r="B973" s="21">
        <f t="shared" ca="1" si="51"/>
        <v>1.4125014848922189E-6</v>
      </c>
      <c r="C973" s="21">
        <v>916</v>
      </c>
      <c r="D973" s="21">
        <f t="shared" ca="1" si="52"/>
        <v>53.242163982196999</v>
      </c>
      <c r="E973" s="21">
        <f t="shared" ca="1" si="53"/>
        <v>286.90970710745012</v>
      </c>
    </row>
    <row r="974" spans="2:5" x14ac:dyDescent="0.2">
      <c r="B974" s="21">
        <f t="shared" ca="1" si="51"/>
        <v>3.564737985601215E-5</v>
      </c>
      <c r="C974" s="21">
        <v>917</v>
      </c>
      <c r="D974" s="21">
        <f t="shared" ca="1" si="52"/>
        <v>105.97532871857958</v>
      </c>
      <c r="E974" s="21">
        <f t="shared" ca="1" si="53"/>
        <v>302.70531138577934</v>
      </c>
    </row>
    <row r="975" spans="2:5" x14ac:dyDescent="0.2">
      <c r="B975" s="21">
        <f t="shared" ca="1" si="51"/>
        <v>1.3480235242737743E-5</v>
      </c>
      <c r="C975" s="21">
        <v>918</v>
      </c>
      <c r="D975" s="21">
        <f t="shared" ca="1" si="52"/>
        <v>88.701109981759842</v>
      </c>
      <c r="E975" s="21">
        <f t="shared" ca="1" si="53"/>
        <v>257.02819694513465</v>
      </c>
    </row>
    <row r="976" spans="2:5" x14ac:dyDescent="0.2">
      <c r="B976" s="21">
        <f t="shared" ca="1" si="51"/>
        <v>3.6876601684695188E-5</v>
      </c>
      <c r="C976" s="21">
        <v>919</v>
      </c>
      <c r="D976" s="21">
        <f t="shared" ca="1" si="52"/>
        <v>106.60537356020899</v>
      </c>
      <c r="E976" s="21">
        <f t="shared" ca="1" si="53"/>
        <v>302.97441274219204</v>
      </c>
    </row>
    <row r="977" spans="2:5" x14ac:dyDescent="0.2">
      <c r="B977" s="21">
        <f t="shared" ca="1" si="51"/>
        <v>5.3341917187370083E-5</v>
      </c>
      <c r="C977" s="21">
        <v>920</v>
      </c>
      <c r="D977" s="21">
        <f t="shared" ca="1" si="52"/>
        <v>113.60355150393461</v>
      </c>
      <c r="E977" s="21">
        <f t="shared" ca="1" si="53"/>
        <v>309.89551700762081</v>
      </c>
    </row>
    <row r="978" spans="2:5" x14ac:dyDescent="0.2">
      <c r="B978" s="21">
        <f t="shared" ca="1" si="51"/>
        <v>7.2619170500497866E-6</v>
      </c>
      <c r="C978" s="21">
        <v>921</v>
      </c>
      <c r="D978" s="21">
        <f t="shared" ca="1" si="52"/>
        <v>78.412540952892428</v>
      </c>
      <c r="E978" s="21">
        <f t="shared" ca="1" si="53"/>
        <v>411.659751603975</v>
      </c>
    </row>
    <row r="979" spans="2:5" x14ac:dyDescent="0.2">
      <c r="B979" s="21">
        <f t="shared" ca="1" si="51"/>
        <v>1.5366426766868536E-5</v>
      </c>
      <c r="C979" s="21">
        <v>922</v>
      </c>
      <c r="D979" s="21">
        <f t="shared" ca="1" si="52"/>
        <v>90.944252952034603</v>
      </c>
      <c r="E979" s="21">
        <f t="shared" ca="1" si="53"/>
        <v>376.90612989106</v>
      </c>
    </row>
    <row r="980" spans="2:5" x14ac:dyDescent="0.2">
      <c r="B980" s="21">
        <f t="shared" ca="1" si="51"/>
        <v>9.5749275350084158E-5</v>
      </c>
      <c r="C980" s="21">
        <v>923</v>
      </c>
      <c r="D980" s="21">
        <f t="shared" ca="1" si="52"/>
        <v>125.26717624016609</v>
      </c>
      <c r="E980" s="21">
        <f t="shared" ca="1" si="53"/>
        <v>378.09561177450411</v>
      </c>
    </row>
    <row r="981" spans="2:5" x14ac:dyDescent="0.2">
      <c r="B981" s="21">
        <f t="shared" ca="1" si="51"/>
        <v>3.3229757837655561E-5</v>
      </c>
      <c r="C981" s="21">
        <v>924</v>
      </c>
      <c r="D981" s="21">
        <f t="shared" ca="1" si="52"/>
        <v>104.6766066054941</v>
      </c>
      <c r="E981" s="21">
        <f t="shared" ca="1" si="53"/>
        <v>206.32505823908718</v>
      </c>
    </row>
    <row r="982" spans="2:5" x14ac:dyDescent="0.2">
      <c r="B982" s="21">
        <f t="shared" ca="1" si="51"/>
        <v>4.604309765043361E-5</v>
      </c>
      <c r="C982" s="21">
        <v>925</v>
      </c>
      <c r="D982" s="21">
        <f t="shared" ca="1" si="52"/>
        <v>110.78298936293189</v>
      </c>
      <c r="E982" s="21">
        <f t="shared" ca="1" si="53"/>
        <v>388.66521897709265</v>
      </c>
    </row>
    <row r="983" spans="2:5" x14ac:dyDescent="0.2">
      <c r="B983" s="21">
        <f t="shared" ca="1" si="51"/>
        <v>1.2675797194628588E-5</v>
      </c>
      <c r="C983" s="21">
        <v>926</v>
      </c>
      <c r="D983" s="21">
        <f t="shared" ca="1" si="52"/>
        <v>87.655379762076407</v>
      </c>
      <c r="E983" s="21">
        <f t="shared" ca="1" si="53"/>
        <v>263.55294147961115</v>
      </c>
    </row>
    <row r="984" spans="2:5" x14ac:dyDescent="0.2">
      <c r="B984" s="21">
        <f t="shared" ca="1" si="51"/>
        <v>1.8897356369866223E-4</v>
      </c>
      <c r="C984" s="21">
        <v>927</v>
      </c>
      <c r="D984" s="21">
        <f t="shared" ca="1" si="52"/>
        <v>139.88608308621443</v>
      </c>
      <c r="E984" s="21">
        <f t="shared" ca="1" si="53"/>
        <v>319.70848879483339</v>
      </c>
    </row>
    <row r="985" spans="2:5" x14ac:dyDescent="0.2">
      <c r="B985" s="21">
        <f t="shared" ca="1" si="51"/>
        <v>5.442212363878229E-7</v>
      </c>
      <c r="C985" s="21">
        <v>928</v>
      </c>
      <c r="D985" s="21">
        <f t="shared" ca="1" si="52"/>
        <v>39.699186270639579</v>
      </c>
      <c r="E985" s="21">
        <f t="shared" ca="1" si="53"/>
        <v>284.55866966408865</v>
      </c>
    </row>
    <row r="986" spans="2:5" x14ac:dyDescent="0.2">
      <c r="B986" s="21">
        <f t="shared" ca="1" si="51"/>
        <v>7.3658945382753098E-6</v>
      </c>
      <c r="C986" s="21">
        <v>929</v>
      </c>
      <c r="D986" s="21">
        <f t="shared" ca="1" si="52"/>
        <v>78.64363093354406</v>
      </c>
      <c r="E986" s="21">
        <f t="shared" ca="1" si="53"/>
        <v>338.37232175600928</v>
      </c>
    </row>
    <row r="987" spans="2:5" x14ac:dyDescent="0.2">
      <c r="B987" s="21">
        <f t="shared" ca="1" si="51"/>
        <v>3.6715866603964706E-5</v>
      </c>
      <c r="C987" s="21">
        <v>930</v>
      </c>
      <c r="D987" s="21">
        <f t="shared" ca="1" si="52"/>
        <v>106.52407650489647</v>
      </c>
      <c r="E987" s="21">
        <f t="shared" ca="1" si="53"/>
        <v>407.10101957685515</v>
      </c>
    </row>
    <row r="988" spans="2:5" x14ac:dyDescent="0.2">
      <c r="B988" s="21">
        <f t="shared" ca="1" si="51"/>
        <v>1.467732972272043E-5</v>
      </c>
      <c r="C988" s="21">
        <v>931</v>
      </c>
      <c r="D988" s="21">
        <f t="shared" ca="1" si="52"/>
        <v>90.155657318962128</v>
      </c>
      <c r="E988" s="21">
        <f t="shared" ca="1" si="53"/>
        <v>302.31651212939863</v>
      </c>
    </row>
    <row r="989" spans="2:5" x14ac:dyDescent="0.2">
      <c r="B989" s="21">
        <f t="shared" ca="1" si="51"/>
        <v>9.097132292487306E-6</v>
      </c>
      <c r="C989" s="21">
        <v>932</v>
      </c>
      <c r="D989" s="21">
        <f t="shared" ca="1" si="52"/>
        <v>82.10385210865563</v>
      </c>
      <c r="E989" s="21">
        <f t="shared" ca="1" si="53"/>
        <v>307.21771204468837</v>
      </c>
    </row>
    <row r="990" spans="2:5" x14ac:dyDescent="0.2">
      <c r="B990" s="21">
        <f t="shared" ca="1" si="51"/>
        <v>6.7933700303175775E-5</v>
      </c>
      <c r="C990" s="21">
        <v>933</v>
      </c>
      <c r="D990" s="21">
        <f t="shared" ca="1" si="52"/>
        <v>118.33380709293809</v>
      </c>
      <c r="E990" s="21">
        <f t="shared" ca="1" si="53"/>
        <v>336.26940640659501</v>
      </c>
    </row>
    <row r="991" spans="2:5" x14ac:dyDescent="0.2">
      <c r="B991" s="21">
        <f t="shared" ca="1" si="51"/>
        <v>9.269618037893669E-5</v>
      </c>
      <c r="C991" s="21">
        <v>934</v>
      </c>
      <c r="D991" s="21">
        <f t="shared" ca="1" si="52"/>
        <v>124.60079417664883</v>
      </c>
      <c r="E991" s="21">
        <f t="shared" ca="1" si="53"/>
        <v>308.908834947684</v>
      </c>
    </row>
    <row r="992" spans="2:5" x14ac:dyDescent="0.2">
      <c r="B992" s="21">
        <f t="shared" ca="1" si="51"/>
        <v>4.1312900401027988E-5</v>
      </c>
      <c r="C992" s="21">
        <v>935</v>
      </c>
      <c r="D992" s="21">
        <f t="shared" ca="1" si="52"/>
        <v>108.73165682383818</v>
      </c>
      <c r="E992" s="21">
        <f t="shared" ca="1" si="53"/>
        <v>344.77049877313607</v>
      </c>
    </row>
    <row r="993" spans="2:5" x14ac:dyDescent="0.2">
      <c r="B993" s="21">
        <f t="shared" ca="1" si="51"/>
        <v>2.0484055151688228E-5</v>
      </c>
      <c r="C993" s="21">
        <v>936</v>
      </c>
      <c r="D993" s="21">
        <f t="shared" ca="1" si="52"/>
        <v>95.954463732002338</v>
      </c>
      <c r="E993" s="21">
        <f t="shared" ca="1" si="53"/>
        <v>373.40824116425824</v>
      </c>
    </row>
    <row r="994" spans="2:5" x14ac:dyDescent="0.2">
      <c r="B994" s="21">
        <f t="shared" ca="1" si="51"/>
        <v>4.4349873260818012E-6</v>
      </c>
      <c r="C994" s="21">
        <v>937</v>
      </c>
      <c r="D994" s="21">
        <f t="shared" ca="1" si="52"/>
        <v>70.540941620761785</v>
      </c>
      <c r="E994" s="21">
        <f t="shared" ca="1" si="53"/>
        <v>289.04579481089547</v>
      </c>
    </row>
    <row r="995" spans="2:5" x14ac:dyDescent="0.2">
      <c r="B995" s="21">
        <f t="shared" ca="1" si="51"/>
        <v>2.6284967431422749E-6</v>
      </c>
      <c r="C995" s="21">
        <v>938</v>
      </c>
      <c r="D995" s="21">
        <f t="shared" ca="1" si="52"/>
        <v>62.475536850877099</v>
      </c>
      <c r="E995" s="21">
        <f t="shared" ca="1" si="53"/>
        <v>312.78695074977719</v>
      </c>
    </row>
    <row r="996" spans="2:5" x14ac:dyDescent="0.2">
      <c r="B996" s="21">
        <f t="shared" ca="1" si="51"/>
        <v>5.566620188938616E-6</v>
      </c>
      <c r="C996" s="21">
        <v>939</v>
      </c>
      <c r="D996" s="21">
        <f t="shared" ca="1" si="52"/>
        <v>74.134634031701125</v>
      </c>
      <c r="E996" s="21">
        <f t="shared" ca="1" si="53"/>
        <v>354.42972405750356</v>
      </c>
    </row>
    <row r="997" spans="2:5" x14ac:dyDescent="0.2">
      <c r="B997" s="21">
        <f t="shared" ca="1" si="51"/>
        <v>9.3950150731496613E-5</v>
      </c>
      <c r="C997" s="21">
        <v>940</v>
      </c>
      <c r="D997" s="21">
        <f t="shared" ca="1" si="52"/>
        <v>124.87680178641268</v>
      </c>
      <c r="E997" s="21">
        <f t="shared" ca="1" si="53"/>
        <v>263.84711081941413</v>
      </c>
    </row>
    <row r="998" spans="2:5" x14ac:dyDescent="0.2">
      <c r="B998" s="21">
        <f t="shared" ca="1" si="51"/>
        <v>1.366336812236994E-5</v>
      </c>
      <c r="C998" s="21">
        <v>941</v>
      </c>
      <c r="D998" s="21">
        <f t="shared" ca="1" si="52"/>
        <v>88.931136100483187</v>
      </c>
      <c r="E998" s="21">
        <f t="shared" ca="1" si="53"/>
        <v>314.4074620561035</v>
      </c>
    </row>
    <row r="999" spans="2:5" x14ac:dyDescent="0.2">
      <c r="B999" s="21">
        <f t="shared" ca="1" si="51"/>
        <v>2.5468977740375263E-5</v>
      </c>
      <c r="C999" s="21">
        <v>942</v>
      </c>
      <c r="D999" s="21">
        <f t="shared" ca="1" si="52"/>
        <v>99.834275078580689</v>
      </c>
      <c r="E999" s="21">
        <f t="shared" ca="1" si="53"/>
        <v>219.15223751400691</v>
      </c>
    </row>
    <row r="1000" spans="2:5" x14ac:dyDescent="0.2">
      <c r="B1000" s="21">
        <f t="shared" ca="1" si="51"/>
        <v>1.0558247312904493E-5</v>
      </c>
      <c r="C1000" s="21">
        <v>943</v>
      </c>
      <c r="D1000" s="21">
        <f t="shared" ca="1" si="52"/>
        <v>84.578772541381113</v>
      </c>
      <c r="E1000" s="21">
        <f t="shared" ca="1" si="53"/>
        <v>336.81052086968157</v>
      </c>
    </row>
    <row r="1001" spans="2:5" x14ac:dyDescent="0.2">
      <c r="B1001" s="21">
        <f t="shared" ca="1" si="51"/>
        <v>9.0718887550193884E-5</v>
      </c>
      <c r="C1001" s="21">
        <v>944</v>
      </c>
      <c r="D1001" s="21">
        <f t="shared" ca="1" si="52"/>
        <v>124.15880581437551</v>
      </c>
      <c r="E1001" s="21">
        <f t="shared" ca="1" si="53"/>
        <v>336.61447234041634</v>
      </c>
    </row>
    <row r="1002" spans="2:5" x14ac:dyDescent="0.2">
      <c r="B1002" s="21">
        <f t="shared" ca="1" si="51"/>
        <v>1.032992623984115E-5</v>
      </c>
      <c r="C1002" s="21">
        <v>945</v>
      </c>
      <c r="D1002" s="21">
        <f t="shared" ca="1" si="52"/>
        <v>84.213733748725957</v>
      </c>
      <c r="E1002" s="21">
        <f t="shared" ca="1" si="53"/>
        <v>197.33719725797829</v>
      </c>
    </row>
    <row r="1003" spans="2:5" x14ac:dyDescent="0.2">
      <c r="B1003" s="21">
        <f t="shared" ca="1" si="51"/>
        <v>1.0062164776475506E-5</v>
      </c>
      <c r="C1003" s="21">
        <v>946</v>
      </c>
      <c r="D1003" s="21">
        <f t="shared" ca="1" si="52"/>
        <v>83.776030541696969</v>
      </c>
      <c r="E1003" s="21">
        <f t="shared" ca="1" si="53"/>
        <v>229.431791735567</v>
      </c>
    </row>
    <row r="1004" spans="2:5" x14ac:dyDescent="0.2">
      <c r="B1004" s="21">
        <f t="shared" ca="1" si="51"/>
        <v>2.0789019545984582E-5</v>
      </c>
      <c r="C1004" s="21">
        <v>947</v>
      </c>
      <c r="D1004" s="21">
        <f t="shared" ca="1" si="52"/>
        <v>96.215363297456634</v>
      </c>
      <c r="E1004" s="21">
        <f t="shared" ca="1" si="53"/>
        <v>275.45254486013937</v>
      </c>
    </row>
    <row r="1005" spans="2:5" x14ac:dyDescent="0.2">
      <c r="B1005" s="21">
        <f t="shared" ca="1" si="51"/>
        <v>1.3300673387863496E-5</v>
      </c>
      <c r="C1005" s="21">
        <v>948</v>
      </c>
      <c r="D1005" s="21">
        <f t="shared" ca="1" si="52"/>
        <v>88.472762640220779</v>
      </c>
      <c r="E1005" s="21">
        <f t="shared" ca="1" si="53"/>
        <v>258.31110558370733</v>
      </c>
    </row>
    <row r="1006" spans="2:5" x14ac:dyDescent="0.2">
      <c r="B1006" s="21">
        <f t="shared" ca="1" si="51"/>
        <v>3.5986712647472256E-4</v>
      </c>
      <c r="C1006" s="21">
        <v>949</v>
      </c>
      <c r="D1006" s="21">
        <f t="shared" ca="1" si="52"/>
        <v>155.09055701962626</v>
      </c>
      <c r="E1006" s="21">
        <f t="shared" ca="1" si="53"/>
        <v>291.28965190830405</v>
      </c>
    </row>
    <row r="1007" spans="2:5" x14ac:dyDescent="0.2">
      <c r="B1007" s="21">
        <f t="shared" ca="1" si="51"/>
        <v>1.7678773060500718E-5</v>
      </c>
      <c r="C1007" s="21">
        <v>950</v>
      </c>
      <c r="D1007" s="21">
        <f t="shared" ca="1" si="52"/>
        <v>93.372285996482418</v>
      </c>
      <c r="E1007" s="21">
        <f t="shared" ca="1" si="53"/>
        <v>353.41954240634414</v>
      </c>
    </row>
    <row r="1008" spans="2:5" x14ac:dyDescent="0.2">
      <c r="B1008" s="21">
        <f t="shared" ca="1" si="51"/>
        <v>5.9255862969397762E-6</v>
      </c>
      <c r="C1008" s="21">
        <v>951</v>
      </c>
      <c r="D1008" s="21">
        <f t="shared" ca="1" si="52"/>
        <v>75.132873996973061</v>
      </c>
      <c r="E1008" s="21">
        <f t="shared" ca="1" si="53"/>
        <v>285.27149524488067</v>
      </c>
    </row>
    <row r="1009" spans="2:5" x14ac:dyDescent="0.2">
      <c r="B1009" s="21">
        <f t="shared" ca="1" si="51"/>
        <v>5.3671203240072207E-5</v>
      </c>
      <c r="C1009" s="21">
        <v>952</v>
      </c>
      <c r="D1009" s="21">
        <f t="shared" ca="1" si="52"/>
        <v>113.722448553067</v>
      </c>
      <c r="E1009" s="21">
        <f t="shared" ca="1" si="53"/>
        <v>241.02612991395904</v>
      </c>
    </row>
    <row r="1010" spans="2:5" x14ac:dyDescent="0.2">
      <c r="B1010" s="21">
        <f t="shared" ca="1" si="51"/>
        <v>4.473433768040367E-6</v>
      </c>
      <c r="C1010" s="21">
        <v>953</v>
      </c>
      <c r="D1010" s="21">
        <f t="shared" ca="1" si="52"/>
        <v>70.676402413742352</v>
      </c>
      <c r="E1010" s="21">
        <f t="shared" ca="1" si="53"/>
        <v>373.14738302884825</v>
      </c>
    </row>
    <row r="1011" spans="2:5" x14ac:dyDescent="0.2">
      <c r="B1011" s="21">
        <f t="shared" ca="1" si="51"/>
        <v>2.0883196979201044E-5</v>
      </c>
      <c r="C1011" s="21">
        <v>954</v>
      </c>
      <c r="D1011" s="21">
        <f t="shared" ca="1" si="52"/>
        <v>96.295226579414077</v>
      </c>
      <c r="E1011" s="21">
        <f t="shared" ca="1" si="53"/>
        <v>356.55930466026962</v>
      </c>
    </row>
    <row r="1012" spans="2:5" x14ac:dyDescent="0.2">
      <c r="B1012" s="21">
        <f t="shared" ca="1" si="51"/>
        <v>1.9204961082378203E-5</v>
      </c>
      <c r="C1012" s="21">
        <v>955</v>
      </c>
      <c r="D1012" s="21">
        <f t="shared" ca="1" si="52"/>
        <v>94.820021552665239</v>
      </c>
      <c r="E1012" s="21">
        <f t="shared" ca="1" si="53"/>
        <v>325.36903106149987</v>
      </c>
    </row>
    <row r="1013" spans="2:5" x14ac:dyDescent="0.2">
      <c r="B1013" s="21">
        <f t="shared" ca="1" si="51"/>
        <v>3.2002823913814388E-5</v>
      </c>
      <c r="C1013" s="21">
        <v>956</v>
      </c>
      <c r="D1013" s="21">
        <f t="shared" ca="1" si="52"/>
        <v>103.98442950230357</v>
      </c>
      <c r="E1013" s="21">
        <f t="shared" ca="1" si="53"/>
        <v>209.52490356339712</v>
      </c>
    </row>
    <row r="1014" spans="2:5" x14ac:dyDescent="0.2">
      <c r="B1014" s="21">
        <f t="shared" ca="1" si="51"/>
        <v>6.0967144819831638E-6</v>
      </c>
      <c r="C1014" s="21">
        <v>957</v>
      </c>
      <c r="D1014" s="21">
        <f t="shared" ca="1" si="52"/>
        <v>75.589132145980784</v>
      </c>
      <c r="E1014" s="21">
        <f t="shared" ca="1" si="53"/>
        <v>307.20329772801142</v>
      </c>
    </row>
    <row r="1015" spans="2:5" x14ac:dyDescent="0.2">
      <c r="B1015" s="21">
        <f t="shared" ca="1" si="51"/>
        <v>4.3504636946743269E-5</v>
      </c>
      <c r="C1015" s="21">
        <v>958</v>
      </c>
      <c r="D1015" s="21">
        <f t="shared" ca="1" si="52"/>
        <v>109.70709019446248</v>
      </c>
      <c r="E1015" s="21">
        <f t="shared" ca="1" si="53"/>
        <v>272.39694865388481</v>
      </c>
    </row>
    <row r="1016" spans="2:5" x14ac:dyDescent="0.2">
      <c r="B1016" s="21">
        <f t="shared" ca="1" si="51"/>
        <v>6.5616760918776184E-6</v>
      </c>
      <c r="C1016" s="21">
        <v>959</v>
      </c>
      <c r="D1016" s="21">
        <f t="shared" ca="1" si="52"/>
        <v>76.771269745754665</v>
      </c>
      <c r="E1016" s="21">
        <f t="shared" ca="1" si="53"/>
        <v>199.02750731494558</v>
      </c>
    </row>
    <row r="1017" spans="2:5" x14ac:dyDescent="0.2">
      <c r="B1017" s="21">
        <f t="shared" ca="1" si="51"/>
        <v>2.6606784084839678E-5</v>
      </c>
      <c r="C1017" s="21">
        <v>960</v>
      </c>
      <c r="D1017" s="21">
        <f t="shared" ca="1" si="52"/>
        <v>100.62186449592029</v>
      </c>
      <c r="E1017" s="21">
        <f t="shared" ca="1" si="53"/>
        <v>328.54978475009392</v>
      </c>
    </row>
    <row r="1018" spans="2:5" x14ac:dyDescent="0.2">
      <c r="B1018" s="21">
        <f t="shared" ref="B1018:B1057" ca="1" si="54">_xlfn.NORM.DIST(D1018,Mu,Sigma,0)</f>
        <v>8.481513316477804E-5</v>
      </c>
      <c r="C1018" s="21">
        <v>961</v>
      </c>
      <c r="D1018" s="21">
        <f t="shared" ref="D1018:D1057" ca="1" si="55">_xlfn.NORM.INV(RAND(),mu_1,sigma_1)</f>
        <v>122.78649869320981</v>
      </c>
      <c r="E1018" s="21">
        <f t="shared" ref="E1018:E1057" ca="1" si="56">_xlfn.NORM.INV(RAND(),mu_test,sigma_test)</f>
        <v>215.90420705238438</v>
      </c>
    </row>
    <row r="1019" spans="2:5" x14ac:dyDescent="0.2">
      <c r="B1019" s="21">
        <f t="shared" ca="1" si="54"/>
        <v>5.5900998382859377E-6</v>
      </c>
      <c r="C1019" s="21">
        <v>962</v>
      </c>
      <c r="D1019" s="21">
        <f t="shared" ca="1" si="55"/>
        <v>74.201731028170229</v>
      </c>
      <c r="E1019" s="21">
        <f t="shared" ca="1" si="56"/>
        <v>291.97329816949861</v>
      </c>
    </row>
    <row r="1020" spans="2:5" x14ac:dyDescent="0.2">
      <c r="B1020" s="21">
        <f t="shared" ca="1" si="54"/>
        <v>3.8999048649364523E-5</v>
      </c>
      <c r="C1020" s="21">
        <v>963</v>
      </c>
      <c r="D1020" s="21">
        <f t="shared" ca="1" si="55"/>
        <v>107.64987778989527</v>
      </c>
      <c r="E1020" s="21">
        <f t="shared" ca="1" si="56"/>
        <v>331.71808610106643</v>
      </c>
    </row>
    <row r="1021" spans="2:5" x14ac:dyDescent="0.2">
      <c r="B1021" s="21">
        <f t="shared" ca="1" si="54"/>
        <v>4.6470546339155449E-5</v>
      </c>
      <c r="C1021" s="21">
        <v>964</v>
      </c>
      <c r="D1021" s="21">
        <f t="shared" ca="1" si="55"/>
        <v>110.95888518259358</v>
      </c>
      <c r="E1021" s="21">
        <f t="shared" ca="1" si="56"/>
        <v>235.24654165484287</v>
      </c>
    </row>
    <row r="1022" spans="2:5" x14ac:dyDescent="0.2">
      <c r="B1022" s="21">
        <f t="shared" ca="1" si="54"/>
        <v>1.8651340855961892E-5</v>
      </c>
      <c r="C1022" s="21">
        <v>965</v>
      </c>
      <c r="D1022" s="21">
        <f t="shared" ca="1" si="55"/>
        <v>94.307443383227522</v>
      </c>
      <c r="E1022" s="21">
        <f t="shared" ca="1" si="56"/>
        <v>314.7298439402482</v>
      </c>
    </row>
    <row r="1023" spans="2:5" x14ac:dyDescent="0.2">
      <c r="B1023" s="21">
        <f t="shared" ca="1" si="54"/>
        <v>9.1575624182864463E-6</v>
      </c>
      <c r="C1023" s="21">
        <v>966</v>
      </c>
      <c r="D1023" s="21">
        <f t="shared" ca="1" si="55"/>
        <v>82.213266010519717</v>
      </c>
      <c r="E1023" s="21">
        <f t="shared" ca="1" si="56"/>
        <v>411.28403130713838</v>
      </c>
    </row>
    <row r="1024" spans="2:5" x14ac:dyDescent="0.2">
      <c r="B1024" s="21">
        <f t="shared" ca="1" si="54"/>
        <v>1.7890705389773359E-5</v>
      </c>
      <c r="C1024" s="21">
        <v>967</v>
      </c>
      <c r="D1024" s="21">
        <f t="shared" ca="1" si="55"/>
        <v>93.580010214803593</v>
      </c>
      <c r="E1024" s="21">
        <f t="shared" ca="1" si="56"/>
        <v>344.39845907876281</v>
      </c>
    </row>
    <row r="1025" spans="2:5" x14ac:dyDescent="0.2">
      <c r="B1025" s="21">
        <f t="shared" ca="1" si="54"/>
        <v>1.6077617569227462E-5</v>
      </c>
      <c r="C1025" s="21">
        <v>968</v>
      </c>
      <c r="D1025" s="21">
        <f t="shared" ca="1" si="55"/>
        <v>91.724808317587915</v>
      </c>
      <c r="E1025" s="21">
        <f t="shared" ca="1" si="56"/>
        <v>273.18730998109146</v>
      </c>
    </row>
    <row r="1026" spans="2:5" x14ac:dyDescent="0.2">
      <c r="B1026" s="21">
        <f t="shared" ca="1" si="54"/>
        <v>2.9343875911306648E-5</v>
      </c>
      <c r="C1026" s="21">
        <v>969</v>
      </c>
      <c r="D1026" s="21">
        <f t="shared" ca="1" si="55"/>
        <v>102.39778876322423</v>
      </c>
      <c r="E1026" s="21">
        <f t="shared" ca="1" si="56"/>
        <v>314.58711388430316</v>
      </c>
    </row>
    <row r="1027" spans="2:5" x14ac:dyDescent="0.2">
      <c r="B1027" s="21">
        <f t="shared" ca="1" si="54"/>
        <v>3.0009002493199983E-6</v>
      </c>
      <c r="C1027" s="21">
        <v>970</v>
      </c>
      <c r="D1027" s="21">
        <f t="shared" ca="1" si="55"/>
        <v>64.492316521081818</v>
      </c>
      <c r="E1027" s="21">
        <f t="shared" ca="1" si="56"/>
        <v>282.03810813592554</v>
      </c>
    </row>
    <row r="1028" spans="2:5" x14ac:dyDescent="0.2">
      <c r="B1028" s="21">
        <f t="shared" ca="1" si="54"/>
        <v>2.702812019552023E-5</v>
      </c>
      <c r="C1028" s="21">
        <v>971</v>
      </c>
      <c r="D1028" s="21">
        <f t="shared" ca="1" si="55"/>
        <v>100.90575729459223</v>
      </c>
      <c r="E1028" s="21">
        <f t="shared" ca="1" si="56"/>
        <v>247.5830252191231</v>
      </c>
    </row>
    <row r="1029" spans="2:5" x14ac:dyDescent="0.2">
      <c r="B1029" s="21">
        <f t="shared" ca="1" si="54"/>
        <v>4.9160393633249352E-5</v>
      </c>
      <c r="C1029" s="21">
        <v>972</v>
      </c>
      <c r="D1029" s="21">
        <f t="shared" ca="1" si="55"/>
        <v>112.03350822835651</v>
      </c>
      <c r="E1029" s="21">
        <f t="shared" ca="1" si="56"/>
        <v>225.34226897260083</v>
      </c>
    </row>
    <row r="1030" spans="2:5" x14ac:dyDescent="0.2">
      <c r="B1030" s="21">
        <f t="shared" ca="1" si="54"/>
        <v>1.2079687130557429E-4</v>
      </c>
      <c r="C1030" s="21">
        <v>973</v>
      </c>
      <c r="D1030" s="21">
        <f t="shared" ca="1" si="55"/>
        <v>130.12227057216865</v>
      </c>
      <c r="E1030" s="21">
        <f t="shared" ca="1" si="56"/>
        <v>231.4644216998125</v>
      </c>
    </row>
    <row r="1031" spans="2:5" x14ac:dyDescent="0.2">
      <c r="B1031" s="21">
        <f t="shared" ca="1" si="54"/>
        <v>1.3229438901789849E-5</v>
      </c>
      <c r="C1031" s="21">
        <v>974</v>
      </c>
      <c r="D1031" s="21">
        <f t="shared" ca="1" si="55"/>
        <v>88.381388215019655</v>
      </c>
      <c r="E1031" s="21">
        <f t="shared" ca="1" si="56"/>
        <v>237.41292599586421</v>
      </c>
    </row>
    <row r="1032" spans="2:5" x14ac:dyDescent="0.2">
      <c r="B1032" s="21">
        <f t="shared" ca="1" si="54"/>
        <v>2.8748894019819177E-5</v>
      </c>
      <c r="C1032" s="21">
        <v>975</v>
      </c>
      <c r="D1032" s="21">
        <f t="shared" ca="1" si="55"/>
        <v>102.02494402740635</v>
      </c>
      <c r="E1032" s="21">
        <f t="shared" ca="1" si="56"/>
        <v>388.3028916968492</v>
      </c>
    </row>
    <row r="1033" spans="2:5" x14ac:dyDescent="0.2">
      <c r="B1033" s="21">
        <f t="shared" ca="1" si="54"/>
        <v>1.2979724799242463E-5</v>
      </c>
      <c r="C1033" s="21">
        <v>976</v>
      </c>
      <c r="D1033" s="21">
        <f t="shared" ca="1" si="55"/>
        <v>88.057459521608763</v>
      </c>
      <c r="E1033" s="21">
        <f t="shared" ca="1" si="56"/>
        <v>310.31080070611176</v>
      </c>
    </row>
    <row r="1034" spans="2:5" x14ac:dyDescent="0.2">
      <c r="B1034" s="21">
        <f t="shared" ca="1" si="54"/>
        <v>1.3616215742249128E-5</v>
      </c>
      <c r="C1034" s="21">
        <v>977</v>
      </c>
      <c r="D1034" s="21">
        <f t="shared" ca="1" si="55"/>
        <v>88.872182004075853</v>
      </c>
      <c r="E1034" s="21">
        <f t="shared" ca="1" si="56"/>
        <v>251.38853182429389</v>
      </c>
    </row>
    <row r="1035" spans="2:5" x14ac:dyDescent="0.2">
      <c r="B1035" s="21">
        <f t="shared" ca="1" si="54"/>
        <v>1.1341249775189561E-5</v>
      </c>
      <c r="C1035" s="21">
        <v>978</v>
      </c>
      <c r="D1035" s="21">
        <f t="shared" ca="1" si="55"/>
        <v>85.777632077836444</v>
      </c>
      <c r="E1035" s="21">
        <f t="shared" ca="1" si="56"/>
        <v>391.41784911131856</v>
      </c>
    </row>
    <row r="1036" spans="2:5" x14ac:dyDescent="0.2">
      <c r="B1036" s="21">
        <f t="shared" ca="1" si="54"/>
        <v>3.9989971068496724E-5</v>
      </c>
      <c r="C1036" s="21">
        <v>979</v>
      </c>
      <c r="D1036" s="21">
        <f t="shared" ca="1" si="55"/>
        <v>108.12006072894988</v>
      </c>
      <c r="E1036" s="21">
        <f t="shared" ca="1" si="56"/>
        <v>267.33127347453325</v>
      </c>
    </row>
    <row r="1037" spans="2:5" x14ac:dyDescent="0.2">
      <c r="B1037" s="21">
        <f t="shared" ca="1" si="54"/>
        <v>3.2234268780303797E-5</v>
      </c>
      <c r="C1037" s="21">
        <v>980</v>
      </c>
      <c r="D1037" s="21">
        <f t="shared" ca="1" si="55"/>
        <v>104.11681858299971</v>
      </c>
      <c r="E1037" s="21">
        <f t="shared" ca="1" si="56"/>
        <v>324.91886930902905</v>
      </c>
    </row>
    <row r="1038" spans="2:5" x14ac:dyDescent="0.2">
      <c r="B1038" s="21">
        <f t="shared" ca="1" si="54"/>
        <v>4.8926800017821464E-6</v>
      </c>
      <c r="C1038" s="21">
        <v>981</v>
      </c>
      <c r="D1038" s="21">
        <f t="shared" ca="1" si="55"/>
        <v>72.087060018089176</v>
      </c>
      <c r="E1038" s="21">
        <f t="shared" ca="1" si="56"/>
        <v>212.98002690662958</v>
      </c>
    </row>
    <row r="1039" spans="2:5" x14ac:dyDescent="0.2">
      <c r="B1039" s="21">
        <f t="shared" ca="1" si="54"/>
        <v>1.8196033161479283E-5</v>
      </c>
      <c r="C1039" s="21">
        <v>982</v>
      </c>
      <c r="D1039" s="21">
        <f t="shared" ca="1" si="55"/>
        <v>93.87534906597115</v>
      </c>
      <c r="E1039" s="21">
        <f t="shared" ca="1" si="56"/>
        <v>328.65807990032539</v>
      </c>
    </row>
    <row r="1040" spans="2:5" x14ac:dyDescent="0.2">
      <c r="B1040" s="21">
        <f t="shared" ca="1" si="54"/>
        <v>1.4128049840613513E-4</v>
      </c>
      <c r="C1040" s="21">
        <v>983</v>
      </c>
      <c r="D1040" s="21">
        <f t="shared" ca="1" si="55"/>
        <v>133.47475439181011</v>
      </c>
      <c r="E1040" s="21">
        <f t="shared" ca="1" si="56"/>
        <v>261.86406400771256</v>
      </c>
    </row>
    <row r="1041" spans="2:5" x14ac:dyDescent="0.2">
      <c r="B1041" s="21">
        <f t="shared" ca="1" si="54"/>
        <v>8.8693662350255398E-5</v>
      </c>
      <c r="C1041" s="21">
        <v>984</v>
      </c>
      <c r="D1041" s="21">
        <f t="shared" ca="1" si="55"/>
        <v>123.69718950510767</v>
      </c>
      <c r="E1041" s="21">
        <f t="shared" ca="1" si="56"/>
        <v>291.58300550914169</v>
      </c>
    </row>
    <row r="1042" spans="2:5" x14ac:dyDescent="0.2">
      <c r="B1042" s="21">
        <f t="shared" ca="1" si="54"/>
        <v>1.3396523729435176E-5</v>
      </c>
      <c r="C1042" s="21">
        <v>985</v>
      </c>
      <c r="D1042" s="21">
        <f t="shared" ca="1" si="55"/>
        <v>88.595004956423708</v>
      </c>
      <c r="E1042" s="21">
        <f t="shared" ca="1" si="56"/>
        <v>402.07182157522811</v>
      </c>
    </row>
    <row r="1043" spans="2:5" x14ac:dyDescent="0.2">
      <c r="B1043" s="21">
        <f t="shared" ca="1" si="54"/>
        <v>1.4679477977157601E-4</v>
      </c>
      <c r="C1043" s="21">
        <v>986</v>
      </c>
      <c r="D1043" s="21">
        <f t="shared" ca="1" si="55"/>
        <v>134.3045512655066</v>
      </c>
      <c r="E1043" s="21">
        <f t="shared" ca="1" si="56"/>
        <v>224.55853241037062</v>
      </c>
    </row>
    <row r="1044" spans="2:5" x14ac:dyDescent="0.2">
      <c r="B1044" s="21">
        <f t="shared" ca="1" si="54"/>
        <v>6.5008598991983821E-6</v>
      </c>
      <c r="C1044" s="21">
        <v>987</v>
      </c>
      <c r="D1044" s="21">
        <f t="shared" ca="1" si="55"/>
        <v>76.621152264029377</v>
      </c>
      <c r="E1044" s="21">
        <f t="shared" ca="1" si="56"/>
        <v>230.24776775452483</v>
      </c>
    </row>
    <row r="1045" spans="2:5" x14ac:dyDescent="0.2">
      <c r="B1045" s="21">
        <f t="shared" ca="1" si="54"/>
        <v>1.861276992423666E-6</v>
      </c>
      <c r="C1045" s="21">
        <v>988</v>
      </c>
      <c r="D1045" s="21">
        <f t="shared" ca="1" si="55"/>
        <v>57.300709687311723</v>
      </c>
      <c r="E1045" s="21">
        <f t="shared" ca="1" si="56"/>
        <v>310.01051327803174</v>
      </c>
    </row>
    <row r="1046" spans="2:5" x14ac:dyDescent="0.2">
      <c r="B1046" s="21">
        <f t="shared" ca="1" si="54"/>
        <v>9.4547950995874129E-6</v>
      </c>
      <c r="C1046" s="21">
        <v>989</v>
      </c>
      <c r="D1046" s="21">
        <f t="shared" ca="1" si="55"/>
        <v>82.741906689741199</v>
      </c>
      <c r="E1046" s="21">
        <f t="shared" ca="1" si="56"/>
        <v>201.93653524871146</v>
      </c>
    </row>
    <row r="1047" spans="2:5" x14ac:dyDescent="0.2">
      <c r="B1047" s="21">
        <f t="shared" ca="1" si="54"/>
        <v>4.3765893161446826E-5</v>
      </c>
      <c r="C1047" s="21">
        <v>990</v>
      </c>
      <c r="D1047" s="21">
        <f t="shared" ca="1" si="55"/>
        <v>109.82039270004441</v>
      </c>
      <c r="E1047" s="21">
        <f t="shared" ca="1" si="56"/>
        <v>298.03244377944895</v>
      </c>
    </row>
    <row r="1048" spans="2:5" x14ac:dyDescent="0.2">
      <c r="B1048" s="21">
        <f t="shared" ca="1" si="54"/>
        <v>6.2789976932712933E-5</v>
      </c>
      <c r="C1048" s="21">
        <v>991</v>
      </c>
      <c r="D1048" s="21">
        <f t="shared" ca="1" si="55"/>
        <v>116.78015818574269</v>
      </c>
      <c r="E1048" s="21">
        <f t="shared" ca="1" si="56"/>
        <v>385.74881170622274</v>
      </c>
    </row>
    <row r="1049" spans="2:5" x14ac:dyDescent="0.2">
      <c r="B1049" s="21">
        <f t="shared" ca="1" si="54"/>
        <v>5.9518102355215337E-6</v>
      </c>
      <c r="C1049" s="21">
        <v>992</v>
      </c>
      <c r="D1049" s="21">
        <f t="shared" ca="1" si="55"/>
        <v>75.203579331181601</v>
      </c>
      <c r="E1049" s="21">
        <f t="shared" ca="1" si="56"/>
        <v>327.49718355424471</v>
      </c>
    </row>
    <row r="1050" spans="2:5" x14ac:dyDescent="0.2">
      <c r="B1050" s="21">
        <f t="shared" ca="1" si="54"/>
        <v>4.4042485219190202E-5</v>
      </c>
      <c r="C1050" s="21">
        <v>993</v>
      </c>
      <c r="D1050" s="21">
        <f t="shared" ca="1" si="55"/>
        <v>109.93968432753653</v>
      </c>
      <c r="E1050" s="21">
        <f t="shared" ca="1" si="56"/>
        <v>332.97372145514481</v>
      </c>
    </row>
    <row r="1051" spans="2:5" x14ac:dyDescent="0.2">
      <c r="B1051" s="21">
        <f t="shared" ca="1" si="54"/>
        <v>7.3244105759733848E-5</v>
      </c>
      <c r="C1051" s="21">
        <v>994</v>
      </c>
      <c r="D1051" s="21">
        <f t="shared" ca="1" si="55"/>
        <v>119.83148517480157</v>
      </c>
      <c r="E1051" s="21">
        <f t="shared" ca="1" si="56"/>
        <v>208.89196427805717</v>
      </c>
    </row>
    <row r="1052" spans="2:5" x14ac:dyDescent="0.2">
      <c r="B1052" s="21">
        <f t="shared" ca="1" si="54"/>
        <v>4.006093679588657E-5</v>
      </c>
      <c r="C1052" s="21">
        <v>995</v>
      </c>
      <c r="D1052" s="21">
        <f t="shared" ca="1" si="55"/>
        <v>108.15332845257946</v>
      </c>
      <c r="E1052" s="21">
        <f t="shared" ca="1" si="56"/>
        <v>315.82864989962809</v>
      </c>
    </row>
    <row r="1053" spans="2:5" x14ac:dyDescent="0.2">
      <c r="B1053" s="21">
        <f t="shared" ca="1" si="54"/>
        <v>2.6473825118854761E-5</v>
      </c>
      <c r="C1053" s="21">
        <v>996</v>
      </c>
      <c r="D1053" s="21">
        <f t="shared" ca="1" si="55"/>
        <v>100.53142895917392</v>
      </c>
      <c r="E1053" s="21">
        <f t="shared" ca="1" si="56"/>
        <v>310.94741681657342</v>
      </c>
    </row>
    <row r="1054" spans="2:5" x14ac:dyDescent="0.2">
      <c r="B1054" s="21">
        <f t="shared" ca="1" si="54"/>
        <v>6.591610004399892E-5</v>
      </c>
      <c r="C1054" s="21">
        <v>997</v>
      </c>
      <c r="D1054" s="21">
        <f t="shared" ca="1" si="55"/>
        <v>117.73732655145673</v>
      </c>
      <c r="E1054" s="21">
        <f t="shared" ca="1" si="56"/>
        <v>276.3153608615043</v>
      </c>
    </row>
    <row r="1055" spans="2:5" x14ac:dyDescent="0.2">
      <c r="B1055" s="21">
        <f t="shared" ca="1" si="54"/>
        <v>1.4232509614199747E-4</v>
      </c>
      <c r="C1055" s="21">
        <v>998</v>
      </c>
      <c r="D1055" s="21">
        <f t="shared" ca="1" si="55"/>
        <v>133.63408399623935</v>
      </c>
      <c r="E1055" s="21">
        <f t="shared" ca="1" si="56"/>
        <v>407.82645976801962</v>
      </c>
    </row>
    <row r="1056" spans="2:5" x14ac:dyDescent="0.2">
      <c r="B1056" s="21">
        <f t="shared" ca="1" si="54"/>
        <v>3.856011307852389E-5</v>
      </c>
      <c r="C1056" s="21">
        <v>999</v>
      </c>
      <c r="D1056" s="21">
        <f t="shared" ca="1" si="55"/>
        <v>107.4381521850476</v>
      </c>
      <c r="E1056" s="21">
        <f t="shared" ca="1" si="56"/>
        <v>408.51537652282514</v>
      </c>
    </row>
    <row r="1057" spans="2:5" x14ac:dyDescent="0.2">
      <c r="B1057" s="21">
        <f t="shared" ca="1" si="54"/>
        <v>9.0830921770919016E-6</v>
      </c>
      <c r="C1057" s="21">
        <v>1000</v>
      </c>
      <c r="D1057" s="21">
        <f t="shared" ca="1" si="55"/>
        <v>82.078335142486537</v>
      </c>
      <c r="E1057" s="21">
        <f t="shared" ca="1" si="56"/>
        <v>309.20242586636829</v>
      </c>
    </row>
  </sheetData>
  <dataValidations count="2">
    <dataValidation type="list" allowBlank="1" showInputMessage="1" showErrorMessage="1" sqref="C4">
      <formula1>$Q$58:$Q$68</formula1>
    </dataValidation>
    <dataValidation type="list" allowBlank="1" showInputMessage="1" showErrorMessage="1" sqref="C3">
      <formula1>$P$58:$P$68</formula1>
    </dataValidation>
  </dataValidations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4"/>
  <sheetViews>
    <sheetView workbookViewId="0"/>
  </sheetViews>
  <sheetFormatPr baseColWidth="10" defaultRowHeight="26" x14ac:dyDescent="0.3"/>
  <cols>
    <col min="1" max="4" width="10.83203125" style="1"/>
    <col min="5" max="5" width="13.1640625" style="1" bestFit="1" customWidth="1"/>
    <col min="6" max="6" width="11.5" style="1" bestFit="1" customWidth="1"/>
    <col min="7" max="7" width="19.83203125" style="1" bestFit="1" customWidth="1"/>
    <col min="8" max="8" width="10.83203125" style="1"/>
    <col min="9" max="9" width="11.33203125" style="1" bestFit="1" customWidth="1"/>
    <col min="10" max="10" width="10.83203125" style="1"/>
    <col min="11" max="11" width="11.33203125" style="1" bestFit="1" customWidth="1"/>
    <col min="12" max="16384" width="10.83203125" style="1"/>
  </cols>
  <sheetData>
    <row r="2" spans="3:10" s="16" customFormat="1" x14ac:dyDescent="0.3">
      <c r="C2" s="29" t="s">
        <v>71</v>
      </c>
      <c r="E2" s="29" t="s">
        <v>69</v>
      </c>
      <c r="G2" s="16" t="s">
        <v>70</v>
      </c>
      <c r="I2" s="1"/>
      <c r="J2" s="1"/>
    </row>
    <row r="3" spans="3:10" x14ac:dyDescent="0.3">
      <c r="C3" s="1">
        <f>_xlfn.STDEV.P(C5:C104)</f>
        <v>0.2888819048927293</v>
      </c>
      <c r="E3" s="1">
        <v>-20</v>
      </c>
      <c r="G3" s="1">
        <f t="array" ref="G3">SUM(LOG(G5:G104))</f>
        <v>-4193.859139111124</v>
      </c>
      <c r="I3" s="16"/>
      <c r="J3" s="16"/>
    </row>
    <row r="5" spans="3:10" x14ac:dyDescent="0.3">
      <c r="C5" s="1">
        <v>0.58818950933738789</v>
      </c>
      <c r="D5" s="1">
        <v>11.804231880998334</v>
      </c>
      <c r="E5" s="1">
        <f t="shared" ref="E5:E36" si="0">C5*b</f>
        <v>-11.763790186747759</v>
      </c>
      <c r="F5" s="1">
        <f t="shared" ref="F5:F36" si="1">E5-D5</f>
        <v>-23.568022067746092</v>
      </c>
      <c r="G5" s="1">
        <f t="shared" ref="G5:G36" si="2">_xlfn.NORM.DIST(F5,0,sd_x,0)+0.00000000001^4</f>
        <v>9.9999999999999983E-45</v>
      </c>
      <c r="J5" s="1">
        <f>G3</f>
        <v>-4193.859139111124</v>
      </c>
    </row>
    <row r="6" spans="3:10" x14ac:dyDescent="0.3">
      <c r="C6" s="1">
        <v>1.6986682268579356E-2</v>
      </c>
      <c r="D6" s="1">
        <v>-1.1426648798679477</v>
      </c>
      <c r="E6" s="1">
        <f t="shared" si="0"/>
        <v>-0.33973364537158712</v>
      </c>
      <c r="F6" s="1">
        <f t="shared" si="1"/>
        <v>0.80293123449636061</v>
      </c>
      <c r="G6" s="1">
        <f t="shared" si="2"/>
        <v>2.9017470115330984E-2</v>
      </c>
      <c r="I6" s="1">
        <v>-20</v>
      </c>
      <c r="J6" s="1">
        <f t="dataTable" ref="J6:J22" dt2D="0" dtr="0" r1="E3"/>
        <v>-4193.859139111124</v>
      </c>
    </row>
    <row r="7" spans="3:10" x14ac:dyDescent="0.3">
      <c r="C7" s="1">
        <v>0.53113977359533349</v>
      </c>
      <c r="D7" s="1">
        <v>12.646164430270861</v>
      </c>
      <c r="E7" s="1">
        <f t="shared" si="0"/>
        <v>-10.62279547190667</v>
      </c>
      <c r="F7" s="1">
        <f t="shared" si="1"/>
        <v>-23.268959902177532</v>
      </c>
      <c r="G7" s="1">
        <f t="shared" si="2"/>
        <v>9.9999999999999983E-45</v>
      </c>
      <c r="I7" s="1">
        <v>-15</v>
      </c>
      <c r="J7" s="1">
        <v>-4156.7129014045186</v>
      </c>
    </row>
    <row r="8" spans="3:10" x14ac:dyDescent="0.3">
      <c r="C8" s="1">
        <v>0.61761469323860685</v>
      </c>
      <c r="D8" s="1">
        <v>11.60110424186859</v>
      </c>
      <c r="E8" s="1">
        <f t="shared" si="0"/>
        <v>-12.352293864772136</v>
      </c>
      <c r="F8" s="1">
        <f t="shared" si="1"/>
        <v>-23.953398106640726</v>
      </c>
      <c r="G8" s="1">
        <f t="shared" si="2"/>
        <v>9.9999999999999983E-45</v>
      </c>
      <c r="I8" s="1">
        <v>-10</v>
      </c>
      <c r="J8" s="1">
        <v>-4118.4672654038868</v>
      </c>
    </row>
    <row r="9" spans="3:10" x14ac:dyDescent="0.3">
      <c r="C9" s="1">
        <v>0.11756427568939665</v>
      </c>
      <c r="D9" s="1">
        <v>2.6658797244398591</v>
      </c>
      <c r="E9" s="1">
        <f t="shared" si="0"/>
        <v>-2.3512855137879329</v>
      </c>
      <c r="F9" s="1">
        <f t="shared" si="1"/>
        <v>-5.0171652382277916</v>
      </c>
      <c r="G9" s="1">
        <f t="shared" si="2"/>
        <v>9.9999999999999983E-45</v>
      </c>
      <c r="I9" s="1">
        <v>-5</v>
      </c>
      <c r="J9" s="1">
        <v>-4050.2646113776914</v>
      </c>
    </row>
    <row r="10" spans="3:10" x14ac:dyDescent="0.3">
      <c r="C10" s="1">
        <v>0.6879027369874563</v>
      </c>
      <c r="D10" s="1">
        <v>14.048158432708902</v>
      </c>
      <c r="E10" s="1">
        <f t="shared" si="0"/>
        <v>-13.758054739749126</v>
      </c>
      <c r="F10" s="1">
        <f t="shared" si="1"/>
        <v>-27.80621317245803</v>
      </c>
      <c r="G10" s="1">
        <f t="shared" si="2"/>
        <v>9.9999999999999983E-45</v>
      </c>
      <c r="I10" s="1">
        <v>0</v>
      </c>
      <c r="J10" s="1">
        <v>-3889.576379381871</v>
      </c>
    </row>
    <row r="11" spans="3:10" x14ac:dyDescent="0.3">
      <c r="C11" s="1">
        <v>0.92932488131491664</v>
      </c>
      <c r="D11" s="1">
        <v>18.26370180959243</v>
      </c>
      <c r="E11" s="1">
        <f t="shared" si="0"/>
        <v>-18.586497626298332</v>
      </c>
      <c r="F11" s="1">
        <f t="shared" si="1"/>
        <v>-36.850199435890758</v>
      </c>
      <c r="G11" s="1">
        <f t="shared" si="2"/>
        <v>9.9999999999999983E-45</v>
      </c>
      <c r="I11" s="1">
        <v>5</v>
      </c>
      <c r="J11" s="1">
        <v>-3663.3927421518206</v>
      </c>
    </row>
    <row r="12" spans="3:10" x14ac:dyDescent="0.3">
      <c r="C12" s="1">
        <v>0.19170842591627391</v>
      </c>
      <c r="D12" s="1">
        <v>4.3583301301299571</v>
      </c>
      <c r="E12" s="1">
        <f t="shared" si="0"/>
        <v>-3.8341685183254781</v>
      </c>
      <c r="F12" s="1">
        <f t="shared" si="1"/>
        <v>-8.1924986484554356</v>
      </c>
      <c r="G12" s="1">
        <f t="shared" si="2"/>
        <v>9.9999999999999983E-45</v>
      </c>
      <c r="I12" s="1">
        <v>10</v>
      </c>
      <c r="J12" s="1">
        <v>-3300.5503508294892</v>
      </c>
    </row>
    <row r="13" spans="3:10" x14ac:dyDescent="0.3">
      <c r="C13" s="1">
        <v>0.85600753369165639</v>
      </c>
      <c r="D13" s="1">
        <v>16.882721290131197</v>
      </c>
      <c r="E13" s="1">
        <f t="shared" si="0"/>
        <v>-17.120150673833127</v>
      </c>
      <c r="F13" s="1">
        <f t="shared" si="1"/>
        <v>-34.002871963964324</v>
      </c>
      <c r="G13" s="1">
        <f t="shared" si="2"/>
        <v>9.9999999999999983E-45</v>
      </c>
      <c r="I13" s="1">
        <v>15</v>
      </c>
      <c r="J13" s="1">
        <v>-2018.8227728210111</v>
      </c>
    </row>
    <row r="14" spans="3:10" x14ac:dyDescent="0.3">
      <c r="C14" s="1">
        <v>0.38465490938110325</v>
      </c>
      <c r="D14" s="1">
        <v>7.5754797851080893</v>
      </c>
      <c r="E14" s="1">
        <f t="shared" si="0"/>
        <v>-7.6930981876220645</v>
      </c>
      <c r="F14" s="1">
        <f t="shared" si="1"/>
        <v>-15.268577972730153</v>
      </c>
      <c r="G14" s="1">
        <f t="shared" si="2"/>
        <v>9.9999999999999983E-45</v>
      </c>
      <c r="I14" s="1">
        <v>20</v>
      </c>
      <c r="J14" s="1">
        <v>-211.78004413919999</v>
      </c>
    </row>
    <row r="15" spans="3:10" x14ac:dyDescent="0.3">
      <c r="C15" s="1">
        <v>0.52546251179600201</v>
      </c>
      <c r="D15" s="1">
        <v>12.065042110660789</v>
      </c>
      <c r="E15" s="1">
        <f t="shared" si="0"/>
        <v>-10.509250235920041</v>
      </c>
      <c r="F15" s="1">
        <f t="shared" si="1"/>
        <v>-22.57429234658083</v>
      </c>
      <c r="G15" s="1">
        <f t="shared" si="2"/>
        <v>9.9999999999999983E-45</v>
      </c>
      <c r="I15" s="1">
        <v>25</v>
      </c>
      <c r="J15" s="1">
        <v>-2132.1077466336733</v>
      </c>
    </row>
    <row r="16" spans="3:10" x14ac:dyDescent="0.3">
      <c r="C16" s="1">
        <v>0.49460822417774364</v>
      </c>
      <c r="D16" s="1">
        <v>10.027060877630145</v>
      </c>
      <c r="E16" s="1">
        <f t="shared" si="0"/>
        <v>-9.8921644835548719</v>
      </c>
      <c r="F16" s="1">
        <f t="shared" si="1"/>
        <v>-19.919225361185017</v>
      </c>
      <c r="G16" s="1">
        <f t="shared" si="2"/>
        <v>9.9999999999999983E-45</v>
      </c>
      <c r="I16" s="1">
        <v>30</v>
      </c>
      <c r="J16" s="1">
        <v>-3176.4382581479472</v>
      </c>
    </row>
    <row r="17" spans="3:10" x14ac:dyDescent="0.3">
      <c r="C17" s="1">
        <v>0.60166049809332578</v>
      </c>
      <c r="D17" s="1">
        <v>12.16809807905876</v>
      </c>
      <c r="E17" s="1">
        <f t="shared" si="0"/>
        <v>-12.033209961866515</v>
      </c>
      <c r="F17" s="1">
        <f t="shared" si="1"/>
        <v>-24.201308040925277</v>
      </c>
      <c r="G17" s="1">
        <f t="shared" si="2"/>
        <v>9.9999999999999983E-45</v>
      </c>
      <c r="I17" s="1">
        <v>35</v>
      </c>
      <c r="J17" s="1">
        <v>-3526.48172805893</v>
      </c>
    </row>
    <row r="18" spans="3:10" x14ac:dyDescent="0.3">
      <c r="C18" s="1">
        <v>0.76600626723966236</v>
      </c>
      <c r="D18" s="1">
        <v>13.526296925209877</v>
      </c>
      <c r="E18" s="1">
        <f t="shared" si="0"/>
        <v>-15.320125344793247</v>
      </c>
      <c r="F18" s="1">
        <f t="shared" si="1"/>
        <v>-28.846422270003124</v>
      </c>
      <c r="G18" s="1">
        <f t="shared" si="2"/>
        <v>9.9999999999999983E-45</v>
      </c>
      <c r="I18" s="1">
        <v>40</v>
      </c>
      <c r="J18" s="1">
        <v>-3718.3165709871869</v>
      </c>
    </row>
    <row r="19" spans="3:10" x14ac:dyDescent="0.3">
      <c r="C19" s="1">
        <v>0.21243638227785167</v>
      </c>
      <c r="D19" s="1">
        <v>3.283190103551985</v>
      </c>
      <c r="E19" s="1">
        <f t="shared" si="0"/>
        <v>-4.2487276455570333</v>
      </c>
      <c r="F19" s="1">
        <f t="shared" si="1"/>
        <v>-7.5319177491090183</v>
      </c>
      <c r="G19" s="1">
        <f t="shared" si="2"/>
        <v>9.9999999999999983E-45</v>
      </c>
      <c r="I19" s="1">
        <v>45</v>
      </c>
      <c r="J19" s="1">
        <v>-3849.1565489216855</v>
      </c>
    </row>
    <row r="20" spans="3:10" x14ac:dyDescent="0.3">
      <c r="C20" s="1">
        <v>0.30245649354922211</v>
      </c>
      <c r="D20" s="1">
        <v>6.6356938737602027</v>
      </c>
      <c r="E20" s="1">
        <f t="shared" si="0"/>
        <v>-6.0491298709844425</v>
      </c>
      <c r="F20" s="1">
        <f t="shared" si="1"/>
        <v>-12.684823744744644</v>
      </c>
      <c r="G20" s="1">
        <f t="shared" si="2"/>
        <v>9.9999999999999983E-45</v>
      </c>
      <c r="I20" s="1">
        <v>50</v>
      </c>
      <c r="J20" s="1">
        <v>-3966.1062899274802</v>
      </c>
    </row>
    <row r="21" spans="3:10" x14ac:dyDescent="0.3">
      <c r="C21" s="1">
        <v>0.45206672337575782</v>
      </c>
      <c r="D21" s="1">
        <v>9.7856551640079648</v>
      </c>
      <c r="E21" s="1">
        <f t="shared" si="0"/>
        <v>-9.0413344675151563</v>
      </c>
      <c r="F21" s="1">
        <f t="shared" si="1"/>
        <v>-18.826989631523119</v>
      </c>
      <c r="G21" s="1">
        <f t="shared" si="2"/>
        <v>9.9999999999999983E-45</v>
      </c>
      <c r="I21" s="1">
        <v>55</v>
      </c>
      <c r="J21" s="1">
        <v>-4040.7602360300043</v>
      </c>
    </row>
    <row r="22" spans="3:10" x14ac:dyDescent="0.3">
      <c r="C22" s="1">
        <v>0.20737932579622564</v>
      </c>
      <c r="D22" s="1">
        <v>3.5327682298116816</v>
      </c>
      <c r="E22" s="1">
        <f t="shared" si="0"/>
        <v>-4.1475865159245124</v>
      </c>
      <c r="F22" s="1">
        <f t="shared" si="1"/>
        <v>-7.680354745736194</v>
      </c>
      <c r="G22" s="1">
        <f t="shared" si="2"/>
        <v>9.9999999999999983E-45</v>
      </c>
      <c r="I22" s="1">
        <v>100</v>
      </c>
      <c r="J22" s="1">
        <v>-4239.1046290760514</v>
      </c>
    </row>
    <row r="23" spans="3:10" x14ac:dyDescent="0.3">
      <c r="C23" s="1">
        <v>0.41616098321769968</v>
      </c>
      <c r="D23" s="1">
        <v>7.8552360085329207</v>
      </c>
      <c r="E23" s="1">
        <f t="shared" si="0"/>
        <v>-8.323219664353994</v>
      </c>
      <c r="F23" s="1">
        <f t="shared" si="1"/>
        <v>-16.178455672886916</v>
      </c>
      <c r="G23" s="1">
        <f t="shared" si="2"/>
        <v>9.9999999999999983E-45</v>
      </c>
    </row>
    <row r="24" spans="3:10" x14ac:dyDescent="0.3">
      <c r="C24" s="1">
        <v>0.63083625356975637</v>
      </c>
      <c r="D24" s="1">
        <v>12.34404675798549</v>
      </c>
      <c r="E24" s="1">
        <f t="shared" si="0"/>
        <v>-12.616725071395127</v>
      </c>
      <c r="F24" s="1">
        <f t="shared" si="1"/>
        <v>-24.960771829380619</v>
      </c>
      <c r="G24" s="1">
        <f t="shared" si="2"/>
        <v>9.9999999999999983E-45</v>
      </c>
    </row>
    <row r="25" spans="3:10" x14ac:dyDescent="0.3">
      <c r="C25" s="1">
        <v>0.18358847309704474</v>
      </c>
      <c r="D25" s="1">
        <v>2.8293372761758495</v>
      </c>
      <c r="E25" s="1">
        <f t="shared" si="0"/>
        <v>-3.6717694619408947</v>
      </c>
      <c r="F25" s="1">
        <f t="shared" si="1"/>
        <v>-6.5011067381167447</v>
      </c>
      <c r="G25" s="1">
        <f t="shared" si="2"/>
        <v>9.9999999999999983E-45</v>
      </c>
    </row>
    <row r="26" spans="3:10" x14ac:dyDescent="0.3">
      <c r="C26" s="1">
        <v>0.65520521017462008</v>
      </c>
      <c r="D26" s="1">
        <v>14.021879797645322</v>
      </c>
      <c r="E26" s="1">
        <f t="shared" si="0"/>
        <v>-13.104104203492401</v>
      </c>
      <c r="F26" s="1">
        <f t="shared" si="1"/>
        <v>-27.125984001137724</v>
      </c>
      <c r="G26" s="1">
        <f t="shared" si="2"/>
        <v>9.9999999999999983E-45</v>
      </c>
    </row>
    <row r="27" spans="3:10" x14ac:dyDescent="0.3">
      <c r="C27" s="1">
        <v>0.76996882700039659</v>
      </c>
      <c r="D27" s="1">
        <v>14.278066096572314</v>
      </c>
      <c r="E27" s="1">
        <f t="shared" si="0"/>
        <v>-15.399376540007932</v>
      </c>
      <c r="F27" s="1">
        <f t="shared" si="1"/>
        <v>-29.677442636580246</v>
      </c>
      <c r="G27" s="1">
        <f t="shared" si="2"/>
        <v>9.9999999999999983E-45</v>
      </c>
    </row>
    <row r="28" spans="3:10" x14ac:dyDescent="0.3">
      <c r="C28" s="1">
        <v>0.51559562686951099</v>
      </c>
      <c r="D28" s="1">
        <v>11.605695381938883</v>
      </c>
      <c r="E28" s="1">
        <f t="shared" si="0"/>
        <v>-10.311912537390221</v>
      </c>
      <c r="F28" s="1">
        <f t="shared" si="1"/>
        <v>-21.917607919329104</v>
      </c>
      <c r="G28" s="1">
        <f t="shared" si="2"/>
        <v>9.9999999999999983E-45</v>
      </c>
    </row>
    <row r="29" spans="3:10" x14ac:dyDescent="0.3">
      <c r="C29" s="1">
        <v>5.3162482015925328E-2</v>
      </c>
      <c r="D29" s="1">
        <v>1.9246205706286856</v>
      </c>
      <c r="E29" s="1">
        <f t="shared" si="0"/>
        <v>-1.0632496403185066</v>
      </c>
      <c r="F29" s="1">
        <f t="shared" si="1"/>
        <v>-2.9878702109471922</v>
      </c>
      <c r="G29" s="1">
        <f t="shared" si="2"/>
        <v>8.1440002253389629E-24</v>
      </c>
    </row>
    <row r="30" spans="3:10" x14ac:dyDescent="0.3">
      <c r="C30" s="1">
        <v>0.5664237294594241</v>
      </c>
      <c r="D30" s="1">
        <v>10.146638376667001</v>
      </c>
      <c r="E30" s="1">
        <f t="shared" si="0"/>
        <v>-11.328474589188481</v>
      </c>
      <c r="F30" s="1">
        <f t="shared" si="1"/>
        <v>-21.47511296585548</v>
      </c>
      <c r="G30" s="1">
        <f t="shared" si="2"/>
        <v>9.9999999999999983E-45</v>
      </c>
    </row>
    <row r="31" spans="3:10" x14ac:dyDescent="0.3">
      <c r="C31" s="1">
        <v>0.7207530847995548</v>
      </c>
      <c r="D31" s="1">
        <v>14.304573553231874</v>
      </c>
      <c r="E31" s="1">
        <f t="shared" si="0"/>
        <v>-14.415061695991096</v>
      </c>
      <c r="F31" s="1">
        <f t="shared" si="1"/>
        <v>-28.719635249222968</v>
      </c>
      <c r="G31" s="1">
        <f t="shared" si="2"/>
        <v>9.9999999999999983E-45</v>
      </c>
    </row>
    <row r="32" spans="3:10" x14ac:dyDescent="0.3">
      <c r="C32" s="1">
        <v>0.90596593615365673</v>
      </c>
      <c r="D32" s="1">
        <v>17.484967139523285</v>
      </c>
      <c r="E32" s="1">
        <f t="shared" si="0"/>
        <v>-18.119318723073135</v>
      </c>
      <c r="F32" s="1">
        <f t="shared" si="1"/>
        <v>-35.60428586259642</v>
      </c>
      <c r="G32" s="1">
        <f t="shared" si="2"/>
        <v>9.9999999999999983E-45</v>
      </c>
    </row>
    <row r="33" spans="3:7" x14ac:dyDescent="0.3">
      <c r="C33" s="1">
        <v>4.4384223432258896E-3</v>
      </c>
      <c r="D33" s="1">
        <v>0.80049736004577199</v>
      </c>
      <c r="E33" s="1">
        <f t="shared" si="0"/>
        <v>-8.8768446864517792E-2</v>
      </c>
      <c r="F33" s="1">
        <f t="shared" si="1"/>
        <v>-0.88926580691028978</v>
      </c>
      <c r="G33" s="1">
        <f t="shared" si="2"/>
        <v>1.2092456141345069E-2</v>
      </c>
    </row>
    <row r="34" spans="3:7" x14ac:dyDescent="0.3">
      <c r="C34" s="1">
        <v>0.17815700716011373</v>
      </c>
      <c r="D34" s="1">
        <v>4.6448741221170833</v>
      </c>
      <c r="E34" s="1">
        <f t="shared" si="0"/>
        <v>-3.5631401432022747</v>
      </c>
      <c r="F34" s="1">
        <f t="shared" si="1"/>
        <v>-8.208014265319358</v>
      </c>
      <c r="G34" s="1">
        <f t="shared" si="2"/>
        <v>9.9999999999999983E-45</v>
      </c>
    </row>
    <row r="35" spans="3:7" x14ac:dyDescent="0.3">
      <c r="C35" s="1">
        <v>7.5130177590292169E-2</v>
      </c>
      <c r="D35" s="1">
        <v>0.76516865447589077</v>
      </c>
      <c r="E35" s="1">
        <f t="shared" si="0"/>
        <v>-1.5026035518058434</v>
      </c>
      <c r="F35" s="1">
        <f t="shared" si="1"/>
        <v>-2.2677722062817343</v>
      </c>
      <c r="G35" s="1">
        <f t="shared" si="2"/>
        <v>5.7339329711028732E-14</v>
      </c>
    </row>
    <row r="36" spans="3:7" x14ac:dyDescent="0.3">
      <c r="C36" s="1">
        <v>0.79984020244131659</v>
      </c>
      <c r="D36" s="1">
        <v>15.577180588990071</v>
      </c>
      <c r="E36" s="1">
        <f t="shared" si="0"/>
        <v>-15.996804048826332</v>
      </c>
      <c r="F36" s="1">
        <f t="shared" si="1"/>
        <v>-31.573984637816402</v>
      </c>
      <c r="G36" s="1">
        <f t="shared" si="2"/>
        <v>9.9999999999999983E-45</v>
      </c>
    </row>
    <row r="37" spans="3:7" x14ac:dyDescent="0.3">
      <c r="C37" s="1">
        <v>3.8565931492289596E-2</v>
      </c>
      <c r="D37" s="1">
        <v>3.2539443937074166</v>
      </c>
      <c r="E37" s="1">
        <f t="shared" ref="E37:E68" si="3">C37*b</f>
        <v>-0.77131862984579191</v>
      </c>
      <c r="F37" s="1">
        <f t="shared" ref="F37:F68" si="4">E37-D37</f>
        <v>-4.0252630235532081</v>
      </c>
      <c r="G37" s="1">
        <f t="shared" ref="G37:G68" si="5">_xlfn.NORM.DIST(F37,0,sd_x,0)+0.00000000001^4</f>
        <v>9.6507619759293922E-43</v>
      </c>
    </row>
    <row r="38" spans="3:7" x14ac:dyDescent="0.3">
      <c r="C38" s="1">
        <v>0.36167296616229561</v>
      </c>
      <c r="D38" s="1">
        <v>7.6686906060931284</v>
      </c>
      <c r="E38" s="1">
        <f t="shared" si="3"/>
        <v>-7.2334593232459117</v>
      </c>
      <c r="F38" s="1">
        <f t="shared" si="4"/>
        <v>-14.902149929339039</v>
      </c>
      <c r="G38" s="1">
        <f t="shared" si="5"/>
        <v>9.9999999999999983E-45</v>
      </c>
    </row>
    <row r="39" spans="3:7" x14ac:dyDescent="0.3">
      <c r="C39" s="1">
        <v>0.74107669194407289</v>
      </c>
      <c r="D39" s="1">
        <v>16.627084816822872</v>
      </c>
      <c r="E39" s="1">
        <f t="shared" si="3"/>
        <v>-14.821533838881457</v>
      </c>
      <c r="F39" s="1">
        <f t="shared" si="4"/>
        <v>-31.44861865570433</v>
      </c>
      <c r="G39" s="1">
        <f t="shared" si="5"/>
        <v>9.9999999999999983E-45</v>
      </c>
    </row>
    <row r="40" spans="3:7" x14ac:dyDescent="0.3">
      <c r="C40" s="1">
        <v>0.62799217827226994</v>
      </c>
      <c r="D40" s="1">
        <v>11.657898324524432</v>
      </c>
      <c r="E40" s="1">
        <f t="shared" si="3"/>
        <v>-12.559843565445398</v>
      </c>
      <c r="F40" s="1">
        <f t="shared" si="4"/>
        <v>-24.21774188996983</v>
      </c>
      <c r="G40" s="1">
        <f t="shared" si="5"/>
        <v>9.9999999999999983E-45</v>
      </c>
    </row>
    <row r="41" spans="3:7" x14ac:dyDescent="0.3">
      <c r="C41" s="1">
        <v>0.27356870011466017</v>
      </c>
      <c r="D41" s="1">
        <v>6.8134795977052498</v>
      </c>
      <c r="E41" s="1">
        <f t="shared" si="3"/>
        <v>-5.4713740022932029</v>
      </c>
      <c r="F41" s="1">
        <f t="shared" si="4"/>
        <v>-12.284853599998453</v>
      </c>
      <c r="G41" s="1">
        <f t="shared" si="5"/>
        <v>9.9999999999999983E-45</v>
      </c>
    </row>
    <row r="42" spans="3:7" x14ac:dyDescent="0.3">
      <c r="C42" s="1">
        <v>0.99335878306136505</v>
      </c>
      <c r="D42" s="1">
        <v>21.087780318734875</v>
      </c>
      <c r="E42" s="1">
        <f t="shared" si="3"/>
        <v>-19.8671756612273</v>
      </c>
      <c r="F42" s="1">
        <f t="shared" si="4"/>
        <v>-40.954955979962179</v>
      </c>
      <c r="G42" s="1">
        <f t="shared" si="5"/>
        <v>9.9999999999999983E-45</v>
      </c>
    </row>
    <row r="43" spans="3:7" x14ac:dyDescent="0.3">
      <c r="C43" s="1">
        <v>0.88997823671109033</v>
      </c>
      <c r="D43" s="1">
        <v>16.312509945328127</v>
      </c>
      <c r="E43" s="1">
        <f t="shared" si="3"/>
        <v>-17.799564734221807</v>
      </c>
      <c r="F43" s="1">
        <f t="shared" si="4"/>
        <v>-34.112074679549934</v>
      </c>
      <c r="G43" s="1">
        <f t="shared" si="5"/>
        <v>9.9999999999999983E-45</v>
      </c>
    </row>
    <row r="44" spans="3:7" x14ac:dyDescent="0.3">
      <c r="C44" s="1">
        <v>9.4889766142462917E-2</v>
      </c>
      <c r="D44" s="1">
        <v>3.3638809832285741</v>
      </c>
      <c r="E44" s="1">
        <f t="shared" si="3"/>
        <v>-1.8977953228492583</v>
      </c>
      <c r="F44" s="1">
        <f t="shared" si="4"/>
        <v>-5.2616763060778329</v>
      </c>
      <c r="G44" s="1">
        <f t="shared" si="5"/>
        <v>9.9999999999999983E-45</v>
      </c>
    </row>
    <row r="45" spans="3:7" x14ac:dyDescent="0.3">
      <c r="C45" s="1">
        <v>0.96815563515745773</v>
      </c>
      <c r="D45" s="1">
        <v>18.77375803848599</v>
      </c>
      <c r="E45" s="1">
        <f t="shared" si="3"/>
        <v>-19.363112703149156</v>
      </c>
      <c r="F45" s="1">
        <f t="shared" si="4"/>
        <v>-38.13687074163515</v>
      </c>
      <c r="G45" s="1">
        <f t="shared" si="5"/>
        <v>9.9999999999999983E-45</v>
      </c>
    </row>
    <row r="46" spans="3:7" x14ac:dyDescent="0.3">
      <c r="C46" s="1">
        <v>0.31029116278075597</v>
      </c>
      <c r="D46" s="1">
        <v>5.7581023050168385</v>
      </c>
      <c r="E46" s="1">
        <f t="shared" si="3"/>
        <v>-6.2058232556151189</v>
      </c>
      <c r="F46" s="1">
        <f t="shared" si="4"/>
        <v>-11.963925560631957</v>
      </c>
      <c r="G46" s="1">
        <f t="shared" si="5"/>
        <v>9.9999999999999983E-45</v>
      </c>
    </row>
    <row r="47" spans="3:7" x14ac:dyDescent="0.3">
      <c r="C47" s="1">
        <v>0.6907556511455053</v>
      </c>
      <c r="D47" s="1">
        <v>13.548853160601338</v>
      </c>
      <c r="E47" s="1">
        <f t="shared" si="3"/>
        <v>-13.815113022910106</v>
      </c>
      <c r="F47" s="1">
        <f t="shared" si="4"/>
        <v>-27.363966183511444</v>
      </c>
      <c r="G47" s="1">
        <f t="shared" si="5"/>
        <v>9.9999999999999983E-45</v>
      </c>
    </row>
    <row r="48" spans="3:7" x14ac:dyDescent="0.3">
      <c r="C48" s="1">
        <v>0.61818130113250047</v>
      </c>
      <c r="D48" s="1">
        <v>12.314174891973147</v>
      </c>
      <c r="E48" s="1">
        <f t="shared" si="3"/>
        <v>-12.36362602265001</v>
      </c>
      <c r="F48" s="1">
        <f t="shared" si="4"/>
        <v>-24.677800914623155</v>
      </c>
      <c r="G48" s="1">
        <f t="shared" si="5"/>
        <v>9.9999999999999983E-45</v>
      </c>
    </row>
    <row r="49" spans="3:7" x14ac:dyDescent="0.3">
      <c r="C49" s="1">
        <v>0.1465668604557816</v>
      </c>
      <c r="D49" s="1">
        <v>3.6017880031549652</v>
      </c>
      <c r="E49" s="1">
        <f t="shared" si="3"/>
        <v>-2.931337209115632</v>
      </c>
      <c r="F49" s="1">
        <f t="shared" si="4"/>
        <v>-6.5331252122705976</v>
      </c>
      <c r="G49" s="1">
        <f t="shared" si="5"/>
        <v>9.9999999999999983E-45</v>
      </c>
    </row>
    <row r="50" spans="3:7" x14ac:dyDescent="0.3">
      <c r="C50" s="1">
        <v>0.2103156987256255</v>
      </c>
      <c r="D50" s="1">
        <v>4.1241649215300651</v>
      </c>
      <c r="E50" s="1">
        <f t="shared" si="3"/>
        <v>-4.2063139745125095</v>
      </c>
      <c r="F50" s="1">
        <f t="shared" si="4"/>
        <v>-8.3304788960425746</v>
      </c>
      <c r="G50" s="1">
        <f t="shared" si="5"/>
        <v>9.9999999999999983E-45</v>
      </c>
    </row>
    <row r="51" spans="3:7" x14ac:dyDescent="0.3">
      <c r="C51" s="1">
        <v>0.19805323237018713</v>
      </c>
      <c r="D51" s="1">
        <v>3.5426930929065037</v>
      </c>
      <c r="E51" s="1">
        <f t="shared" si="3"/>
        <v>-3.9610646474037425</v>
      </c>
      <c r="F51" s="1">
        <f t="shared" si="4"/>
        <v>-7.5037577403102462</v>
      </c>
      <c r="G51" s="1">
        <f t="shared" si="5"/>
        <v>9.9999999999999983E-45</v>
      </c>
    </row>
    <row r="52" spans="3:7" x14ac:dyDescent="0.3">
      <c r="C52" s="1">
        <v>7.8577575982490711E-2</v>
      </c>
      <c r="D52" s="1">
        <v>2.3999202771717361</v>
      </c>
      <c r="E52" s="1">
        <f t="shared" si="3"/>
        <v>-1.5715515196498142</v>
      </c>
      <c r="F52" s="1">
        <f t="shared" si="4"/>
        <v>-3.9714717968215503</v>
      </c>
      <c r="G52" s="1">
        <f t="shared" si="5"/>
        <v>1.2579428730027219E-41</v>
      </c>
    </row>
    <row r="53" spans="3:7" x14ac:dyDescent="0.3">
      <c r="C53" s="1">
        <v>0.4854292228195799</v>
      </c>
      <c r="D53" s="1">
        <v>7.4471211139922957</v>
      </c>
      <c r="E53" s="1">
        <f t="shared" si="3"/>
        <v>-9.7085844563915984</v>
      </c>
      <c r="F53" s="1">
        <f t="shared" si="4"/>
        <v>-17.155705570383894</v>
      </c>
      <c r="G53" s="1">
        <f t="shared" si="5"/>
        <v>9.9999999999999983E-45</v>
      </c>
    </row>
    <row r="54" spans="3:7" x14ac:dyDescent="0.3">
      <c r="C54" s="1">
        <v>0.82819925964942176</v>
      </c>
      <c r="D54" s="1">
        <v>17.594570042286612</v>
      </c>
      <c r="E54" s="1">
        <f t="shared" si="3"/>
        <v>-16.563985192988437</v>
      </c>
      <c r="F54" s="1">
        <f t="shared" si="4"/>
        <v>-34.158555235275045</v>
      </c>
      <c r="G54" s="1">
        <f t="shared" si="5"/>
        <v>9.9999999999999983E-45</v>
      </c>
    </row>
    <row r="55" spans="3:7" x14ac:dyDescent="0.3">
      <c r="C55" s="1">
        <v>0.54347323518873314</v>
      </c>
      <c r="D55" s="1">
        <v>8.8015636665249453</v>
      </c>
      <c r="E55" s="1">
        <f t="shared" si="3"/>
        <v>-10.869464703774662</v>
      </c>
      <c r="F55" s="1">
        <f t="shared" si="4"/>
        <v>-19.671028370299609</v>
      </c>
      <c r="G55" s="1">
        <f t="shared" si="5"/>
        <v>9.9999999999999983E-45</v>
      </c>
    </row>
    <row r="56" spans="3:7" x14ac:dyDescent="0.3">
      <c r="C56" s="1">
        <v>0.48361090905650461</v>
      </c>
      <c r="D56" s="1">
        <v>10.388862340133327</v>
      </c>
      <c r="E56" s="1">
        <f t="shared" si="3"/>
        <v>-9.6722181811300914</v>
      </c>
      <c r="F56" s="1">
        <f t="shared" si="4"/>
        <v>-20.06108052126342</v>
      </c>
      <c r="G56" s="1">
        <f t="shared" si="5"/>
        <v>9.9999999999999983E-45</v>
      </c>
    </row>
    <row r="57" spans="3:7" x14ac:dyDescent="0.3">
      <c r="C57" s="1">
        <v>0.6648188748724615</v>
      </c>
      <c r="D57" s="1">
        <v>14.324643925900737</v>
      </c>
      <c r="E57" s="1">
        <f t="shared" si="3"/>
        <v>-13.29637749744923</v>
      </c>
      <c r="F57" s="1">
        <f t="shared" si="4"/>
        <v>-27.621021423349966</v>
      </c>
      <c r="G57" s="1">
        <f t="shared" si="5"/>
        <v>9.9999999999999983E-45</v>
      </c>
    </row>
    <row r="58" spans="3:7" x14ac:dyDescent="0.3">
      <c r="C58" s="1">
        <v>0.10153902496882705</v>
      </c>
      <c r="D58" s="1">
        <v>3.1138863253601903</v>
      </c>
      <c r="E58" s="1">
        <f t="shared" si="3"/>
        <v>-2.030780499376541</v>
      </c>
      <c r="F58" s="1">
        <f t="shared" si="4"/>
        <v>-5.1446668247367313</v>
      </c>
      <c r="G58" s="1">
        <f t="shared" si="5"/>
        <v>9.9999999999999983E-45</v>
      </c>
    </row>
    <row r="59" spans="3:7" x14ac:dyDescent="0.3">
      <c r="C59" s="1">
        <v>0.11021610286671635</v>
      </c>
      <c r="D59" s="1">
        <v>3.2525034715814254</v>
      </c>
      <c r="E59" s="1">
        <f t="shared" si="3"/>
        <v>-2.204322057334327</v>
      </c>
      <c r="F59" s="1">
        <f t="shared" si="4"/>
        <v>-5.4568255289157523</v>
      </c>
      <c r="G59" s="1">
        <f t="shared" si="5"/>
        <v>9.9999999999999983E-45</v>
      </c>
    </row>
    <row r="60" spans="3:7" x14ac:dyDescent="0.3">
      <c r="C60" s="1">
        <v>0.82354723015543618</v>
      </c>
      <c r="D60" s="1">
        <v>16.704696733829564</v>
      </c>
      <c r="E60" s="1">
        <f t="shared" si="3"/>
        <v>-16.470944603108723</v>
      </c>
      <c r="F60" s="1">
        <f t="shared" si="4"/>
        <v>-33.175641336938284</v>
      </c>
      <c r="G60" s="1">
        <f t="shared" si="5"/>
        <v>9.9999999999999983E-45</v>
      </c>
    </row>
    <row r="61" spans="3:7" x14ac:dyDescent="0.3">
      <c r="C61" s="1">
        <v>0.14762700270533879</v>
      </c>
      <c r="D61" s="1">
        <v>3.3935035654119265</v>
      </c>
      <c r="E61" s="1">
        <f t="shared" si="3"/>
        <v>-2.9525400541067759</v>
      </c>
      <c r="F61" s="1">
        <f t="shared" si="4"/>
        <v>-6.3460436195187029</v>
      </c>
      <c r="G61" s="1">
        <f t="shared" si="5"/>
        <v>9.9999999999999983E-45</v>
      </c>
    </row>
    <row r="62" spans="3:7" x14ac:dyDescent="0.3">
      <c r="C62" s="1">
        <v>0.74801215081887662</v>
      </c>
      <c r="D62" s="1">
        <v>14.772019910457303</v>
      </c>
      <c r="E62" s="1">
        <f t="shared" si="3"/>
        <v>-14.960243016377532</v>
      </c>
      <c r="F62" s="1">
        <f t="shared" si="4"/>
        <v>-29.732262926834835</v>
      </c>
      <c r="G62" s="1">
        <f t="shared" si="5"/>
        <v>9.9999999999999983E-45</v>
      </c>
    </row>
    <row r="63" spans="3:7" x14ac:dyDescent="0.3">
      <c r="C63" s="1">
        <v>0.49905488591335401</v>
      </c>
      <c r="D63" s="1">
        <v>9.8335257060026695</v>
      </c>
      <c r="E63" s="1">
        <f t="shared" si="3"/>
        <v>-9.9810977182670797</v>
      </c>
      <c r="F63" s="1">
        <f t="shared" si="4"/>
        <v>-19.814623424269747</v>
      </c>
      <c r="G63" s="1">
        <f t="shared" si="5"/>
        <v>9.9999999999999983E-45</v>
      </c>
    </row>
    <row r="64" spans="3:7" x14ac:dyDescent="0.3">
      <c r="C64" s="1">
        <v>0.61731418787516201</v>
      </c>
      <c r="D64" s="1">
        <v>12.306308651383414</v>
      </c>
      <c r="E64" s="1">
        <f t="shared" si="3"/>
        <v>-12.34628375750324</v>
      </c>
      <c r="F64" s="1">
        <f t="shared" si="4"/>
        <v>-24.652592408886655</v>
      </c>
      <c r="G64" s="1">
        <f t="shared" si="5"/>
        <v>9.9999999999999983E-45</v>
      </c>
    </row>
    <row r="65" spans="3:7" x14ac:dyDescent="0.3">
      <c r="C65" s="1">
        <v>0.32161492273448899</v>
      </c>
      <c r="D65" s="1">
        <v>6.0906360699360169</v>
      </c>
      <c r="E65" s="1">
        <f t="shared" si="3"/>
        <v>-6.4322984546897803</v>
      </c>
      <c r="F65" s="1">
        <f t="shared" si="4"/>
        <v>-12.522934524625796</v>
      </c>
      <c r="G65" s="1">
        <f t="shared" si="5"/>
        <v>9.9999999999999983E-45</v>
      </c>
    </row>
    <row r="66" spans="3:7" x14ac:dyDescent="0.3">
      <c r="C66" s="1">
        <v>0.98902174101337692</v>
      </c>
      <c r="D66" s="1">
        <v>21.008058447564988</v>
      </c>
      <c r="E66" s="1">
        <f t="shared" si="3"/>
        <v>-19.780434820267537</v>
      </c>
      <c r="F66" s="1">
        <f t="shared" si="4"/>
        <v>-40.788493267832521</v>
      </c>
      <c r="G66" s="1">
        <f t="shared" si="5"/>
        <v>9.9999999999999983E-45</v>
      </c>
    </row>
    <row r="67" spans="3:7" x14ac:dyDescent="0.3">
      <c r="C67" s="1">
        <v>8.6105450560647667E-2</v>
      </c>
      <c r="D67" s="1">
        <v>1.316473206360858</v>
      </c>
      <c r="E67" s="1">
        <f t="shared" si="3"/>
        <v>-1.7221090112129533</v>
      </c>
      <c r="F67" s="1">
        <f t="shared" si="4"/>
        <v>-3.0385822175738113</v>
      </c>
      <c r="G67" s="1">
        <f t="shared" si="5"/>
        <v>1.3050280417317433E-24</v>
      </c>
    </row>
    <row r="68" spans="3:7" x14ac:dyDescent="0.3">
      <c r="C68" s="1">
        <v>0.98623511412963327</v>
      </c>
      <c r="D68" s="1">
        <v>19.045129777040046</v>
      </c>
      <c r="E68" s="1">
        <f t="shared" si="3"/>
        <v>-19.724702282592666</v>
      </c>
      <c r="F68" s="1">
        <f t="shared" si="4"/>
        <v>-38.769832059632712</v>
      </c>
      <c r="G68" s="1">
        <f t="shared" si="5"/>
        <v>9.9999999999999983E-45</v>
      </c>
    </row>
    <row r="69" spans="3:7" x14ac:dyDescent="0.3">
      <c r="C69" s="1">
        <v>0.26997900934275842</v>
      </c>
      <c r="D69" s="1">
        <v>6.9955765409101147</v>
      </c>
      <c r="E69" s="1">
        <f t="shared" ref="E69:E104" si="6">C69*b</f>
        <v>-5.3995801868551681</v>
      </c>
      <c r="F69" s="1">
        <f t="shared" ref="F69:F100" si="7">E69-D69</f>
        <v>-12.395156727765283</v>
      </c>
      <c r="G69" s="1">
        <f t="shared" ref="G69:G100" si="8">_xlfn.NORM.DIST(F69,0,sd_x,0)+0.00000000001^4</f>
        <v>9.9999999999999983E-45</v>
      </c>
    </row>
    <row r="70" spans="3:7" x14ac:dyDescent="0.3">
      <c r="C70" s="1">
        <v>0.91584888713852819</v>
      </c>
      <c r="D70" s="1">
        <v>18.990777799439311</v>
      </c>
      <c r="E70" s="1">
        <f t="shared" si="6"/>
        <v>-18.316977742770565</v>
      </c>
      <c r="F70" s="1">
        <f t="shared" si="7"/>
        <v>-37.307755542209875</v>
      </c>
      <c r="G70" s="1">
        <f t="shared" si="8"/>
        <v>9.9999999999999983E-45</v>
      </c>
    </row>
    <row r="71" spans="3:7" x14ac:dyDescent="0.3">
      <c r="C71" s="1">
        <v>0.43781564974312404</v>
      </c>
      <c r="D71" s="1">
        <v>8.7055454295233741</v>
      </c>
      <c r="E71" s="1">
        <f t="shared" si="6"/>
        <v>-8.7563129948624798</v>
      </c>
      <c r="F71" s="1">
        <f t="shared" si="7"/>
        <v>-17.461858424385852</v>
      </c>
      <c r="G71" s="1">
        <f t="shared" si="8"/>
        <v>9.9999999999999983E-45</v>
      </c>
    </row>
    <row r="72" spans="3:7" x14ac:dyDescent="0.3">
      <c r="C72" s="1">
        <v>0.89021424968143159</v>
      </c>
      <c r="D72" s="1">
        <v>16.752186303468633</v>
      </c>
      <c r="E72" s="1">
        <f t="shared" si="6"/>
        <v>-17.804284993628631</v>
      </c>
      <c r="F72" s="1">
        <f t="shared" si="7"/>
        <v>-34.556471297097261</v>
      </c>
      <c r="G72" s="1">
        <f t="shared" si="8"/>
        <v>9.9999999999999983E-45</v>
      </c>
    </row>
    <row r="73" spans="3:7" x14ac:dyDescent="0.3">
      <c r="C73" s="1">
        <v>0.73678819734890644</v>
      </c>
      <c r="D73" s="1">
        <v>14.577928252319943</v>
      </c>
      <c r="E73" s="1">
        <f t="shared" si="6"/>
        <v>-14.735763946978128</v>
      </c>
      <c r="F73" s="1">
        <f t="shared" si="7"/>
        <v>-29.313692199298071</v>
      </c>
      <c r="G73" s="1">
        <f t="shared" si="8"/>
        <v>9.9999999999999983E-45</v>
      </c>
    </row>
    <row r="74" spans="3:7" x14ac:dyDescent="0.3">
      <c r="C74" s="1">
        <v>0.68600197415532116</v>
      </c>
      <c r="D74" s="1">
        <v>12.758990495534036</v>
      </c>
      <c r="E74" s="1">
        <f t="shared" si="6"/>
        <v>-13.720039483106422</v>
      </c>
      <c r="F74" s="1">
        <f t="shared" si="7"/>
        <v>-26.479029978640458</v>
      </c>
      <c r="G74" s="1">
        <f t="shared" si="8"/>
        <v>9.9999999999999983E-45</v>
      </c>
    </row>
    <row r="75" spans="3:7" x14ac:dyDescent="0.3">
      <c r="C75" s="1">
        <v>0.45019287465669688</v>
      </c>
      <c r="D75" s="1">
        <v>9.7012872563489747</v>
      </c>
      <c r="E75" s="1">
        <f t="shared" si="6"/>
        <v>-9.0038574931339372</v>
      </c>
      <c r="F75" s="1">
        <f t="shared" si="7"/>
        <v>-18.705144749482912</v>
      </c>
      <c r="G75" s="1">
        <f t="shared" si="8"/>
        <v>9.9999999999999983E-45</v>
      </c>
    </row>
    <row r="76" spans="3:7" x14ac:dyDescent="0.3">
      <c r="C76" s="1">
        <v>0.79913067011786532</v>
      </c>
      <c r="D76" s="1">
        <v>15.646603660115947</v>
      </c>
      <c r="E76" s="1">
        <f t="shared" si="6"/>
        <v>-15.982613402357305</v>
      </c>
      <c r="F76" s="1">
        <f t="shared" si="7"/>
        <v>-31.629217062473252</v>
      </c>
      <c r="G76" s="1">
        <f t="shared" si="8"/>
        <v>9.9999999999999983E-45</v>
      </c>
    </row>
    <row r="77" spans="3:7" x14ac:dyDescent="0.3">
      <c r="C77" s="1">
        <v>0.96980967865568835</v>
      </c>
      <c r="D77" s="1">
        <v>19.447971845825368</v>
      </c>
      <c r="E77" s="1">
        <f t="shared" si="6"/>
        <v>-19.396193573113766</v>
      </c>
      <c r="F77" s="1">
        <f t="shared" si="7"/>
        <v>-38.844165418939134</v>
      </c>
      <c r="G77" s="1">
        <f t="shared" si="8"/>
        <v>9.9999999999999983E-45</v>
      </c>
    </row>
    <row r="78" spans="3:7" x14ac:dyDescent="0.3">
      <c r="C78" s="1">
        <v>2.3761853160698676E-2</v>
      </c>
      <c r="D78" s="1">
        <v>0.66813704339209457</v>
      </c>
      <c r="E78" s="1">
        <f t="shared" si="6"/>
        <v>-0.47523706321397352</v>
      </c>
      <c r="F78" s="1">
        <f t="shared" si="7"/>
        <v>-1.1433741066060681</v>
      </c>
      <c r="G78" s="1">
        <f t="shared" si="8"/>
        <v>5.476891230619561E-4</v>
      </c>
    </row>
    <row r="79" spans="3:7" x14ac:dyDescent="0.3">
      <c r="C79" s="1">
        <v>0.72704751688740099</v>
      </c>
      <c r="D79" s="1">
        <v>14.862706771125648</v>
      </c>
      <c r="E79" s="1">
        <f t="shared" si="6"/>
        <v>-14.54095033774802</v>
      </c>
      <c r="F79" s="1">
        <f t="shared" si="7"/>
        <v>-29.403657108873666</v>
      </c>
      <c r="G79" s="1">
        <f t="shared" si="8"/>
        <v>9.9999999999999983E-45</v>
      </c>
    </row>
    <row r="80" spans="3:7" x14ac:dyDescent="0.3">
      <c r="C80" s="1">
        <v>0.77466369144495129</v>
      </c>
      <c r="D80" s="1">
        <v>14.836606901637861</v>
      </c>
      <c r="E80" s="1">
        <f t="shared" si="6"/>
        <v>-15.493273828899026</v>
      </c>
      <c r="F80" s="1">
        <f t="shared" si="7"/>
        <v>-30.329880730536885</v>
      </c>
      <c r="G80" s="1">
        <f t="shared" si="8"/>
        <v>9.9999999999999983E-45</v>
      </c>
    </row>
    <row r="81" spans="3:7" x14ac:dyDescent="0.3">
      <c r="C81" s="1">
        <v>0.29309266753288377</v>
      </c>
      <c r="D81" s="1">
        <v>6.0984901010688883</v>
      </c>
      <c r="E81" s="1">
        <f t="shared" si="6"/>
        <v>-5.8618533506576753</v>
      </c>
      <c r="F81" s="1">
        <f t="shared" si="7"/>
        <v>-11.960343451726564</v>
      </c>
      <c r="G81" s="1">
        <f t="shared" si="8"/>
        <v>9.9999999999999983E-45</v>
      </c>
    </row>
    <row r="82" spans="3:7" x14ac:dyDescent="0.3">
      <c r="C82" s="1">
        <v>0.55186105122035445</v>
      </c>
      <c r="D82" s="1">
        <v>10.302935469515942</v>
      </c>
      <c r="E82" s="1">
        <f t="shared" si="6"/>
        <v>-11.037221024407089</v>
      </c>
      <c r="F82" s="1">
        <f t="shared" si="7"/>
        <v>-21.340156493923033</v>
      </c>
      <c r="G82" s="1">
        <f t="shared" si="8"/>
        <v>9.9999999999999983E-45</v>
      </c>
    </row>
    <row r="83" spans="3:7" x14ac:dyDescent="0.3">
      <c r="C83" s="1">
        <v>0.68342677185566458</v>
      </c>
      <c r="D83" s="1">
        <v>13.807039936347335</v>
      </c>
      <c r="E83" s="1">
        <f t="shared" si="6"/>
        <v>-13.668535437113292</v>
      </c>
      <c r="F83" s="1">
        <f t="shared" si="7"/>
        <v>-27.475575373460629</v>
      </c>
      <c r="G83" s="1">
        <f t="shared" si="8"/>
        <v>9.9999999999999983E-45</v>
      </c>
    </row>
    <row r="84" spans="3:7" x14ac:dyDescent="0.3">
      <c r="C84" s="1">
        <v>0.67590711509344681</v>
      </c>
      <c r="D84" s="1">
        <v>12.738408219861237</v>
      </c>
      <c r="E84" s="1">
        <f t="shared" si="6"/>
        <v>-13.518142301868936</v>
      </c>
      <c r="F84" s="1">
        <f t="shared" si="7"/>
        <v>-26.256550521730173</v>
      </c>
      <c r="G84" s="1">
        <f t="shared" si="8"/>
        <v>9.9999999999999983E-45</v>
      </c>
    </row>
    <row r="85" spans="3:7" x14ac:dyDescent="0.3">
      <c r="C85" s="1">
        <v>0.37326825007599229</v>
      </c>
      <c r="D85" s="1">
        <v>8.3009431816330661</v>
      </c>
      <c r="E85" s="1">
        <f t="shared" si="6"/>
        <v>-7.4653650015198458</v>
      </c>
      <c r="F85" s="1">
        <f t="shared" si="7"/>
        <v>-15.766308183152912</v>
      </c>
      <c r="G85" s="1">
        <f t="shared" si="8"/>
        <v>9.9999999999999983E-45</v>
      </c>
    </row>
    <row r="86" spans="3:7" x14ac:dyDescent="0.3">
      <c r="C86" s="1">
        <v>0.97448237486020384</v>
      </c>
      <c r="D86" s="1">
        <v>18.850528115387789</v>
      </c>
      <c r="E86" s="1">
        <f t="shared" si="6"/>
        <v>-19.489647497204075</v>
      </c>
      <c r="F86" s="1">
        <f t="shared" si="7"/>
        <v>-38.340175612591864</v>
      </c>
      <c r="G86" s="1">
        <f t="shared" si="8"/>
        <v>9.9999999999999983E-45</v>
      </c>
    </row>
    <row r="87" spans="3:7" x14ac:dyDescent="0.3">
      <c r="C87" s="1">
        <v>0.4077620558257582</v>
      </c>
      <c r="D87" s="1">
        <v>8.0507548159529261</v>
      </c>
      <c r="E87" s="1">
        <f t="shared" si="6"/>
        <v>-8.1552411165151639</v>
      </c>
      <c r="F87" s="1">
        <f t="shared" si="7"/>
        <v>-16.205995932468092</v>
      </c>
      <c r="G87" s="1">
        <f t="shared" si="8"/>
        <v>9.9999999999999983E-45</v>
      </c>
    </row>
    <row r="88" spans="3:7" x14ac:dyDescent="0.3">
      <c r="C88" s="1">
        <v>0.14775878156457833</v>
      </c>
      <c r="D88" s="1">
        <v>4.0564442414139386</v>
      </c>
      <c r="E88" s="1">
        <f t="shared" si="6"/>
        <v>-2.9551756312915667</v>
      </c>
      <c r="F88" s="1">
        <f t="shared" si="7"/>
        <v>-7.0116198727055057</v>
      </c>
      <c r="G88" s="1">
        <f t="shared" si="8"/>
        <v>9.9999999999999983E-45</v>
      </c>
    </row>
    <row r="89" spans="3:7" x14ac:dyDescent="0.3">
      <c r="C89" s="1">
        <v>0.24337030967523954</v>
      </c>
      <c r="D89" s="1">
        <v>3.6369452013263546</v>
      </c>
      <c r="E89" s="1">
        <f t="shared" si="6"/>
        <v>-4.8674061935047908</v>
      </c>
      <c r="F89" s="1">
        <f t="shared" si="7"/>
        <v>-8.5043513948311453</v>
      </c>
      <c r="G89" s="1">
        <f t="shared" si="8"/>
        <v>9.9999999999999983E-45</v>
      </c>
    </row>
    <row r="90" spans="3:7" x14ac:dyDescent="0.3">
      <c r="C90" s="1">
        <v>0.7380549529248962</v>
      </c>
      <c r="D90" s="1">
        <v>13.624277871276261</v>
      </c>
      <c r="E90" s="1">
        <f t="shared" si="6"/>
        <v>-14.761099058497924</v>
      </c>
      <c r="F90" s="1">
        <f t="shared" si="7"/>
        <v>-28.385376929774186</v>
      </c>
      <c r="G90" s="1">
        <f t="shared" si="8"/>
        <v>9.9999999999999983E-45</v>
      </c>
    </row>
    <row r="91" spans="3:7" x14ac:dyDescent="0.3">
      <c r="C91" s="1">
        <v>0.17242632428886817</v>
      </c>
      <c r="D91" s="1">
        <v>3.596408666356238</v>
      </c>
      <c r="E91" s="1">
        <f t="shared" si="6"/>
        <v>-3.4485264857773634</v>
      </c>
      <c r="F91" s="1">
        <f t="shared" si="7"/>
        <v>-7.0449351521336014</v>
      </c>
      <c r="G91" s="1">
        <f t="shared" si="8"/>
        <v>9.9999999999999983E-45</v>
      </c>
    </row>
    <row r="92" spans="3:7" x14ac:dyDescent="0.3">
      <c r="C92" s="1">
        <v>0.11335966586576496</v>
      </c>
      <c r="D92" s="1">
        <v>1.6610459473863624</v>
      </c>
      <c r="E92" s="1">
        <f t="shared" si="6"/>
        <v>-2.2671933173152992</v>
      </c>
      <c r="F92" s="1">
        <f t="shared" si="7"/>
        <v>-3.9282392647016615</v>
      </c>
      <c r="G92" s="1">
        <f t="shared" si="8"/>
        <v>9.7279191006612959E-41</v>
      </c>
    </row>
    <row r="93" spans="3:7" x14ac:dyDescent="0.3">
      <c r="C93" s="1">
        <v>0.82613775768510833</v>
      </c>
      <c r="D93" s="1">
        <v>14.690515409264204</v>
      </c>
      <c r="E93" s="1">
        <f t="shared" si="6"/>
        <v>-16.522755153702168</v>
      </c>
      <c r="F93" s="1">
        <f t="shared" si="7"/>
        <v>-31.213270562966372</v>
      </c>
      <c r="G93" s="1">
        <f t="shared" si="8"/>
        <v>9.9999999999999983E-45</v>
      </c>
    </row>
    <row r="94" spans="3:7" x14ac:dyDescent="0.3">
      <c r="C94" s="1">
        <v>0.52744436634726488</v>
      </c>
      <c r="D94" s="1">
        <v>10.232766763345012</v>
      </c>
      <c r="E94" s="1">
        <f t="shared" si="6"/>
        <v>-10.548887326945298</v>
      </c>
      <c r="F94" s="1">
        <f t="shared" si="7"/>
        <v>-20.78165409029031</v>
      </c>
      <c r="G94" s="1">
        <f t="shared" si="8"/>
        <v>9.9999999999999983E-45</v>
      </c>
    </row>
    <row r="95" spans="3:7" x14ac:dyDescent="0.3">
      <c r="C95" s="1">
        <v>0.87506804843704644</v>
      </c>
      <c r="D95" s="1">
        <v>17.113866422480992</v>
      </c>
      <c r="E95" s="1">
        <f t="shared" si="6"/>
        <v>-17.501360968740929</v>
      </c>
      <c r="F95" s="1">
        <f t="shared" si="7"/>
        <v>-34.615227391221921</v>
      </c>
      <c r="G95" s="1">
        <f t="shared" si="8"/>
        <v>9.9999999999999983E-45</v>
      </c>
    </row>
    <row r="96" spans="3:7" x14ac:dyDescent="0.3">
      <c r="C96" s="1">
        <v>0.42147240996022228</v>
      </c>
      <c r="D96" s="1">
        <v>7.646007618579052</v>
      </c>
      <c r="E96" s="1">
        <f t="shared" si="6"/>
        <v>-8.4294481992044457</v>
      </c>
      <c r="F96" s="1">
        <f t="shared" si="7"/>
        <v>-16.075455817783499</v>
      </c>
      <c r="G96" s="1">
        <f t="shared" si="8"/>
        <v>9.9999999999999983E-45</v>
      </c>
    </row>
    <row r="97" spans="3:7" x14ac:dyDescent="0.3">
      <c r="C97" s="1">
        <v>0.77850016070815098</v>
      </c>
      <c r="D97" s="1">
        <v>16.058834766128111</v>
      </c>
      <c r="E97" s="1">
        <f t="shared" si="6"/>
        <v>-15.57000321416302</v>
      </c>
      <c r="F97" s="1">
        <f t="shared" si="7"/>
        <v>-31.628837980291131</v>
      </c>
      <c r="G97" s="1">
        <f t="shared" si="8"/>
        <v>9.9999999999999983E-45</v>
      </c>
    </row>
    <row r="98" spans="3:7" x14ac:dyDescent="0.3">
      <c r="C98" s="1">
        <v>0.77107629688768242</v>
      </c>
      <c r="D98" s="1">
        <v>14.125115447337073</v>
      </c>
      <c r="E98" s="1">
        <f t="shared" si="6"/>
        <v>-15.421525937753648</v>
      </c>
      <c r="F98" s="1">
        <f t="shared" si="7"/>
        <v>-29.546641385090723</v>
      </c>
      <c r="G98" s="1">
        <f t="shared" si="8"/>
        <v>9.9999999999999983E-45</v>
      </c>
    </row>
    <row r="99" spans="3:7" x14ac:dyDescent="0.3">
      <c r="C99" s="1">
        <v>0.55445488749173388</v>
      </c>
      <c r="D99" s="1">
        <v>12.712482575137178</v>
      </c>
      <c r="E99" s="1">
        <f t="shared" si="6"/>
        <v>-11.089097749834679</v>
      </c>
      <c r="F99" s="1">
        <f t="shared" si="7"/>
        <v>-23.801580324971859</v>
      </c>
      <c r="G99" s="1">
        <f t="shared" si="8"/>
        <v>9.9999999999999983E-45</v>
      </c>
    </row>
    <row r="100" spans="3:7" x14ac:dyDescent="0.3">
      <c r="C100" s="1">
        <v>0.77255270492554795</v>
      </c>
      <c r="D100" s="1">
        <v>14.241096183928368</v>
      </c>
      <c r="E100" s="1">
        <f t="shared" si="6"/>
        <v>-15.451054098510959</v>
      </c>
      <c r="F100" s="1">
        <f t="shared" si="7"/>
        <v>-29.692150282439329</v>
      </c>
      <c r="G100" s="1">
        <f t="shared" si="8"/>
        <v>9.9999999999999983E-45</v>
      </c>
    </row>
    <row r="101" spans="3:7" x14ac:dyDescent="0.3">
      <c r="C101" s="1">
        <v>0.17460058891538877</v>
      </c>
      <c r="D101" s="1">
        <v>4.6768065179499771</v>
      </c>
      <c r="E101" s="1">
        <f t="shared" si="6"/>
        <v>-3.4920117783077753</v>
      </c>
      <c r="F101" s="1">
        <f t="shared" ref="F101:F132" si="9">E101-D101</f>
        <v>-8.1688182962577525</v>
      </c>
      <c r="G101" s="1">
        <f t="shared" ref="G101:G132" si="10">_xlfn.NORM.DIST(F101,0,sd_x,0)+0.00000000001^4</f>
        <v>9.9999999999999983E-45</v>
      </c>
    </row>
    <row r="102" spans="3:7" x14ac:dyDescent="0.3">
      <c r="C102" s="1">
        <v>0.70318453553255988</v>
      </c>
      <c r="D102" s="1">
        <v>13.824921878228894</v>
      </c>
      <c r="E102" s="1">
        <f t="shared" si="6"/>
        <v>-14.063690710651198</v>
      </c>
      <c r="F102" s="1">
        <f t="shared" si="9"/>
        <v>-27.888612588880093</v>
      </c>
      <c r="G102" s="1">
        <f t="shared" si="10"/>
        <v>9.9999999999999983E-45</v>
      </c>
    </row>
    <row r="103" spans="3:7" x14ac:dyDescent="0.3">
      <c r="C103" s="1">
        <v>0.31863941174555332</v>
      </c>
      <c r="D103" s="1">
        <v>6.0300903792929388</v>
      </c>
      <c r="E103" s="1">
        <f t="shared" si="6"/>
        <v>-6.3727882349110665</v>
      </c>
      <c r="F103" s="1">
        <f t="shared" si="9"/>
        <v>-12.402878614204006</v>
      </c>
      <c r="G103" s="1">
        <f t="shared" si="10"/>
        <v>9.9999999999999983E-45</v>
      </c>
    </row>
    <row r="104" spans="3:7" x14ac:dyDescent="0.3">
      <c r="C104" s="1">
        <v>0.89960788266503244</v>
      </c>
      <c r="D104" s="1">
        <v>17.899280587985068</v>
      </c>
      <c r="E104" s="1">
        <f t="shared" si="6"/>
        <v>-17.992157653300648</v>
      </c>
      <c r="F104" s="1">
        <f t="shared" si="9"/>
        <v>-35.891438241285712</v>
      </c>
      <c r="G104" s="1">
        <f t="shared" si="10"/>
        <v>9.9999999999999983E-45</v>
      </c>
    </row>
  </sheetData>
  <conditionalFormatting sqref="J6:J16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6:J22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5:R21 J6:J2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OLS.Numeric.Likelihood!J6:J22</xm:f>
              <xm:sqref>J4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H15" sqref="H15:J17"/>
    </sheetView>
  </sheetViews>
  <sheetFormatPr baseColWidth="10" defaultRowHeight="26" x14ac:dyDescent="0.3"/>
  <cols>
    <col min="1" max="2" width="10.83203125" style="1"/>
    <col min="3" max="3" width="13.1640625" style="1" bestFit="1" customWidth="1"/>
    <col min="4" max="16384" width="10.83203125" style="1"/>
  </cols>
  <sheetData>
    <row r="1" spans="1:10" x14ac:dyDescent="0.3">
      <c r="A1" s="1" t="s">
        <v>40</v>
      </c>
    </row>
    <row r="10" spans="1:10" ht="29" x14ac:dyDescent="0.3">
      <c r="C10" s="1" t="s">
        <v>0</v>
      </c>
    </row>
    <row r="13" spans="1:10" x14ac:dyDescent="0.3">
      <c r="C13" s="1" t="s">
        <v>61</v>
      </c>
      <c r="H13" s="1" t="s">
        <v>68</v>
      </c>
    </row>
    <row r="14" spans="1:10" x14ac:dyDescent="0.3">
      <c r="C14" s="1" t="s">
        <v>65</v>
      </c>
      <c r="D14" s="1" t="s">
        <v>66</v>
      </c>
      <c r="E14" s="1" t="s">
        <v>67</v>
      </c>
      <c r="H14" s="1" t="s">
        <v>65</v>
      </c>
      <c r="I14" s="1" t="s">
        <v>66</v>
      </c>
      <c r="J14" s="1" t="s">
        <v>67</v>
      </c>
    </row>
    <row r="15" spans="1:10" x14ac:dyDescent="0.3">
      <c r="B15" s="1" t="s">
        <v>65</v>
      </c>
      <c r="C15" s="1">
        <f ca="1">_xlfn.COVARIANCE.P(INDIRECT($B15),INDIRECT(C$14))</f>
        <v>1.9518664854010815E-2</v>
      </c>
      <c r="D15" s="1">
        <f t="shared" ref="D15:E17" ca="1" si="0">_xlfn.COVARIANCE.P(INDIRECT($B15),INDIRECT(D$14))</f>
        <v>4.1885221432705344E-2</v>
      </c>
      <c r="E15" s="1">
        <f t="shared" ca="1" si="0"/>
        <v>-1.5686300342888128E-2</v>
      </c>
      <c r="G15" s="1" t="s">
        <v>65</v>
      </c>
      <c r="H15" s="1">
        <f ca="1">CORREL(INDIRECT($B15),INDIRECT(H$14))</f>
        <v>0.99999999999999978</v>
      </c>
      <c r="I15" s="1">
        <f t="shared" ref="I15:J17" ca="1" si="1">CORREL(INDIRECT($B15),INDIRECT(I$14))</f>
        <v>0.73738381597407021</v>
      </c>
      <c r="J15" s="1">
        <f t="shared" ca="1" si="1"/>
        <v>-0.39166843006726104</v>
      </c>
    </row>
    <row r="16" spans="1:10" x14ac:dyDescent="0.3">
      <c r="B16" s="1" t="s">
        <v>66</v>
      </c>
      <c r="C16" s="1">
        <f t="shared" ref="C16:C17" ca="1" si="2">_xlfn.COVARIANCE.P(INDIRECT($B16),INDIRECT(C$14))</f>
        <v>4.1885221432705344E-2</v>
      </c>
      <c r="D16" s="1">
        <f t="shared" ca="1" si="0"/>
        <v>0.16530436490833417</v>
      </c>
      <c r="E16" s="1">
        <f t="shared" ca="1" si="0"/>
        <v>-3.2812877696902179E-2</v>
      </c>
      <c r="G16" s="1" t="s">
        <v>66</v>
      </c>
      <c r="H16" s="1">
        <f t="shared" ref="H16:H17" ca="1" si="3">CORREL(INDIRECT($B16),INDIRECT(H$14))</f>
        <v>0.73738381597407021</v>
      </c>
      <c r="I16" s="1">
        <f t="shared" ca="1" si="1"/>
        <v>1.0000000000000002</v>
      </c>
      <c r="J16" s="1">
        <f t="shared" ca="1" si="1"/>
        <v>-0.28153037169498052</v>
      </c>
    </row>
    <row r="17" spans="2:10" x14ac:dyDescent="0.3">
      <c r="B17" s="1" t="s">
        <v>67</v>
      </c>
      <c r="C17" s="1">
        <f t="shared" ca="1" si="2"/>
        <v>-1.5686300342888128E-2</v>
      </c>
      <c r="D17" s="1">
        <f t="shared" ca="1" si="0"/>
        <v>-3.2812877696902179E-2</v>
      </c>
      <c r="E17" s="1">
        <f t="shared" ca="1" si="0"/>
        <v>8.2177667595383017E-2</v>
      </c>
      <c r="G17" s="1" t="s">
        <v>67</v>
      </c>
      <c r="H17" s="1">
        <f t="shared" ca="1" si="3"/>
        <v>-0.39166843006726104</v>
      </c>
      <c r="I17" s="1">
        <f t="shared" ca="1" si="1"/>
        <v>-0.28153037169498052</v>
      </c>
      <c r="J17" s="1">
        <f t="shared" ca="1" si="1"/>
        <v>0.99999999999999978</v>
      </c>
    </row>
    <row r="19" spans="2:10" x14ac:dyDescent="0.3">
      <c r="C19" s="1" t="s">
        <v>62</v>
      </c>
      <c r="D19" s="1" t="s">
        <v>63</v>
      </c>
      <c r="E19" s="1" t="s">
        <v>64</v>
      </c>
    </row>
    <row r="20" spans="2:10" x14ac:dyDescent="0.3">
      <c r="C20" s="1">
        <f ca="1">RAND()</f>
        <v>0.35059661245488694</v>
      </c>
      <c r="D20" s="1">
        <f t="shared" ref="D20:E24" ca="1" si="4">RAND()</f>
        <v>4.8981203203255608E-2</v>
      </c>
      <c r="E20" s="1">
        <f t="shared" ca="1" si="4"/>
        <v>0.85470754159630247</v>
      </c>
    </row>
    <row r="21" spans="2:10" x14ac:dyDescent="0.3">
      <c r="C21" s="1">
        <f t="shared" ref="C21:C24" ca="1" si="5">RAND()</f>
        <v>0.19762009359885324</v>
      </c>
      <c r="D21" s="1">
        <f t="shared" ca="1" si="4"/>
        <v>0.53515940496425096</v>
      </c>
      <c r="E21" s="1">
        <f t="shared" ca="1" si="4"/>
        <v>0.97365879975976921</v>
      </c>
    </row>
    <row r="22" spans="2:10" x14ac:dyDescent="0.3">
      <c r="C22" s="1">
        <f t="shared" ca="1" si="5"/>
        <v>0.49129068657481179</v>
      </c>
      <c r="D22" s="1">
        <f t="shared" ca="1" si="4"/>
        <v>0.90529556417857682</v>
      </c>
      <c r="E22" s="1">
        <f t="shared" ca="1" si="4"/>
        <v>0.83942007329680257</v>
      </c>
    </row>
    <row r="23" spans="2:10" x14ac:dyDescent="0.3">
      <c r="C23" s="1">
        <f t="shared" ca="1" si="5"/>
        <v>0.52250702980096653</v>
      </c>
      <c r="D23" s="1">
        <f t="shared" ca="1" si="4"/>
        <v>0.99584932263545645</v>
      </c>
      <c r="E23" s="1">
        <f t="shared" ca="1" si="4"/>
        <v>0.19242698388960655</v>
      </c>
    </row>
    <row r="24" spans="2:10" x14ac:dyDescent="0.3">
      <c r="C24" s="1">
        <f t="shared" ca="1" si="5"/>
        <v>0.19297586301766811</v>
      </c>
      <c r="D24" s="1">
        <f t="shared" ca="1" si="4"/>
        <v>3.9715683082409581E-2</v>
      </c>
      <c r="E24" s="1">
        <f t="shared" ca="1" si="4"/>
        <v>0.50320769330858062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RowHeight="26" x14ac:dyDescent="0.3"/>
  <cols>
    <col min="1" max="16384" width="10.83203125" style="1"/>
  </cols>
  <sheetData>
    <row r="1" spans="1:3" x14ac:dyDescent="0.3">
      <c r="A1" s="1" t="s">
        <v>41</v>
      </c>
    </row>
    <row r="3" spans="1:3" x14ac:dyDescent="0.3">
      <c r="B3" s="1" t="s">
        <v>6</v>
      </c>
    </row>
    <row r="5" spans="1:3" x14ac:dyDescent="0.3">
      <c r="B5" s="1" t="s">
        <v>7</v>
      </c>
    </row>
    <row r="6" spans="1:3" x14ac:dyDescent="0.3">
      <c r="C6" s="1" t="s">
        <v>8</v>
      </c>
    </row>
    <row r="8" spans="1:3" x14ac:dyDescent="0.3">
      <c r="B8" s="1" t="s">
        <v>9</v>
      </c>
    </row>
    <row r="9" spans="1:3" x14ac:dyDescent="0.3">
      <c r="C9" s="13" t="s">
        <v>10</v>
      </c>
    </row>
    <row r="11" spans="1:3" x14ac:dyDescent="0.3">
      <c r="B11" s="1" t="s">
        <v>72</v>
      </c>
    </row>
    <row r="12" spans="1:3" x14ac:dyDescent="0.3">
      <c r="C12" s="1" t="s">
        <v>73</v>
      </c>
    </row>
  </sheetData>
  <hyperlinks>
    <hyperlink ref="C9" r:id="rId1" location="Characterizatio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R3:CP56"/>
  <sheetViews>
    <sheetView topLeftCell="A4" workbookViewId="0">
      <selection activeCell="AR32" sqref="AR32:BQ59"/>
    </sheetView>
  </sheetViews>
  <sheetFormatPr baseColWidth="10" defaultColWidth="3" defaultRowHeight="11" x14ac:dyDescent="0.15"/>
  <cols>
    <col min="1" max="43" width="3" style="14"/>
    <col min="44" max="44" width="4.83203125" style="14" bestFit="1" customWidth="1"/>
    <col min="45" max="70" width="3.6640625" style="14" customWidth="1"/>
    <col min="71" max="16384" width="3" style="14"/>
  </cols>
  <sheetData>
    <row r="3" spans="44:94" x14ac:dyDescent="0.15">
      <c r="AR3" s="14">
        <v>1</v>
      </c>
      <c r="AS3" s="15">
        <f ca="1">_xlfn.NORM.S.INV(RAND())</f>
        <v>1.0434770354549849</v>
      </c>
      <c r="AT3" s="15">
        <f t="shared" ref="AT3:BR13" ca="1" si="0">_xlfn.NORM.S.INV(RAND())</f>
        <v>-1.3613675526252951</v>
      </c>
      <c r="AU3" s="15">
        <f t="shared" ca="1" si="0"/>
        <v>-1.5343807146326922</v>
      </c>
      <c r="AV3" s="15">
        <f t="shared" ca="1" si="0"/>
        <v>-0.17436540415269416</v>
      </c>
      <c r="AW3" s="15">
        <f t="shared" ca="1" si="0"/>
        <v>0.6250154592645093</v>
      </c>
      <c r="AX3" s="15">
        <f t="shared" ca="1" si="0"/>
        <v>-2.4754686624136855</v>
      </c>
      <c r="AY3" s="15">
        <f t="shared" ca="1" si="0"/>
        <v>-0.85154988092607653</v>
      </c>
      <c r="AZ3" s="15">
        <f t="shared" ca="1" si="0"/>
        <v>-1.2533959705991409</v>
      </c>
      <c r="BA3" s="15">
        <f t="shared" ca="1" si="0"/>
        <v>8.9057633685478754E-2</v>
      </c>
      <c r="BB3" s="15">
        <f t="shared" ca="1" si="0"/>
        <v>0.72098437579007124</v>
      </c>
      <c r="BC3" s="15">
        <f t="shared" ca="1" si="0"/>
        <v>0.29489967957682739</v>
      </c>
      <c r="BD3" s="15">
        <f t="shared" ca="1" si="0"/>
        <v>0.70655079109439312</v>
      </c>
      <c r="BE3" s="15">
        <f t="shared" ca="1" si="0"/>
        <v>-1.216039312001344</v>
      </c>
      <c r="BF3" s="15">
        <f t="shared" ca="1" si="0"/>
        <v>1.1726713967557334</v>
      </c>
      <c r="BG3" s="15">
        <f t="shared" ca="1" si="0"/>
        <v>-0.19925743112730782</v>
      </c>
      <c r="BH3" s="15">
        <f t="shared" ca="1" si="0"/>
        <v>1.3849853598623572</v>
      </c>
      <c r="BI3" s="15">
        <f t="shared" ca="1" si="0"/>
        <v>0.12490307748620227</v>
      </c>
      <c r="BJ3" s="15">
        <f t="shared" ca="1" si="0"/>
        <v>0.30868329544663503</v>
      </c>
      <c r="BK3" s="15">
        <f t="shared" ca="1" si="0"/>
        <v>-1.3905838584588066</v>
      </c>
      <c r="BL3" s="15">
        <f t="shared" ca="1" si="0"/>
        <v>-1.9051400270545862</v>
      </c>
      <c r="BM3" s="15">
        <f t="shared" ca="1" si="0"/>
        <v>0.344396484207594</v>
      </c>
      <c r="BN3" s="15">
        <f t="shared" ca="1" si="0"/>
        <v>0.14401011928491103</v>
      </c>
      <c r="BO3" s="15">
        <f t="shared" ca="1" si="0"/>
        <v>-1.7625682823856639E-2</v>
      </c>
      <c r="BP3" s="15">
        <f t="shared" ca="1" si="0"/>
        <v>0.44014607396261984</v>
      </c>
      <c r="BQ3" s="15">
        <f t="shared" ca="1" si="0"/>
        <v>1.0566987596655879</v>
      </c>
      <c r="BR3" s="15">
        <f t="shared" ca="1" si="0"/>
        <v>-1.5031597731854371</v>
      </c>
      <c r="BS3" s="15">
        <f t="shared" ref="BS3:CP13" ca="1" si="1">_xlfn.NORM.S.INV(RAND())</f>
        <v>-0.50361599125198586</v>
      </c>
      <c r="BT3" s="15">
        <f t="shared" ca="1" si="1"/>
        <v>-0.40584905061466331</v>
      </c>
      <c r="BU3" s="15">
        <f t="shared" ca="1" si="1"/>
        <v>-0.77259165861678669</v>
      </c>
      <c r="BV3" s="15">
        <f t="shared" ca="1" si="1"/>
        <v>-0.14391255974181824</v>
      </c>
      <c r="BW3" s="15">
        <f t="shared" ca="1" si="1"/>
        <v>0.64442697454532882</v>
      </c>
      <c r="BX3" s="15">
        <f t="shared" ca="1" si="1"/>
        <v>-0.18741020009707907</v>
      </c>
      <c r="BY3" s="15">
        <f t="shared" ca="1" si="1"/>
        <v>-0.76178794376515513</v>
      </c>
      <c r="BZ3" s="15">
        <f t="shared" ca="1" si="1"/>
        <v>1.1249868123852647</v>
      </c>
      <c r="CA3" s="15">
        <f t="shared" ca="1" si="1"/>
        <v>0.42339770239829166</v>
      </c>
      <c r="CB3" s="15">
        <f t="shared" ca="1" si="1"/>
        <v>-0.9057404230268884</v>
      </c>
      <c r="CC3" s="15">
        <f t="shared" ca="1" si="1"/>
        <v>-0.78072925498303092</v>
      </c>
      <c r="CD3" s="15">
        <f t="shared" ca="1" si="1"/>
        <v>0.4023996582122481</v>
      </c>
      <c r="CE3" s="15">
        <f t="shared" ca="1" si="1"/>
        <v>-0.65316555722426184</v>
      </c>
      <c r="CF3" s="15">
        <f t="shared" ca="1" si="1"/>
        <v>-0.36923023876083422</v>
      </c>
      <c r="CG3" s="15">
        <f t="shared" ca="1" si="1"/>
        <v>-0.51345031261681728</v>
      </c>
      <c r="CH3" s="15">
        <f t="shared" ca="1" si="1"/>
        <v>-2.1766036358603702</v>
      </c>
      <c r="CI3" s="15">
        <f t="shared" ca="1" si="1"/>
        <v>1.8428478430286379</v>
      </c>
      <c r="CJ3" s="15">
        <f t="shared" ca="1" si="1"/>
        <v>-1.4081476217020461</v>
      </c>
      <c r="CK3" s="15">
        <f t="shared" ca="1" si="1"/>
        <v>0.38107817816260137</v>
      </c>
      <c r="CL3" s="15">
        <f t="shared" ca="1" si="1"/>
        <v>-0.87491919168152277</v>
      </c>
      <c r="CM3" s="15">
        <f t="shared" ca="1" si="1"/>
        <v>2.2840398312435033</v>
      </c>
      <c r="CN3" s="15">
        <f t="shared" ca="1" si="1"/>
        <v>1.6221424127727782</v>
      </c>
      <c r="CO3" s="15">
        <f t="shared" ca="1" si="1"/>
        <v>-1.6865052312800985</v>
      </c>
      <c r="CP3" s="15">
        <f t="shared" ca="1" si="1"/>
        <v>-2.0078267772140532</v>
      </c>
    </row>
    <row r="4" spans="44:94" x14ac:dyDescent="0.15">
      <c r="AR4" s="14">
        <v>2</v>
      </c>
      <c r="AS4" s="15">
        <f t="shared" ref="AS4:BH27" ca="1" si="2">_xlfn.NORM.S.INV(RAND())</f>
        <v>-1.1893105939592723</v>
      </c>
      <c r="AT4" s="15">
        <f t="shared" ca="1" si="2"/>
        <v>1.5928263189844734</v>
      </c>
      <c r="AU4" s="15">
        <f t="shared" ca="1" si="2"/>
        <v>0.57601874817705001</v>
      </c>
      <c r="AV4" s="15">
        <f t="shared" ca="1" si="2"/>
        <v>1.7859937396516705</v>
      </c>
      <c r="AW4" s="15">
        <f t="shared" ca="1" si="2"/>
        <v>0.50904197978754184</v>
      </c>
      <c r="AX4" s="15">
        <f t="shared" ca="1" si="2"/>
        <v>-0.8754303559663893</v>
      </c>
      <c r="AY4" s="15">
        <f t="shared" ca="1" si="2"/>
        <v>8.4769479929370964E-2</v>
      </c>
      <c r="AZ4" s="15">
        <f t="shared" ca="1" si="2"/>
        <v>-0.24216179800597704</v>
      </c>
      <c r="BA4" s="15">
        <f t="shared" ca="1" si="2"/>
        <v>1.1070705174866398</v>
      </c>
      <c r="BB4" s="15">
        <f t="shared" ca="1" si="2"/>
        <v>-0.25487998303905796</v>
      </c>
      <c r="BC4" s="15">
        <f t="shared" ca="1" si="2"/>
        <v>-1.0028426053404147</v>
      </c>
      <c r="BD4" s="15">
        <f t="shared" ca="1" si="2"/>
        <v>1.0592076926955811</v>
      </c>
      <c r="BE4" s="15">
        <f t="shared" ca="1" si="2"/>
        <v>-0.15098760743340953</v>
      </c>
      <c r="BF4" s="15">
        <f t="shared" ca="1" si="2"/>
        <v>0.94934042223924298</v>
      </c>
      <c r="BG4" s="15">
        <f t="shared" ca="1" si="2"/>
        <v>1.4211293694853819</v>
      </c>
      <c r="BH4" s="15">
        <f t="shared" ca="1" si="2"/>
        <v>-1.9201900940534078</v>
      </c>
      <c r="BI4" s="15">
        <f t="shared" ca="1" si="0"/>
        <v>-1.3913838565815781</v>
      </c>
      <c r="BJ4" s="15">
        <f t="shared" ca="1" si="0"/>
        <v>0.28881523083715133</v>
      </c>
      <c r="BK4" s="15">
        <f t="shared" ca="1" si="0"/>
        <v>-0.54526055612369728</v>
      </c>
      <c r="BL4" s="15">
        <f t="shared" ca="1" si="0"/>
        <v>1.1184299816858103</v>
      </c>
      <c r="BM4" s="15">
        <f t="shared" ca="1" si="0"/>
        <v>-0.46017937358253269</v>
      </c>
      <c r="BN4" s="15">
        <f t="shared" ca="1" si="0"/>
        <v>1.0478261981404426</v>
      </c>
      <c r="BO4" s="15">
        <f t="shared" ca="1" si="0"/>
        <v>0.34934992717988289</v>
      </c>
      <c r="BP4" s="15">
        <f t="shared" ca="1" si="0"/>
        <v>-1.1666725227198875</v>
      </c>
      <c r="BQ4" s="15">
        <f t="shared" ca="1" si="0"/>
        <v>1.3136333589965634</v>
      </c>
      <c r="BR4" s="15">
        <f t="shared" ca="1" si="0"/>
        <v>-6.6026734080280427E-3</v>
      </c>
      <c r="BS4" s="15">
        <f t="shared" ca="1" si="1"/>
        <v>0.21963433755056858</v>
      </c>
      <c r="BT4" s="15">
        <f t="shared" ca="1" si="1"/>
        <v>0.72696848541548009</v>
      </c>
      <c r="BU4" s="15">
        <f t="shared" ca="1" si="1"/>
        <v>1.010230156198235</v>
      </c>
      <c r="BV4" s="15">
        <f t="shared" ca="1" si="1"/>
        <v>-1.1109646704738021</v>
      </c>
      <c r="BW4" s="15">
        <f t="shared" ca="1" si="1"/>
        <v>-0.27316393116617954</v>
      </c>
      <c r="BX4" s="15">
        <f t="shared" ca="1" si="1"/>
        <v>-0.11705487719475101</v>
      </c>
      <c r="BY4" s="15">
        <f t="shared" ca="1" si="1"/>
        <v>0.46446166465720079</v>
      </c>
      <c r="BZ4" s="15">
        <f t="shared" ca="1" si="1"/>
        <v>-0.8606978443933031</v>
      </c>
      <c r="CA4" s="15">
        <f t="shared" ca="1" si="1"/>
        <v>-0.11461115614987548</v>
      </c>
      <c r="CB4" s="15">
        <f t="shared" ca="1" si="1"/>
        <v>0.87837252628898432</v>
      </c>
      <c r="CC4" s="15">
        <f t="shared" ca="1" si="1"/>
        <v>0.79418418094861476</v>
      </c>
      <c r="CD4" s="15">
        <f t="shared" ca="1" si="1"/>
        <v>-0.18138519871976413</v>
      </c>
      <c r="CE4" s="15">
        <f t="shared" ca="1" si="1"/>
        <v>-0.85219890062910886</v>
      </c>
      <c r="CF4" s="15">
        <f t="shared" ca="1" si="1"/>
        <v>-0.78410243793287104</v>
      </c>
      <c r="CG4" s="15">
        <f t="shared" ca="1" si="1"/>
        <v>-0.26908467633778438</v>
      </c>
      <c r="CH4" s="15">
        <f t="shared" ca="1" si="1"/>
        <v>-2.1273354157591515</v>
      </c>
      <c r="CI4" s="15">
        <f t="shared" ca="1" si="1"/>
        <v>-0.69859067383327311</v>
      </c>
      <c r="CJ4" s="15">
        <f t="shared" ca="1" si="1"/>
        <v>-0.61625644404744839</v>
      </c>
      <c r="CK4" s="15">
        <f t="shared" ca="1" si="1"/>
        <v>1.3719126179884629</v>
      </c>
      <c r="CL4" s="15">
        <f t="shared" ca="1" si="1"/>
        <v>0.82984707792323942</v>
      </c>
      <c r="CM4" s="15">
        <f t="shared" ca="1" si="1"/>
        <v>-0.83202630841924996</v>
      </c>
      <c r="CN4" s="15">
        <f t="shared" ca="1" si="1"/>
        <v>-1.2411928385270035</v>
      </c>
      <c r="CO4" s="15">
        <f t="shared" ca="1" si="1"/>
        <v>1.3263390376989539</v>
      </c>
      <c r="CP4" s="15">
        <f t="shared" ca="1" si="1"/>
        <v>-0.35749254508251849</v>
      </c>
    </row>
    <row r="5" spans="44:94" x14ac:dyDescent="0.15">
      <c r="AR5" s="14">
        <v>3</v>
      </c>
      <c r="AS5" s="15">
        <f t="shared" ca="1" si="2"/>
        <v>0.43776318194563868</v>
      </c>
      <c r="AT5" s="15">
        <f t="shared" ca="1" si="0"/>
        <v>-0.16285223223463513</v>
      </c>
      <c r="AU5" s="15">
        <f t="shared" ca="1" si="0"/>
        <v>-1.0448858076315339</v>
      </c>
      <c r="AV5" s="15">
        <f t="shared" ca="1" si="0"/>
        <v>-0.26309556628779934</v>
      </c>
      <c r="AW5" s="15">
        <f t="shared" ca="1" si="0"/>
        <v>1.3873737951567453</v>
      </c>
      <c r="AX5" s="15">
        <f t="shared" ca="1" si="0"/>
        <v>-0.18762492115353493</v>
      </c>
      <c r="AY5" s="15">
        <f t="shared" ca="1" si="0"/>
        <v>-0.40076353312287033</v>
      </c>
      <c r="AZ5" s="15">
        <f t="shared" ca="1" si="0"/>
        <v>6.4083641028598089E-3</v>
      </c>
      <c r="BA5" s="15">
        <f t="shared" ca="1" si="0"/>
        <v>0.95633212547381385</v>
      </c>
      <c r="BB5" s="15">
        <f t="shared" ca="1" si="0"/>
        <v>1.6249649234011183</v>
      </c>
      <c r="BC5" s="15">
        <f t="shared" ca="1" si="0"/>
        <v>9.8314731783714734E-2</v>
      </c>
      <c r="BD5" s="15">
        <f t="shared" ca="1" si="0"/>
        <v>1.5639811441690785</v>
      </c>
      <c r="BE5" s="15">
        <f t="shared" ca="1" si="0"/>
        <v>-1.4231888423384216</v>
      </c>
      <c r="BF5" s="15">
        <f t="shared" ca="1" si="0"/>
        <v>-0.93791282543246868</v>
      </c>
      <c r="BG5" s="15">
        <f t="shared" ca="1" si="0"/>
        <v>0.33843896718884203</v>
      </c>
      <c r="BH5" s="15">
        <f t="shared" ca="1" si="0"/>
        <v>-0.17456248065616387</v>
      </c>
      <c r="BI5" s="15">
        <f t="shared" ca="1" si="0"/>
        <v>-0.98287002808765045</v>
      </c>
      <c r="BJ5" s="15">
        <f t="shared" ca="1" si="0"/>
        <v>0.4897604241564259</v>
      </c>
      <c r="BK5" s="15">
        <f t="shared" ca="1" si="0"/>
        <v>-0.29300598089491631</v>
      </c>
      <c r="BL5" s="15">
        <f t="shared" ca="1" si="0"/>
        <v>-0.757963909814796</v>
      </c>
      <c r="BM5" s="15">
        <f t="shared" ca="1" si="0"/>
        <v>0.21721010454493969</v>
      </c>
      <c r="BN5" s="15">
        <f t="shared" ca="1" si="0"/>
        <v>0.79563614953187978</v>
      </c>
      <c r="BO5" s="15">
        <f t="shared" ca="1" si="0"/>
        <v>-1.7811093131461402</v>
      </c>
      <c r="BP5" s="15">
        <f t="shared" ca="1" si="0"/>
        <v>1.3468974618900682</v>
      </c>
      <c r="BQ5" s="15">
        <f t="shared" ca="1" si="0"/>
        <v>0.42029223457164294</v>
      </c>
      <c r="BR5" s="15">
        <f t="shared" ca="1" si="0"/>
        <v>1.708607639067705</v>
      </c>
      <c r="BS5" s="15">
        <f t="shared" ca="1" si="1"/>
        <v>-0.19410917478603104</v>
      </c>
      <c r="BT5" s="15">
        <f t="shared" ca="1" si="1"/>
        <v>0.26556989423419591</v>
      </c>
      <c r="BU5" s="15">
        <f t="shared" ca="1" si="1"/>
        <v>0.65034845546420628</v>
      </c>
      <c r="BV5" s="15">
        <f t="shared" ca="1" si="1"/>
        <v>-1.3775718317951284</v>
      </c>
      <c r="BW5" s="15">
        <f t="shared" ca="1" si="1"/>
        <v>-0.31052521637604935</v>
      </c>
      <c r="BX5" s="15">
        <f t="shared" ca="1" si="1"/>
        <v>0.94626995343266507</v>
      </c>
      <c r="BY5" s="15">
        <f t="shared" ca="1" si="1"/>
        <v>-1.9149686503430301</v>
      </c>
      <c r="BZ5" s="15">
        <f t="shared" ca="1" si="1"/>
        <v>-1.250710615981804</v>
      </c>
      <c r="CA5" s="15">
        <f t="shared" ca="1" si="1"/>
        <v>0.64397898961479849</v>
      </c>
      <c r="CB5" s="15">
        <f t="shared" ca="1" si="1"/>
        <v>-0.33536571217084926</v>
      </c>
      <c r="CC5" s="15">
        <f t="shared" ca="1" si="1"/>
        <v>0.37158946906660567</v>
      </c>
      <c r="CD5" s="15">
        <f t="shared" ca="1" si="1"/>
        <v>0.88549389936781175</v>
      </c>
      <c r="CE5" s="15">
        <f t="shared" ca="1" si="1"/>
        <v>0.91369538767574887</v>
      </c>
      <c r="CF5" s="15">
        <f t="shared" ca="1" si="1"/>
        <v>0.2759793794282388</v>
      </c>
      <c r="CG5" s="15">
        <f t="shared" ca="1" si="1"/>
        <v>0.38308604593175083</v>
      </c>
      <c r="CH5" s="15">
        <f t="shared" ca="1" si="1"/>
        <v>-9.5682782948250569E-2</v>
      </c>
      <c r="CI5" s="15">
        <f t="shared" ca="1" si="1"/>
        <v>-2.6815471111159694</v>
      </c>
      <c r="CJ5" s="15">
        <f t="shared" ca="1" si="1"/>
        <v>-0.14076308956879718</v>
      </c>
      <c r="CK5" s="15">
        <f t="shared" ca="1" si="1"/>
        <v>0.15756264305475498</v>
      </c>
      <c r="CL5" s="15">
        <f t="shared" ca="1" si="1"/>
        <v>0.54733849232038723</v>
      </c>
      <c r="CM5" s="15">
        <f t="shared" ca="1" si="1"/>
        <v>1.0285548824791528</v>
      </c>
      <c r="CN5" s="15">
        <f t="shared" ca="1" si="1"/>
        <v>-2.0964098343226487</v>
      </c>
      <c r="CO5" s="15">
        <f t="shared" ca="1" si="1"/>
        <v>-0.48265747467130676</v>
      </c>
      <c r="CP5" s="15">
        <f t="shared" ca="1" si="1"/>
        <v>0.87108944908418884</v>
      </c>
    </row>
    <row r="6" spans="44:94" x14ac:dyDescent="0.15">
      <c r="AR6" s="14">
        <v>4</v>
      </c>
      <c r="AS6" s="15">
        <f t="shared" ca="1" si="2"/>
        <v>1.4176475322220614</v>
      </c>
      <c r="AT6" s="15">
        <f t="shared" ca="1" si="0"/>
        <v>-4.0306146779870232E-2</v>
      </c>
      <c r="AU6" s="15">
        <f t="shared" ca="1" si="0"/>
        <v>-1.4217218250832515</v>
      </c>
      <c r="AV6" s="15">
        <f t="shared" ca="1" si="0"/>
        <v>-0.18238569126604762</v>
      </c>
      <c r="AW6" s="15">
        <f t="shared" ca="1" si="0"/>
        <v>0.74183324717124433</v>
      </c>
      <c r="AX6" s="15">
        <f t="shared" ca="1" si="0"/>
        <v>-2.2967356229319069</v>
      </c>
      <c r="AY6" s="15">
        <f t="shared" ca="1" si="0"/>
        <v>-0.1922081886635312</v>
      </c>
      <c r="AZ6" s="15">
        <f t="shared" ca="1" si="0"/>
        <v>0.18578451727972645</v>
      </c>
      <c r="BA6" s="15">
        <f t="shared" ca="1" si="0"/>
        <v>-0.18583190663416305</v>
      </c>
      <c r="BB6" s="15">
        <f t="shared" ca="1" si="0"/>
        <v>0.86717465083699463</v>
      </c>
      <c r="BC6" s="15">
        <f t="shared" ca="1" si="0"/>
        <v>0.68152411404970303</v>
      </c>
      <c r="BD6" s="15">
        <f t="shared" ca="1" si="0"/>
        <v>-0.7129840044749306</v>
      </c>
      <c r="BE6" s="15">
        <f t="shared" ca="1" si="0"/>
        <v>-1.0569785092668575</v>
      </c>
      <c r="BF6" s="15">
        <f t="shared" ca="1" si="0"/>
        <v>-0.73308826259499238</v>
      </c>
      <c r="BG6" s="15">
        <f t="shared" ca="1" si="0"/>
        <v>-0.46659925559551302</v>
      </c>
      <c r="BH6" s="15">
        <f t="shared" ca="1" si="0"/>
        <v>-0.77318764512033011</v>
      </c>
      <c r="BI6" s="15">
        <f t="shared" ca="1" si="0"/>
        <v>1.5244660348195216</v>
      </c>
      <c r="BJ6" s="15">
        <f t="shared" ca="1" si="0"/>
        <v>0.77162365505628394</v>
      </c>
      <c r="BK6" s="15">
        <f t="shared" ca="1" si="0"/>
        <v>0.79723697442302899</v>
      </c>
      <c r="BL6" s="15">
        <f t="shared" ca="1" si="0"/>
        <v>-1.1420503703406291</v>
      </c>
      <c r="BM6" s="15">
        <f t="shared" ca="1" si="0"/>
        <v>0.33228826472473871</v>
      </c>
      <c r="BN6" s="15">
        <f t="shared" ca="1" si="0"/>
        <v>1.1401253933924547</v>
      </c>
      <c r="BO6" s="15">
        <f t="shared" ca="1" si="0"/>
        <v>7.3304330623128217E-2</v>
      </c>
      <c r="BP6" s="15">
        <f t="shared" ca="1" si="0"/>
        <v>-1.497615996240159</v>
      </c>
      <c r="BQ6" s="15">
        <f t="shared" ca="1" si="0"/>
        <v>-0.24735106723166042</v>
      </c>
      <c r="BR6" s="15">
        <f t="shared" ca="1" si="0"/>
        <v>1.2562981905002868</v>
      </c>
      <c r="BS6" s="15">
        <f t="shared" ca="1" si="1"/>
        <v>0.85871060147535994</v>
      </c>
      <c r="BT6" s="15">
        <f t="shared" ca="1" si="1"/>
        <v>-0.91913139322998028</v>
      </c>
      <c r="BU6" s="15">
        <f t="shared" ca="1" si="1"/>
        <v>1.6718807937827085</v>
      </c>
      <c r="BV6" s="15">
        <f t="shared" ca="1" si="1"/>
        <v>1.1419701046730886</v>
      </c>
      <c r="BW6" s="15">
        <f t="shared" ca="1" si="1"/>
        <v>0.49762548128742784</v>
      </c>
      <c r="BX6" s="15">
        <f t="shared" ca="1" si="1"/>
        <v>-4.3113515660699729E-2</v>
      </c>
      <c r="BY6" s="15">
        <f t="shared" ca="1" si="1"/>
        <v>1.0880991741764192</v>
      </c>
      <c r="BZ6" s="15">
        <f t="shared" ca="1" si="1"/>
        <v>0.52442578680354524</v>
      </c>
      <c r="CA6" s="15">
        <f t="shared" ca="1" si="1"/>
        <v>3.5535487943938647E-2</v>
      </c>
      <c r="CB6" s="15">
        <f t="shared" ca="1" si="1"/>
        <v>-2.0329185841867949</v>
      </c>
      <c r="CC6" s="15">
        <f t="shared" ca="1" si="1"/>
        <v>0.71664092059583673</v>
      </c>
      <c r="CD6" s="15">
        <f t="shared" ca="1" si="1"/>
        <v>0.42312170223548423</v>
      </c>
      <c r="CE6" s="15">
        <f t="shared" ca="1" si="1"/>
        <v>-2.7434600288582217E-2</v>
      </c>
      <c r="CF6" s="15">
        <f t="shared" ca="1" si="1"/>
        <v>0.12385638436305212</v>
      </c>
      <c r="CG6" s="15">
        <f t="shared" ca="1" si="1"/>
        <v>-1.1026464564467966</v>
      </c>
      <c r="CH6" s="15">
        <f t="shared" ca="1" si="1"/>
        <v>-1.4173480922273787</v>
      </c>
      <c r="CI6" s="15">
        <f t="shared" ca="1" si="1"/>
        <v>-0.19575322765695258</v>
      </c>
      <c r="CJ6" s="15">
        <f t="shared" ca="1" si="1"/>
        <v>0.50720329471822811</v>
      </c>
      <c r="CK6" s="15">
        <f t="shared" ca="1" si="1"/>
        <v>-1.4209502957896163</v>
      </c>
      <c r="CL6" s="15">
        <f t="shared" ca="1" si="1"/>
        <v>0.39204231924608857</v>
      </c>
      <c r="CM6" s="15">
        <f t="shared" ca="1" si="1"/>
        <v>-1.0495994242229829</v>
      </c>
      <c r="CN6" s="15">
        <f t="shared" ca="1" si="1"/>
        <v>1.4413482189379414</v>
      </c>
      <c r="CO6" s="15">
        <f t="shared" ca="1" si="1"/>
        <v>2.2982414544700234</v>
      </c>
      <c r="CP6" s="15">
        <f t="shared" ca="1" si="1"/>
        <v>-1.1620046687254653</v>
      </c>
    </row>
    <row r="7" spans="44:94" x14ac:dyDescent="0.15">
      <c r="AR7" s="14">
        <v>5</v>
      </c>
      <c r="AS7" s="15">
        <f t="shared" ca="1" si="2"/>
        <v>-1.7616429223882375</v>
      </c>
      <c r="AT7" s="15">
        <f t="shared" ca="1" si="0"/>
        <v>-1.1294686903394335</v>
      </c>
      <c r="AU7" s="15">
        <f t="shared" ca="1" si="0"/>
        <v>-0.19807156784863292</v>
      </c>
      <c r="AV7" s="15">
        <f t="shared" ca="1" si="0"/>
        <v>0.1032108639727943</v>
      </c>
      <c r="AW7" s="15">
        <f t="shared" ca="1" si="0"/>
        <v>0.2998043968814238</v>
      </c>
      <c r="AX7" s="15">
        <f t="shared" ca="1" si="0"/>
        <v>-0.3375251295137256</v>
      </c>
      <c r="AY7" s="15">
        <f t="shared" ca="1" si="0"/>
        <v>0.85258133846419792</v>
      </c>
      <c r="AZ7" s="15">
        <f t="shared" ca="1" si="0"/>
        <v>0.14294530161925559</v>
      </c>
      <c r="BA7" s="15">
        <f t="shared" ca="1" si="0"/>
        <v>-0.60577519771448451</v>
      </c>
      <c r="BB7" s="15">
        <f t="shared" ca="1" si="0"/>
        <v>0.46821051913250866</v>
      </c>
      <c r="BC7" s="15">
        <f t="shared" ca="1" si="0"/>
        <v>1.2127908140522021</v>
      </c>
      <c r="BD7" s="15">
        <f t="shared" ca="1" si="0"/>
        <v>0.28335686322690878</v>
      </c>
      <c r="BE7" s="15">
        <f t="shared" ca="1" si="0"/>
        <v>-0.77932998744001414</v>
      </c>
      <c r="BF7" s="15">
        <f t="shared" ca="1" si="0"/>
        <v>0.63748834144631894</v>
      </c>
      <c r="BG7" s="15">
        <f t="shared" ca="1" si="0"/>
        <v>0.10356822097118649</v>
      </c>
      <c r="BH7" s="15">
        <f t="shared" ca="1" si="0"/>
        <v>1.6811304686700883</v>
      </c>
      <c r="BI7" s="15">
        <f t="shared" ca="1" si="0"/>
        <v>-0.78054368923999096</v>
      </c>
      <c r="BJ7" s="15">
        <f t="shared" ca="1" si="0"/>
        <v>0.51354236188218538</v>
      </c>
      <c r="BK7" s="15">
        <f t="shared" ca="1" si="0"/>
        <v>1.8135153949716454</v>
      </c>
      <c r="BL7" s="15">
        <f t="shared" ca="1" si="0"/>
        <v>0.62044360784020436</v>
      </c>
      <c r="BM7" s="15">
        <f t="shared" ca="1" si="0"/>
        <v>-9.0725456635874072E-2</v>
      </c>
      <c r="BN7" s="15">
        <f t="shared" ca="1" si="0"/>
        <v>-2.1674041706124134</v>
      </c>
      <c r="BO7" s="15">
        <f t="shared" ca="1" si="0"/>
        <v>0.48251182366139078</v>
      </c>
      <c r="BP7" s="15">
        <f t="shared" ca="1" si="0"/>
        <v>-0.72148874449559175</v>
      </c>
      <c r="BQ7" s="15">
        <f t="shared" ca="1" si="0"/>
        <v>6.6299097012430391E-2</v>
      </c>
      <c r="BR7" s="15">
        <f t="shared" ca="1" si="0"/>
        <v>-0.2966727597599374</v>
      </c>
      <c r="BS7" s="15">
        <f t="shared" ca="1" si="1"/>
        <v>2.0400914330717366E-2</v>
      </c>
      <c r="BT7" s="15">
        <f t="shared" ca="1" si="1"/>
        <v>-0.36899894366476049</v>
      </c>
      <c r="BU7" s="15">
        <f t="shared" ca="1" si="1"/>
        <v>-0.14970710709810192</v>
      </c>
      <c r="BV7" s="15">
        <f t="shared" ca="1" si="1"/>
        <v>0.41128648759588987</v>
      </c>
      <c r="BW7" s="15">
        <f t="shared" ca="1" si="1"/>
        <v>-0.36844567229421743</v>
      </c>
      <c r="BX7" s="15">
        <f t="shared" ca="1" si="1"/>
        <v>1.4010111466510238</v>
      </c>
      <c r="BY7" s="15">
        <f t="shared" ca="1" si="1"/>
        <v>-1.8934178244839754</v>
      </c>
      <c r="BZ7" s="15">
        <f t="shared" ca="1" si="1"/>
        <v>0.1413408124701058</v>
      </c>
      <c r="CA7" s="15">
        <f t="shared" ca="1" si="1"/>
        <v>-0.13052464209937592</v>
      </c>
      <c r="CB7" s="15">
        <f t="shared" ca="1" si="1"/>
        <v>0.40845591445246054</v>
      </c>
      <c r="CC7" s="15">
        <f t="shared" ca="1" si="1"/>
        <v>-0.36141990865685381</v>
      </c>
      <c r="CD7" s="15">
        <f t="shared" ca="1" si="1"/>
        <v>1.0841995525547683</v>
      </c>
      <c r="CE7" s="15">
        <f t="shared" ca="1" si="1"/>
        <v>-6.5367001314695167E-2</v>
      </c>
      <c r="CF7" s="15">
        <f t="shared" ca="1" si="1"/>
        <v>-0.88196032833812621</v>
      </c>
      <c r="CG7" s="15">
        <f t="shared" ca="1" si="1"/>
        <v>1.516258630790762</v>
      </c>
      <c r="CH7" s="15">
        <f t="shared" ca="1" si="1"/>
        <v>2.3777715062591787E-2</v>
      </c>
      <c r="CI7" s="15">
        <f t="shared" ca="1" si="1"/>
        <v>-0.47966275173345008</v>
      </c>
      <c r="CJ7" s="15">
        <f t="shared" ca="1" si="1"/>
        <v>-0.78282055091863756</v>
      </c>
      <c r="CK7" s="15">
        <f t="shared" ca="1" si="1"/>
        <v>-2.5228816833752967</v>
      </c>
      <c r="CL7" s="15">
        <f t="shared" ca="1" si="1"/>
        <v>1.211950602100194</v>
      </c>
      <c r="CM7" s="15">
        <f t="shared" ca="1" si="1"/>
        <v>5.23304702235836E-2</v>
      </c>
      <c r="CN7" s="15">
        <f t="shared" ca="1" si="1"/>
        <v>-1.0939997863843218</v>
      </c>
      <c r="CO7" s="15">
        <f t="shared" ca="1" si="1"/>
        <v>-0.27874021178596875</v>
      </c>
      <c r="CP7" s="15">
        <f t="shared" ca="1" si="1"/>
        <v>-1.2804059050419287</v>
      </c>
    </row>
    <row r="8" spans="44:94" x14ac:dyDescent="0.15">
      <c r="AR8" s="14">
        <v>6</v>
      </c>
      <c r="AS8" s="15">
        <f t="shared" ca="1" si="2"/>
        <v>-1.5115099678101651</v>
      </c>
      <c r="AT8" s="15">
        <f t="shared" ca="1" si="0"/>
        <v>0.62082458891598724</v>
      </c>
      <c r="AU8" s="15">
        <f t="shared" ca="1" si="0"/>
        <v>-0.78269457206282778</v>
      </c>
      <c r="AV8" s="15">
        <f t="shared" ca="1" si="0"/>
        <v>-0.69497366548756379</v>
      </c>
      <c r="AW8" s="15">
        <f t="shared" ca="1" si="0"/>
        <v>0.1993794032922345</v>
      </c>
      <c r="AX8" s="15">
        <f t="shared" ca="1" si="0"/>
        <v>0.96156078015605806</v>
      </c>
      <c r="AY8" s="15">
        <f t="shared" ca="1" si="0"/>
        <v>-8.467844607775514E-2</v>
      </c>
      <c r="AZ8" s="15">
        <f t="shared" ca="1" si="0"/>
        <v>0.60392156203671998</v>
      </c>
      <c r="BA8" s="15">
        <f t="shared" ca="1" si="0"/>
        <v>1.7132122014516284</v>
      </c>
      <c r="BB8" s="15">
        <f t="shared" ca="1" si="0"/>
        <v>-0.39637545255708317</v>
      </c>
      <c r="BC8" s="15">
        <f t="shared" ca="1" si="0"/>
        <v>0.4449967122696179</v>
      </c>
      <c r="BD8" s="15">
        <f t="shared" ca="1" si="0"/>
        <v>-0.2465929402385417</v>
      </c>
      <c r="BE8" s="15">
        <f t="shared" ca="1" si="0"/>
        <v>-0.85094599834402984</v>
      </c>
      <c r="BF8" s="15">
        <f t="shared" ca="1" si="0"/>
        <v>0.36356783925231007</v>
      </c>
      <c r="BG8" s="15">
        <f t="shared" ca="1" si="0"/>
        <v>-0.32894543528658721</v>
      </c>
      <c r="BH8" s="15">
        <f t="shared" ca="1" si="0"/>
        <v>-0.40071072406983416</v>
      </c>
      <c r="BI8" s="15">
        <f t="shared" ca="1" si="0"/>
        <v>0.26960514147208386</v>
      </c>
      <c r="BJ8" s="15">
        <f t="shared" ca="1" si="0"/>
        <v>-0.31410188613174927</v>
      </c>
      <c r="BK8" s="15">
        <f t="shared" ca="1" si="0"/>
        <v>-1.2618198240213288</v>
      </c>
      <c r="BL8" s="15">
        <f t="shared" ca="1" si="0"/>
        <v>1.9563549333699228</v>
      </c>
      <c r="BM8" s="15">
        <f t="shared" ca="1" si="0"/>
        <v>0.21875091735539048</v>
      </c>
      <c r="BN8" s="15">
        <f t="shared" ca="1" si="0"/>
        <v>2.7124041898135771</v>
      </c>
      <c r="BO8" s="15">
        <f t="shared" ca="1" si="0"/>
        <v>0.72718363262430163</v>
      </c>
      <c r="BP8" s="15">
        <f t="shared" ca="1" si="0"/>
        <v>1.0665921257288062</v>
      </c>
      <c r="BQ8" s="15">
        <f t="shared" ca="1" si="0"/>
        <v>-1.280305576745022</v>
      </c>
      <c r="BR8" s="15">
        <f t="shared" ca="1" si="0"/>
        <v>-0.7186412666379145</v>
      </c>
      <c r="BS8" s="15">
        <f t="shared" ca="1" si="1"/>
        <v>-0.39780190557204204</v>
      </c>
      <c r="BT8" s="15">
        <f t="shared" ca="1" si="1"/>
        <v>1.0747610378683052</v>
      </c>
      <c r="BU8" s="15">
        <f t="shared" ca="1" si="1"/>
        <v>-0.8618621395158621</v>
      </c>
      <c r="BV8" s="15">
        <f t="shared" ca="1" si="1"/>
        <v>0.97356035024746179</v>
      </c>
      <c r="BW8" s="15">
        <f t="shared" ca="1" si="1"/>
        <v>-8.1295658184703828E-2</v>
      </c>
      <c r="BX8" s="15">
        <f t="shared" ca="1" si="1"/>
        <v>0.27756521886691349</v>
      </c>
      <c r="BY8" s="15">
        <f t="shared" ca="1" si="1"/>
        <v>0.48250844190289038</v>
      </c>
      <c r="BZ8" s="15">
        <f t="shared" ca="1" si="1"/>
        <v>-0.39745966722459386</v>
      </c>
      <c r="CA8" s="15">
        <f t="shared" ca="1" si="1"/>
        <v>-0.26309273656406962</v>
      </c>
      <c r="CB8" s="15">
        <f t="shared" ca="1" si="1"/>
        <v>-0.4453748968523551</v>
      </c>
      <c r="CC8" s="15">
        <f t="shared" ca="1" si="1"/>
        <v>-0.53876328917787086</v>
      </c>
      <c r="CD8" s="15">
        <f t="shared" ca="1" si="1"/>
        <v>-0.32696849376640014</v>
      </c>
      <c r="CE8" s="15">
        <f t="shared" ca="1" si="1"/>
        <v>1.2010651751666792</v>
      </c>
      <c r="CF8" s="15">
        <f t="shared" ca="1" si="1"/>
        <v>0.37007034336527883</v>
      </c>
      <c r="CG8" s="15">
        <f t="shared" ca="1" si="1"/>
        <v>-0.17862224727153783</v>
      </c>
      <c r="CH8" s="15">
        <f t="shared" ca="1" si="1"/>
        <v>-0.89581913541849112</v>
      </c>
      <c r="CI8" s="15">
        <f t="shared" ca="1" si="1"/>
        <v>-2.1359200830569924</v>
      </c>
      <c r="CJ8" s="15">
        <f t="shared" ca="1" si="1"/>
        <v>-6.2165721884214009E-3</v>
      </c>
      <c r="CK8" s="15">
        <f t="shared" ca="1" si="1"/>
        <v>-0.80274384820829459</v>
      </c>
      <c r="CL8" s="15">
        <f t="shared" ca="1" si="1"/>
        <v>1.263956915574703</v>
      </c>
      <c r="CM8" s="15">
        <f t="shared" ca="1" si="1"/>
        <v>0.61147706111978528</v>
      </c>
      <c r="CN8" s="15">
        <f t="shared" ca="1" si="1"/>
        <v>-0.21849581013461236</v>
      </c>
      <c r="CO8" s="15">
        <f t="shared" ca="1" si="1"/>
        <v>1.1154441868051315</v>
      </c>
      <c r="CP8" s="15">
        <f t="shared" ca="1" si="1"/>
        <v>-5.7800485510885666E-2</v>
      </c>
    </row>
    <row r="9" spans="44:94" x14ac:dyDescent="0.15">
      <c r="AR9" s="14">
        <v>7</v>
      </c>
      <c r="AS9" s="15">
        <f t="shared" ca="1" si="2"/>
        <v>0.40389839373323427</v>
      </c>
      <c r="AT9" s="15">
        <f t="shared" ca="1" si="0"/>
        <v>0.12394667262018783</v>
      </c>
      <c r="AU9" s="15">
        <f t="shared" ca="1" si="0"/>
        <v>0.63153348990496916</v>
      </c>
      <c r="AV9" s="15">
        <f t="shared" ca="1" si="0"/>
        <v>-0.65898351795424004</v>
      </c>
      <c r="AW9" s="15">
        <f t="shared" ca="1" si="0"/>
        <v>0.87088044033930334</v>
      </c>
      <c r="AX9" s="15">
        <f t="shared" ca="1" si="0"/>
        <v>-0.34860910629581215</v>
      </c>
      <c r="AY9" s="15">
        <f t="shared" ca="1" si="0"/>
        <v>-0.17482988256340623</v>
      </c>
      <c r="AZ9" s="15">
        <f t="shared" ca="1" si="0"/>
        <v>-1.1527671287632035</v>
      </c>
      <c r="BA9" s="15">
        <f t="shared" ca="1" si="0"/>
        <v>1.8146136383700942</v>
      </c>
      <c r="BB9" s="15">
        <f t="shared" ca="1" si="0"/>
        <v>3.2912280200547317E-2</v>
      </c>
      <c r="BC9" s="15">
        <f t="shared" ca="1" si="0"/>
        <v>0.78295314630749946</v>
      </c>
      <c r="BD9" s="15">
        <f t="shared" ca="1" si="0"/>
        <v>1.2690635595651629</v>
      </c>
      <c r="BE9" s="15">
        <f t="shared" ca="1" si="0"/>
        <v>0.17438118470537692</v>
      </c>
      <c r="BF9" s="15">
        <f t="shared" ca="1" si="0"/>
        <v>-0.71568207016506413</v>
      </c>
      <c r="BG9" s="15">
        <f t="shared" ca="1" si="0"/>
        <v>0.54446644952440248</v>
      </c>
      <c r="BH9" s="15">
        <f t="shared" ca="1" si="0"/>
        <v>0.56470200360199485</v>
      </c>
      <c r="BI9" s="15">
        <f t="shared" ca="1" si="0"/>
        <v>-1.0053029872117618</v>
      </c>
      <c r="BJ9" s="15">
        <f t="shared" ca="1" si="0"/>
        <v>-1.2929195486776877</v>
      </c>
      <c r="BK9" s="15">
        <f t="shared" ca="1" si="0"/>
        <v>-0.21738212123363651</v>
      </c>
      <c r="BL9" s="15">
        <f t="shared" ca="1" si="0"/>
        <v>-1.2657828364698778</v>
      </c>
      <c r="BM9" s="15">
        <f t="shared" ca="1" si="0"/>
        <v>-1.9169879325190984</v>
      </c>
      <c r="BN9" s="15">
        <f t="shared" ca="1" si="0"/>
        <v>0.73605815126935714</v>
      </c>
      <c r="BO9" s="15">
        <f t="shared" ca="1" si="0"/>
        <v>0.1345358585210564</v>
      </c>
      <c r="BP9" s="15">
        <f t="shared" ca="1" si="0"/>
        <v>0.84506329892765097</v>
      </c>
      <c r="BQ9" s="15">
        <f t="shared" ca="1" si="0"/>
        <v>0.58721420764925902</v>
      </c>
      <c r="BR9" s="15">
        <f t="shared" ca="1" si="0"/>
        <v>9.7343985186885251E-2</v>
      </c>
      <c r="BS9" s="15">
        <f t="shared" ca="1" si="1"/>
        <v>-0.75778147451760436</v>
      </c>
      <c r="BT9" s="15">
        <f t="shared" ca="1" si="1"/>
        <v>1.3208953536774103E-2</v>
      </c>
      <c r="BU9" s="15">
        <f t="shared" ca="1" si="1"/>
        <v>1.2531691198657811</v>
      </c>
      <c r="BV9" s="15">
        <f t="shared" ca="1" si="1"/>
        <v>0.66840333512074979</v>
      </c>
      <c r="BW9" s="15">
        <f t="shared" ca="1" si="1"/>
        <v>1.8223287223652924</v>
      </c>
      <c r="BX9" s="15">
        <f t="shared" ca="1" si="1"/>
        <v>0.44298519577061624</v>
      </c>
      <c r="BY9" s="15">
        <f t="shared" ca="1" si="1"/>
        <v>0.82278078657261722</v>
      </c>
      <c r="BZ9" s="15">
        <f t="shared" ca="1" si="1"/>
        <v>-0.85947107457411975</v>
      </c>
      <c r="CA9" s="15">
        <f t="shared" ca="1" si="1"/>
        <v>1.5055769074553722</v>
      </c>
      <c r="CB9" s="15">
        <f t="shared" ca="1" si="1"/>
        <v>-0.61807926552801995</v>
      </c>
      <c r="CC9" s="15">
        <f t="shared" ca="1" si="1"/>
        <v>2.365899695436473</v>
      </c>
      <c r="CD9" s="15">
        <f t="shared" ca="1" si="1"/>
        <v>0.87146710527875704</v>
      </c>
      <c r="CE9" s="15">
        <f t="shared" ca="1" si="1"/>
        <v>-2.4208856672447192E-2</v>
      </c>
      <c r="CF9" s="15">
        <f t="shared" ca="1" si="1"/>
        <v>-0.49758073353436155</v>
      </c>
      <c r="CG9" s="15">
        <f t="shared" ca="1" si="1"/>
        <v>0.98100771191566505</v>
      </c>
      <c r="CH9" s="15">
        <f t="shared" ca="1" si="1"/>
        <v>-1.8501783171700479</v>
      </c>
      <c r="CI9" s="15">
        <f t="shared" ca="1" si="1"/>
        <v>-1.1750957608357278</v>
      </c>
      <c r="CJ9" s="15">
        <f t="shared" ca="1" si="1"/>
        <v>0.7333280065338067</v>
      </c>
      <c r="CK9" s="15">
        <f t="shared" ca="1" si="1"/>
        <v>1.1589850941964797</v>
      </c>
      <c r="CL9" s="15">
        <f t="shared" ca="1" si="1"/>
        <v>-0.50404799043449477</v>
      </c>
      <c r="CM9" s="15">
        <f t="shared" ca="1" si="1"/>
        <v>-0.96882238807546983</v>
      </c>
      <c r="CN9" s="15">
        <f t="shared" ca="1" si="1"/>
        <v>-2.3544464285309084</v>
      </c>
      <c r="CO9" s="15">
        <f t="shared" ca="1" si="1"/>
        <v>0.33618174529477562</v>
      </c>
      <c r="CP9" s="15">
        <f t="shared" ca="1" si="1"/>
        <v>-0.63579893253493058</v>
      </c>
    </row>
    <row r="10" spans="44:94" x14ac:dyDescent="0.15">
      <c r="AR10" s="14">
        <v>8</v>
      </c>
      <c r="AS10" s="15">
        <f t="shared" ca="1" si="2"/>
        <v>2.0739560171183924</v>
      </c>
      <c r="AT10" s="15">
        <f t="shared" ca="1" si="0"/>
        <v>-1.7369902271201636</v>
      </c>
      <c r="AU10" s="15">
        <f t="shared" ca="1" si="0"/>
        <v>-1.2366363053990979</v>
      </c>
      <c r="AV10" s="15">
        <f t="shared" ca="1" si="0"/>
        <v>1.2809258686950593</v>
      </c>
      <c r="AW10" s="15">
        <f t="shared" ca="1" si="0"/>
        <v>2.7406994511844477E-2</v>
      </c>
      <c r="AX10" s="15">
        <f t="shared" ca="1" si="0"/>
        <v>0.30860515596370008</v>
      </c>
      <c r="AY10" s="15">
        <f t="shared" ca="1" si="0"/>
        <v>0.35709753952804146</v>
      </c>
      <c r="AZ10" s="15">
        <f t="shared" ca="1" si="0"/>
        <v>-1.2686382330551571</v>
      </c>
      <c r="BA10" s="15">
        <f t="shared" ca="1" si="0"/>
        <v>0.68101545735641211</v>
      </c>
      <c r="BB10" s="15">
        <f t="shared" ca="1" si="0"/>
        <v>-1.1706276020092332</v>
      </c>
      <c r="BC10" s="15">
        <f t="shared" ca="1" si="0"/>
        <v>-0.35290110900344773</v>
      </c>
      <c r="BD10" s="15">
        <f t="shared" ca="1" si="0"/>
        <v>0.38621819796239354</v>
      </c>
      <c r="BE10" s="15">
        <f t="shared" ca="1" si="0"/>
        <v>1.1753434334397905</v>
      </c>
      <c r="BF10" s="15">
        <f t="shared" ca="1" si="0"/>
        <v>-0.44334678456581966</v>
      </c>
      <c r="BG10" s="15">
        <f t="shared" ca="1" si="0"/>
        <v>-2.4830801898982857</v>
      </c>
      <c r="BH10" s="15">
        <f t="shared" ca="1" si="0"/>
        <v>-0.50791785503289322</v>
      </c>
      <c r="BI10" s="15">
        <f t="shared" ca="1" si="0"/>
        <v>-4.1677578800740848E-2</v>
      </c>
      <c r="BJ10" s="15">
        <f t="shared" ca="1" si="0"/>
        <v>-0.24229307396477523</v>
      </c>
      <c r="BK10" s="15">
        <f t="shared" ca="1" si="0"/>
        <v>1.1557655511627367</v>
      </c>
      <c r="BL10" s="15">
        <f t="shared" ca="1" si="0"/>
        <v>-0.22957390435830427</v>
      </c>
      <c r="BM10" s="15">
        <f t="shared" ca="1" si="0"/>
        <v>-0.20718718240405049</v>
      </c>
      <c r="BN10" s="15">
        <f t="shared" ca="1" si="0"/>
        <v>0.11888331157082326</v>
      </c>
      <c r="BO10" s="15">
        <f t="shared" ca="1" si="0"/>
        <v>1.0025592256932501</v>
      </c>
      <c r="BP10" s="15">
        <f t="shared" ca="1" si="0"/>
        <v>1.4723285956380412</v>
      </c>
      <c r="BQ10" s="15">
        <f t="shared" ca="1" si="0"/>
        <v>0.89347204304339256</v>
      </c>
      <c r="BR10" s="15">
        <f t="shared" ca="1" si="0"/>
        <v>0.30352479269880583</v>
      </c>
      <c r="BS10" s="15">
        <f t="shared" ca="1" si="1"/>
        <v>0.22460000958279769</v>
      </c>
      <c r="BT10" s="15">
        <f t="shared" ca="1" si="1"/>
        <v>-1.7085568395120057</v>
      </c>
      <c r="BU10" s="15">
        <f t="shared" ca="1" si="1"/>
        <v>-7.9540821809757051E-2</v>
      </c>
      <c r="BV10" s="15">
        <f t="shared" ca="1" si="1"/>
        <v>0.43764563084434377</v>
      </c>
      <c r="BW10" s="15">
        <f t="shared" ca="1" si="1"/>
        <v>0.96897821584750421</v>
      </c>
      <c r="BX10" s="15">
        <f t="shared" ca="1" si="1"/>
        <v>0.96326441570860688</v>
      </c>
      <c r="BY10" s="15">
        <f t="shared" ca="1" si="1"/>
        <v>1.1692392748241529</v>
      </c>
      <c r="BZ10" s="15">
        <f t="shared" ca="1" si="1"/>
        <v>-0.1001562936638784</v>
      </c>
      <c r="CA10" s="15">
        <f t="shared" ca="1" si="1"/>
        <v>0.33357766910704723</v>
      </c>
      <c r="CB10" s="15">
        <f t="shared" ca="1" si="1"/>
        <v>-1.2453531511884064</v>
      </c>
      <c r="CC10" s="15">
        <f t="shared" ca="1" si="1"/>
        <v>0.2859044605838002</v>
      </c>
      <c r="CD10" s="15">
        <f t="shared" ca="1" si="1"/>
        <v>-1.5867080446176964</v>
      </c>
      <c r="CE10" s="15">
        <f t="shared" ca="1" si="1"/>
        <v>0.20378655965256309</v>
      </c>
      <c r="CF10" s="15">
        <f t="shared" ca="1" si="1"/>
        <v>1.0491433091288354</v>
      </c>
      <c r="CG10" s="15">
        <f t="shared" ca="1" si="1"/>
        <v>-0.23190903203802976</v>
      </c>
      <c r="CH10" s="15">
        <f t="shared" ca="1" si="1"/>
        <v>1.0803419242586381</v>
      </c>
      <c r="CI10" s="15">
        <f t="shared" ca="1" si="1"/>
        <v>-0.270773563899456</v>
      </c>
      <c r="CJ10" s="15">
        <f t="shared" ca="1" si="1"/>
        <v>0.46660543115170267</v>
      </c>
      <c r="CK10" s="15">
        <f t="shared" ca="1" si="1"/>
        <v>0.14761684916434809</v>
      </c>
      <c r="CL10" s="15">
        <f t="shared" ca="1" si="1"/>
        <v>0.43871443690993606</v>
      </c>
      <c r="CM10" s="15">
        <f t="shared" ca="1" si="1"/>
        <v>-1.2896931395855347</v>
      </c>
      <c r="CN10" s="15">
        <f t="shared" ca="1" si="1"/>
        <v>2.6263519613628734</v>
      </c>
      <c r="CO10" s="15">
        <f t="shared" ca="1" si="1"/>
        <v>0.25751445356946034</v>
      </c>
      <c r="CP10" s="15">
        <f t="shared" ca="1" si="1"/>
        <v>-0.67874387660841462</v>
      </c>
    </row>
    <row r="11" spans="44:94" x14ac:dyDescent="0.15">
      <c r="AR11" s="14">
        <v>9</v>
      </c>
      <c r="AS11" s="15">
        <f t="shared" ca="1" si="2"/>
        <v>-0.54407812530756139</v>
      </c>
      <c r="AT11" s="15">
        <f t="shared" ca="1" si="0"/>
        <v>-0.48631590462680063</v>
      </c>
      <c r="AU11" s="15">
        <f t="shared" ca="1" si="0"/>
        <v>-0.15155644151147629</v>
      </c>
      <c r="AV11" s="15">
        <f t="shared" ca="1" si="0"/>
        <v>9.1344259278603832E-2</v>
      </c>
      <c r="AW11" s="15">
        <f t="shared" ca="1" si="0"/>
        <v>1.3505015281021169</v>
      </c>
      <c r="AX11" s="15">
        <f t="shared" ca="1" si="0"/>
        <v>-0.35018305865736155</v>
      </c>
      <c r="AY11" s="15">
        <f t="shared" ca="1" si="0"/>
        <v>0.6634475380647642</v>
      </c>
      <c r="AZ11" s="15">
        <f t="shared" ca="1" si="0"/>
        <v>0.12805011265594168</v>
      </c>
      <c r="BA11" s="15">
        <f t="shared" ca="1" si="0"/>
        <v>0.82625878729857971</v>
      </c>
      <c r="BB11" s="15">
        <f t="shared" ca="1" si="0"/>
        <v>0.42105034742239517</v>
      </c>
      <c r="BC11" s="15">
        <f t="shared" ca="1" si="0"/>
        <v>-0.29002832590183719</v>
      </c>
      <c r="BD11" s="15">
        <f t="shared" ca="1" si="0"/>
        <v>0.61808518258602574</v>
      </c>
      <c r="BE11" s="15">
        <f t="shared" ca="1" si="0"/>
        <v>0.96309843729959088</v>
      </c>
      <c r="BF11" s="15">
        <f t="shared" ca="1" si="0"/>
        <v>0.78428893298963942</v>
      </c>
      <c r="BG11" s="15">
        <f t="shared" ca="1" si="0"/>
        <v>3.4222340390103113E-2</v>
      </c>
      <c r="BH11" s="15">
        <f t="shared" ca="1" si="0"/>
        <v>1.0144544310351027</v>
      </c>
      <c r="BI11" s="15">
        <f t="shared" ca="1" si="0"/>
        <v>-0.98772070612323992</v>
      </c>
      <c r="BJ11" s="15">
        <f t="shared" ca="1" si="0"/>
        <v>1.58879664070781</v>
      </c>
      <c r="BK11" s="15">
        <f t="shared" ca="1" si="0"/>
        <v>0.40105865669914287</v>
      </c>
      <c r="BL11" s="15">
        <f t="shared" ca="1" si="0"/>
        <v>0.7719787251078446</v>
      </c>
      <c r="BM11" s="15">
        <f t="shared" ca="1" si="0"/>
        <v>-7.6716202259283064E-2</v>
      </c>
      <c r="BN11" s="15">
        <f t="shared" ca="1" si="0"/>
        <v>-1.4207005138114814</v>
      </c>
      <c r="BO11" s="15">
        <f t="shared" ca="1" si="0"/>
        <v>0.60019938419765162</v>
      </c>
      <c r="BP11" s="15">
        <f t="shared" ca="1" si="0"/>
        <v>0.63331735098044839</v>
      </c>
      <c r="BQ11" s="15">
        <f t="shared" ca="1" si="0"/>
        <v>-0.87666490314702061</v>
      </c>
      <c r="BR11" s="15">
        <f t="shared" ca="1" si="0"/>
        <v>-1.7479652404112362</v>
      </c>
      <c r="BS11" s="15">
        <f t="shared" ca="1" si="1"/>
        <v>-0.48022644191177505</v>
      </c>
      <c r="BT11" s="15">
        <f t="shared" ca="1" si="1"/>
        <v>0.19882240330227458</v>
      </c>
      <c r="BU11" s="15">
        <f t="shared" ca="1" si="1"/>
        <v>0.63875585201303275</v>
      </c>
      <c r="BV11" s="15">
        <f t="shared" ca="1" si="1"/>
        <v>-0.77371219519726997</v>
      </c>
      <c r="BW11" s="15">
        <f t="shared" ca="1" si="1"/>
        <v>-0.94315907175117553</v>
      </c>
      <c r="BX11" s="15">
        <f t="shared" ca="1" si="1"/>
        <v>2.086261913473257</v>
      </c>
      <c r="BY11" s="15">
        <f t="shared" ca="1" si="1"/>
        <v>0.40279228824277769</v>
      </c>
      <c r="BZ11" s="15">
        <f t="shared" ca="1" si="1"/>
        <v>0.77228909240968158</v>
      </c>
      <c r="CA11" s="15">
        <f t="shared" ca="1" si="1"/>
        <v>-8.2893185377981959E-2</v>
      </c>
      <c r="CB11" s="15">
        <f t="shared" ca="1" si="1"/>
        <v>-6.0581027265735617E-2</v>
      </c>
      <c r="CC11" s="15">
        <f t="shared" ca="1" si="1"/>
        <v>-8.8326028962320783E-3</v>
      </c>
      <c r="CD11" s="15">
        <f t="shared" ca="1" si="1"/>
        <v>0.7634208797071802</v>
      </c>
      <c r="CE11" s="15">
        <f t="shared" ca="1" si="1"/>
        <v>0.89380284435572943</v>
      </c>
      <c r="CF11" s="15">
        <f t="shared" ca="1" si="1"/>
        <v>0.47744915701513319</v>
      </c>
      <c r="CG11" s="15">
        <f t="shared" ca="1" si="1"/>
        <v>0.5133207684913349</v>
      </c>
      <c r="CH11" s="15">
        <f t="shared" ca="1" si="1"/>
        <v>-0.54467264203939048</v>
      </c>
      <c r="CI11" s="15">
        <f t="shared" ca="1" si="1"/>
        <v>1.1861552119943439</v>
      </c>
      <c r="CJ11" s="15">
        <f t="shared" ca="1" si="1"/>
        <v>-0.62399591671779031</v>
      </c>
      <c r="CK11" s="15">
        <f t="shared" ca="1" si="1"/>
        <v>-1.7451951680263476</v>
      </c>
      <c r="CL11" s="15">
        <f t="shared" ca="1" si="1"/>
        <v>0.37055341366998529</v>
      </c>
      <c r="CM11" s="15">
        <f t="shared" ca="1" si="1"/>
        <v>1.2597257342559183</v>
      </c>
      <c r="CN11" s="15">
        <f t="shared" ca="1" si="1"/>
        <v>-1.3822478528653979</v>
      </c>
      <c r="CO11" s="15">
        <f t="shared" ca="1" si="1"/>
        <v>-0.49112582922193015</v>
      </c>
      <c r="CP11" s="15">
        <f t="shared" ca="1" si="1"/>
        <v>0.67458665434059217</v>
      </c>
    </row>
    <row r="12" spans="44:94" x14ac:dyDescent="0.15">
      <c r="AR12" s="14">
        <v>10</v>
      </c>
      <c r="AS12" s="15">
        <f t="shared" ca="1" si="2"/>
        <v>-1.3938278158781727</v>
      </c>
      <c r="AT12" s="15">
        <f t="shared" ca="1" si="0"/>
        <v>3.3680577482545437E-2</v>
      </c>
      <c r="AU12" s="15">
        <f t="shared" ca="1" si="0"/>
        <v>-1.3596307316941634</v>
      </c>
      <c r="AV12" s="15">
        <f t="shared" ca="1" si="0"/>
        <v>-0.31489672759623638</v>
      </c>
      <c r="AW12" s="15">
        <f t="shared" ca="1" si="0"/>
        <v>-0.5453329580930707</v>
      </c>
      <c r="AX12" s="15">
        <f t="shared" ca="1" si="0"/>
        <v>0.99412603370219133</v>
      </c>
      <c r="AY12" s="15">
        <f t="shared" ca="1" si="0"/>
        <v>-0.15054595236398696</v>
      </c>
      <c r="AZ12" s="15">
        <f t="shared" ca="1" si="0"/>
        <v>-1.3699529739708654</v>
      </c>
      <c r="BA12" s="15">
        <f t="shared" ca="1" si="0"/>
        <v>-1.493688136629745</v>
      </c>
      <c r="BB12" s="15">
        <f t="shared" ca="1" si="0"/>
        <v>-2.2381441335252461</v>
      </c>
      <c r="BC12" s="15">
        <f t="shared" ca="1" si="0"/>
        <v>0.44405239569586341</v>
      </c>
      <c r="BD12" s="15">
        <f t="shared" ca="1" si="0"/>
        <v>0.26200898871815931</v>
      </c>
      <c r="BE12" s="15">
        <f t="shared" ca="1" si="0"/>
        <v>-0.40582502910479368</v>
      </c>
      <c r="BF12" s="15">
        <f t="shared" ca="1" si="0"/>
        <v>-0.1690789454953345</v>
      </c>
      <c r="BG12" s="15">
        <f t="shared" ca="1" si="0"/>
        <v>1.0534153109773685</v>
      </c>
      <c r="BH12" s="15">
        <f t="shared" ca="1" si="0"/>
        <v>-1.1368707800132856</v>
      </c>
      <c r="BI12" s="15">
        <f t="shared" ca="1" si="0"/>
        <v>0.19413167353464011</v>
      </c>
      <c r="BJ12" s="15">
        <f t="shared" ca="1" si="0"/>
        <v>1.1351935580144847</v>
      </c>
      <c r="BK12" s="15">
        <f t="shared" ca="1" si="0"/>
        <v>-2.3867570940136553</v>
      </c>
      <c r="BL12" s="15">
        <f t="shared" ca="1" si="0"/>
        <v>0.87017600922626992</v>
      </c>
      <c r="BM12" s="15">
        <f t="shared" ca="1" si="0"/>
        <v>3.7483438309030538E-2</v>
      </c>
      <c r="BN12" s="15">
        <f t="shared" ca="1" si="0"/>
        <v>-0.76340261325762626</v>
      </c>
      <c r="BO12" s="15">
        <f t="shared" ca="1" si="0"/>
        <v>-5.6403604622953976E-2</v>
      </c>
      <c r="BP12" s="15">
        <f t="shared" ca="1" si="0"/>
        <v>1.7181163814231677</v>
      </c>
      <c r="BQ12" s="15">
        <f t="shared" ca="1" si="0"/>
        <v>-1.182816839621287</v>
      </c>
      <c r="BR12" s="15">
        <f t="shared" ca="1" si="0"/>
        <v>0.23664146099990621</v>
      </c>
      <c r="BS12" s="15">
        <f t="shared" ca="1" si="1"/>
        <v>0.80707603135910855</v>
      </c>
      <c r="BT12" s="15">
        <f t="shared" ca="1" si="1"/>
        <v>2.234310582041493</v>
      </c>
      <c r="BU12" s="15">
        <f t="shared" ca="1" si="1"/>
        <v>-0.9281234608975657</v>
      </c>
      <c r="BV12" s="15">
        <f t="shared" ca="1" si="1"/>
        <v>1.9796785985616667</v>
      </c>
      <c r="BW12" s="15">
        <f t="shared" ca="1" si="1"/>
        <v>-0.31067177921250327</v>
      </c>
      <c r="BX12" s="15">
        <f t="shared" ca="1" si="1"/>
        <v>-8.2539323608360318E-2</v>
      </c>
      <c r="BY12" s="15">
        <f t="shared" ca="1" si="1"/>
        <v>-0.26271684010765012</v>
      </c>
      <c r="BZ12" s="15">
        <f t="shared" ca="1" si="1"/>
        <v>-0.42969690352880446</v>
      </c>
      <c r="CA12" s="15">
        <f t="shared" ca="1" si="1"/>
        <v>0.4917255914564399</v>
      </c>
      <c r="CB12" s="15">
        <f t="shared" ca="1" si="1"/>
        <v>0.32799240358584453</v>
      </c>
      <c r="CC12" s="15">
        <f t="shared" ca="1" si="1"/>
        <v>0.74184970098351921</v>
      </c>
      <c r="CD12" s="15">
        <f t="shared" ca="1" si="1"/>
        <v>0.34138618299420137</v>
      </c>
      <c r="CE12" s="15">
        <f t="shared" ca="1" si="1"/>
        <v>-1.0895019549916494</v>
      </c>
      <c r="CF12" s="15">
        <f t="shared" ca="1" si="1"/>
        <v>0.52009823982202674</v>
      </c>
      <c r="CG12" s="15">
        <f t="shared" ca="1" si="1"/>
        <v>0.95930406533225765</v>
      </c>
      <c r="CH12" s="15">
        <f t="shared" ca="1" si="1"/>
        <v>2.3616222559515077</v>
      </c>
      <c r="CI12" s="15">
        <f t="shared" ca="1" si="1"/>
        <v>0.35545556325335909</v>
      </c>
      <c r="CJ12" s="15">
        <f t="shared" ca="1" si="1"/>
        <v>-0.89456986892541845</v>
      </c>
      <c r="CK12" s="15">
        <f t="shared" ca="1" si="1"/>
        <v>-0.7222590484518755</v>
      </c>
      <c r="CL12" s="15">
        <f t="shared" ca="1" si="1"/>
        <v>-1.4803580506281009</v>
      </c>
      <c r="CM12" s="15">
        <f t="shared" ca="1" si="1"/>
        <v>0.47408461244555383</v>
      </c>
      <c r="CN12" s="15">
        <f t="shared" ca="1" si="1"/>
        <v>-0.60133251819239519</v>
      </c>
      <c r="CO12" s="15">
        <f t="shared" ca="1" si="1"/>
        <v>0.29990396797515234</v>
      </c>
      <c r="CP12" s="15">
        <f t="shared" ca="1" si="1"/>
        <v>-2.198958336456625</v>
      </c>
    </row>
    <row r="13" spans="44:94" x14ac:dyDescent="0.15">
      <c r="AR13" s="14">
        <v>11</v>
      </c>
      <c r="AS13" s="15">
        <f t="shared" ca="1" si="2"/>
        <v>-0.74782101900342213</v>
      </c>
      <c r="AT13" s="15">
        <f t="shared" ca="1" si="0"/>
        <v>0.44872901817572358</v>
      </c>
      <c r="AU13" s="15">
        <f t="shared" ca="1" si="0"/>
        <v>-2.9022441876518559</v>
      </c>
      <c r="AV13" s="15">
        <f t="shared" ca="1" si="0"/>
        <v>-2.3948871618952898</v>
      </c>
      <c r="AW13" s="15">
        <f t="shared" ca="1" si="0"/>
        <v>-0.60870108674670009</v>
      </c>
      <c r="AX13" s="15">
        <f t="shared" ca="1" si="0"/>
        <v>6.0297453667061247E-2</v>
      </c>
      <c r="AY13" s="15">
        <f t="shared" ca="1" si="0"/>
        <v>1.8801306955134311</v>
      </c>
      <c r="AZ13" s="15">
        <f t="shared" ca="1" si="0"/>
        <v>-0.91500460140087214</v>
      </c>
      <c r="BA13" s="15">
        <f t="shared" ca="1" si="0"/>
        <v>0.18899316188768231</v>
      </c>
      <c r="BB13" s="15">
        <f t="shared" ca="1" si="0"/>
        <v>-0.67119150536434413</v>
      </c>
      <c r="BC13" s="15">
        <f t="shared" ca="1" si="0"/>
        <v>-0.80133093343430473</v>
      </c>
      <c r="BD13" s="15">
        <f t="shared" ca="1" si="0"/>
        <v>-1.0420141479271767</v>
      </c>
      <c r="BE13" s="15">
        <f t="shared" ca="1" si="0"/>
        <v>-0.83743010672938756</v>
      </c>
      <c r="BF13" s="15">
        <f t="shared" ca="1" si="0"/>
        <v>-0.42197847317940379</v>
      </c>
      <c r="BG13" s="15">
        <f t="shared" ca="1" si="0"/>
        <v>1.6139793575092238</v>
      </c>
      <c r="BH13" s="15">
        <f t="shared" ca="1" si="0"/>
        <v>0.67699596326304445</v>
      </c>
      <c r="BI13" s="15">
        <f t="shared" ca="1" si="0"/>
        <v>-0.30718590990550593</v>
      </c>
      <c r="BJ13" s="15">
        <f t="shared" ca="1" si="0"/>
        <v>-0.77747866371346352</v>
      </c>
      <c r="BK13" s="15">
        <f t="shared" ca="1" si="0"/>
        <v>0.86111882829254083</v>
      </c>
      <c r="BL13" s="15">
        <f t="shared" ca="1" si="0"/>
        <v>1.2281877702295991</v>
      </c>
      <c r="BM13" s="15">
        <f t="shared" ca="1" si="0"/>
        <v>0.10715581993889044</v>
      </c>
      <c r="BN13" s="15">
        <f t="shared" ref="AT13:BR23" ca="1" si="3">_xlfn.NORM.S.INV(RAND())</f>
        <v>1.3147181756346211</v>
      </c>
      <c r="BO13" s="15">
        <f t="shared" ca="1" si="3"/>
        <v>-1.221033399604355</v>
      </c>
      <c r="BP13" s="15">
        <f t="shared" ca="1" si="3"/>
        <v>-1.8573756153423187</v>
      </c>
      <c r="BQ13" s="15">
        <f t="shared" ca="1" si="3"/>
        <v>-1.4180878310018237</v>
      </c>
      <c r="BR13" s="15">
        <f t="shared" ca="1" si="3"/>
        <v>7.2756380815967192E-2</v>
      </c>
      <c r="BS13" s="15">
        <f t="shared" ca="1" si="1"/>
        <v>-0.92372233653878366</v>
      </c>
      <c r="BT13" s="15">
        <f t="shared" ca="1" si="1"/>
        <v>0.80882117738345682</v>
      </c>
      <c r="BU13" s="15">
        <f t="shared" ca="1" si="1"/>
        <v>0.67760146802985299</v>
      </c>
      <c r="BV13" s="15">
        <f t="shared" ca="1" si="1"/>
        <v>1.2154749771204905</v>
      </c>
      <c r="BW13" s="15">
        <f t="shared" ca="1" si="1"/>
        <v>-0.47280498197382398</v>
      </c>
      <c r="BX13" s="15">
        <f t="shared" ca="1" si="1"/>
        <v>0.36331316742885172</v>
      </c>
      <c r="BY13" s="15">
        <f t="shared" ca="1" si="1"/>
        <v>-1.049204689243006</v>
      </c>
      <c r="BZ13" s="15">
        <f t="shared" ca="1" si="1"/>
        <v>-0.36165634259570506</v>
      </c>
      <c r="CA13" s="15">
        <f t="shared" ca="1" si="1"/>
        <v>1.6367258266155333</v>
      </c>
      <c r="CB13" s="15">
        <f t="shared" ca="1" si="1"/>
        <v>0.50870007834331532</v>
      </c>
      <c r="CC13" s="15">
        <f t="shared" ca="1" si="1"/>
        <v>-0.87969748152107607</v>
      </c>
      <c r="CD13" s="15">
        <f t="shared" ca="1" si="1"/>
        <v>2.5607469456200622</v>
      </c>
      <c r="CE13" s="15">
        <f t="shared" ca="1" si="1"/>
        <v>1.1095761867137188</v>
      </c>
      <c r="CF13" s="15">
        <f t="shared" ca="1" si="1"/>
        <v>8.5738895465910403E-2</v>
      </c>
      <c r="CG13" s="15">
        <f t="shared" ca="1" si="1"/>
        <v>6.1018634459611325E-3</v>
      </c>
      <c r="CH13" s="15">
        <f t="shared" ref="BS13:CP24" ca="1" si="4">_xlfn.NORM.S.INV(RAND())</f>
        <v>-0.77188606393122894</v>
      </c>
      <c r="CI13" s="15">
        <f t="shared" ca="1" si="4"/>
        <v>-0.18177563701248795</v>
      </c>
      <c r="CJ13" s="15">
        <f t="shared" ca="1" si="4"/>
        <v>0.41491415488058192</v>
      </c>
      <c r="CK13" s="15">
        <f t="shared" ca="1" si="4"/>
        <v>-8.0399886389734294E-3</v>
      </c>
      <c r="CL13" s="15">
        <f t="shared" ca="1" si="4"/>
        <v>1.5711749301720286</v>
      </c>
      <c r="CM13" s="15">
        <f t="shared" ca="1" si="4"/>
        <v>-0.27904815506534092</v>
      </c>
      <c r="CN13" s="15">
        <f t="shared" ca="1" si="4"/>
        <v>1.1661070701297578</v>
      </c>
      <c r="CO13" s="15">
        <f t="shared" ca="1" si="4"/>
        <v>-1.2964702955269469</v>
      </c>
      <c r="CP13" s="15">
        <f t="shared" ca="1" si="4"/>
        <v>0.60510549301930561</v>
      </c>
    </row>
    <row r="14" spans="44:94" x14ac:dyDescent="0.15">
      <c r="AR14" s="14">
        <v>12</v>
      </c>
      <c r="AS14" s="15">
        <f t="shared" ca="1" si="2"/>
        <v>-0.4596235410779414</v>
      </c>
      <c r="AT14" s="15">
        <f t="shared" ca="1" si="3"/>
        <v>0.15942232901653139</v>
      </c>
      <c r="AU14" s="15">
        <f t="shared" ca="1" si="3"/>
        <v>-0.35469940881726431</v>
      </c>
      <c r="AV14" s="15">
        <f t="shared" ca="1" si="3"/>
        <v>2.4016764062476995E-2</v>
      </c>
      <c r="AW14" s="15">
        <f t="shared" ca="1" si="3"/>
        <v>-1.3658870092582862</v>
      </c>
      <c r="AX14" s="15">
        <f t="shared" ca="1" si="3"/>
        <v>1.1046219262703572</v>
      </c>
      <c r="AY14" s="15">
        <f t="shared" ca="1" si="3"/>
        <v>2.2523977491023777</v>
      </c>
      <c r="AZ14" s="15">
        <f t="shared" ca="1" si="3"/>
        <v>0.96346435935344088</v>
      </c>
      <c r="BA14" s="15">
        <f t="shared" ca="1" si="3"/>
        <v>-9.4071883210730581E-2</v>
      </c>
      <c r="BB14" s="15">
        <f t="shared" ca="1" si="3"/>
        <v>1.6051741698331217E-2</v>
      </c>
      <c r="BC14" s="15">
        <f t="shared" ca="1" si="3"/>
        <v>-2.0189311166780017</v>
      </c>
      <c r="BD14" s="15">
        <f t="shared" ca="1" si="3"/>
        <v>0.26165560194594301</v>
      </c>
      <c r="BE14" s="15">
        <f t="shared" ca="1" si="3"/>
        <v>-0.79444609340175409</v>
      </c>
      <c r="BF14" s="15">
        <f t="shared" ca="1" si="3"/>
        <v>0.35389153756714203</v>
      </c>
      <c r="BG14" s="15">
        <f t="shared" ca="1" si="3"/>
        <v>-9.0631873699443893E-2</v>
      </c>
      <c r="BH14" s="15">
        <f t="shared" ca="1" si="3"/>
        <v>-0.98971061151745088</v>
      </c>
      <c r="BI14" s="15">
        <f t="shared" ca="1" si="3"/>
        <v>-0.62758455206407215</v>
      </c>
      <c r="BJ14" s="15">
        <f t="shared" ca="1" si="3"/>
        <v>-2.516987703741385</v>
      </c>
      <c r="BK14" s="15">
        <f t="shared" ca="1" si="3"/>
        <v>0.43252333824001826</v>
      </c>
      <c r="BL14" s="15">
        <f t="shared" ca="1" si="3"/>
        <v>0.59124657634604283</v>
      </c>
      <c r="BM14" s="15">
        <f t="shared" ca="1" si="3"/>
        <v>-1.7297214235331763E-2</v>
      </c>
      <c r="BN14" s="15">
        <f t="shared" ca="1" si="3"/>
        <v>-0.94549847519271657</v>
      </c>
      <c r="BO14" s="15">
        <f t="shared" ca="1" si="3"/>
        <v>-1.4948213630161904</v>
      </c>
      <c r="BP14" s="15">
        <f t="shared" ca="1" si="3"/>
        <v>-1.463114139838027</v>
      </c>
      <c r="BQ14" s="15">
        <f t="shared" ca="1" si="3"/>
        <v>-0.38413019189567071</v>
      </c>
      <c r="BR14" s="15">
        <f t="shared" ca="1" si="3"/>
        <v>-9.327185414113294E-3</v>
      </c>
      <c r="BS14" s="15">
        <f t="shared" ca="1" si="4"/>
        <v>-1.1711652833826069</v>
      </c>
      <c r="BT14" s="15">
        <f t="shared" ca="1" si="4"/>
        <v>0.83001601702615257</v>
      </c>
      <c r="BU14" s="15">
        <f t="shared" ca="1" si="4"/>
        <v>0.65649791904218746</v>
      </c>
      <c r="BV14" s="15">
        <f t="shared" ca="1" si="4"/>
        <v>-0.26975035734706826</v>
      </c>
      <c r="BW14" s="15">
        <f t="shared" ca="1" si="4"/>
        <v>-1.8396825074929948</v>
      </c>
      <c r="BX14" s="15">
        <f t="shared" ca="1" si="4"/>
        <v>0.1953736012198096</v>
      </c>
      <c r="BY14" s="15">
        <f t="shared" ca="1" si="4"/>
        <v>-0.59346615521716217</v>
      </c>
      <c r="BZ14" s="15">
        <f t="shared" ca="1" si="4"/>
        <v>-0.70343207901347837</v>
      </c>
      <c r="CA14" s="15">
        <f t="shared" ca="1" si="4"/>
        <v>-0.8027614715408441</v>
      </c>
      <c r="CB14" s="15">
        <f t="shared" ca="1" si="4"/>
        <v>1.6391610856957415</v>
      </c>
      <c r="CC14" s="15">
        <f t="shared" ca="1" si="4"/>
        <v>-1.2940770245741176</v>
      </c>
      <c r="CD14" s="15">
        <f t="shared" ca="1" si="4"/>
        <v>-0.55522797958292502</v>
      </c>
      <c r="CE14" s="15">
        <f t="shared" ca="1" si="4"/>
        <v>2.4271444752895468E-2</v>
      </c>
      <c r="CF14" s="15">
        <f t="shared" ca="1" si="4"/>
        <v>1.6578938912285042</v>
      </c>
      <c r="CG14" s="15">
        <f t="shared" ca="1" si="4"/>
        <v>0.2557899832491361</v>
      </c>
      <c r="CH14" s="15">
        <f t="shared" ca="1" si="4"/>
        <v>0.60000650870374539</v>
      </c>
      <c r="CI14" s="15">
        <f t="shared" ca="1" si="4"/>
        <v>-0.75480556680955613</v>
      </c>
      <c r="CJ14" s="15">
        <f t="shared" ca="1" si="4"/>
        <v>-0.77130053753202654</v>
      </c>
      <c r="CK14" s="15">
        <f t="shared" ca="1" si="4"/>
        <v>0.15753133681469272</v>
      </c>
      <c r="CL14" s="15">
        <f t="shared" ca="1" si="4"/>
        <v>-0.38069978664963061</v>
      </c>
      <c r="CM14" s="15">
        <f t="shared" ca="1" si="4"/>
        <v>-1.314718078348023</v>
      </c>
      <c r="CN14" s="15">
        <f t="shared" ca="1" si="4"/>
        <v>0.35510903996249066</v>
      </c>
      <c r="CO14" s="15">
        <f t="shared" ca="1" si="4"/>
        <v>-0.71516138780939009</v>
      </c>
      <c r="CP14" s="15">
        <f t="shared" ca="1" si="4"/>
        <v>-0.37752355044597125</v>
      </c>
    </row>
    <row r="15" spans="44:94" x14ac:dyDescent="0.15">
      <c r="AR15" s="14">
        <v>13</v>
      </c>
      <c r="AS15" s="15">
        <f t="shared" ca="1" si="2"/>
        <v>-0.9374849670504467</v>
      </c>
      <c r="AT15" s="15">
        <f t="shared" ca="1" si="3"/>
        <v>0.93980023562482684</v>
      </c>
      <c r="AU15" s="15">
        <f t="shared" ca="1" si="3"/>
        <v>-0.97327010646316447</v>
      </c>
      <c r="AV15" s="15">
        <f t="shared" ca="1" si="3"/>
        <v>1.7709837805816586</v>
      </c>
      <c r="AW15" s="15">
        <f t="shared" ca="1" si="3"/>
        <v>1.0764598741717519E-2</v>
      </c>
      <c r="AX15" s="15">
        <f t="shared" ca="1" si="3"/>
        <v>0.1682196540251179</v>
      </c>
      <c r="AY15" s="15">
        <f t="shared" ca="1" si="3"/>
        <v>1.6097792129338999</v>
      </c>
      <c r="AZ15" s="15">
        <f t="shared" ca="1" si="3"/>
        <v>1.0002498443824459</v>
      </c>
      <c r="BA15" s="15">
        <f t="shared" ca="1" si="3"/>
        <v>-0.26549990603206269</v>
      </c>
      <c r="BB15" s="15">
        <f t="shared" ca="1" si="3"/>
        <v>0.19283804796072568</v>
      </c>
      <c r="BC15" s="15">
        <f t="shared" ca="1" si="3"/>
        <v>0.36004061344923138</v>
      </c>
      <c r="BD15" s="15">
        <f t="shared" ca="1" si="3"/>
        <v>0.56127869386518403</v>
      </c>
      <c r="BE15" s="15">
        <f t="shared" ca="1" si="3"/>
        <v>-2.0524342361187977</v>
      </c>
      <c r="BF15" s="15">
        <f t="shared" ca="1" si="3"/>
        <v>-0.33622090701221474</v>
      </c>
      <c r="BG15" s="15">
        <f t="shared" ca="1" si="3"/>
        <v>-3.0248879626100051</v>
      </c>
      <c r="BH15" s="15">
        <f t="shared" ca="1" si="3"/>
        <v>-0.79755377907958347</v>
      </c>
      <c r="BI15" s="15">
        <f t="shared" ca="1" si="3"/>
        <v>-0.18044059541576701</v>
      </c>
      <c r="BJ15" s="15">
        <f t="shared" ca="1" si="3"/>
        <v>0.25702455841716526</v>
      </c>
      <c r="BK15" s="15">
        <f t="shared" ca="1" si="3"/>
        <v>-0.26026902429531645</v>
      </c>
      <c r="BL15" s="15">
        <f t="shared" ca="1" si="3"/>
        <v>-0.6568755120651697</v>
      </c>
      <c r="BM15" s="15">
        <f t="shared" ca="1" si="3"/>
        <v>0.8364887577501452</v>
      </c>
      <c r="BN15" s="15">
        <f t="shared" ca="1" si="3"/>
        <v>-1.2315385026311139</v>
      </c>
      <c r="BO15" s="15">
        <f t="shared" ca="1" si="3"/>
        <v>0.16105020058751152</v>
      </c>
      <c r="BP15" s="15">
        <f t="shared" ca="1" si="3"/>
        <v>-0.35169879621590477</v>
      </c>
      <c r="BQ15" s="15">
        <f t="shared" ca="1" si="3"/>
        <v>5.071575836895012E-2</v>
      </c>
      <c r="BR15" s="15">
        <f t="shared" ca="1" si="3"/>
        <v>-0.51200981229632991</v>
      </c>
      <c r="BS15" s="15">
        <f t="shared" ca="1" si="4"/>
        <v>1.7838753813286692</v>
      </c>
      <c r="BT15" s="15">
        <f t="shared" ca="1" si="4"/>
        <v>0.78431630564414334</v>
      </c>
      <c r="BU15" s="15">
        <f t="shared" ca="1" si="4"/>
        <v>-1.7975556778630331</v>
      </c>
      <c r="BV15" s="15">
        <f t="shared" ca="1" si="4"/>
        <v>-0.44217187256119789</v>
      </c>
      <c r="BW15" s="15">
        <f t="shared" ca="1" si="4"/>
        <v>-0.38450362952786915</v>
      </c>
      <c r="BX15" s="15">
        <f t="shared" ca="1" si="4"/>
        <v>1.7984676068682566</v>
      </c>
      <c r="BY15" s="15">
        <f t="shared" ca="1" si="4"/>
        <v>-1.3533115798134978</v>
      </c>
      <c r="BZ15" s="15">
        <f t="shared" ca="1" si="4"/>
        <v>-1.0988568290892662</v>
      </c>
      <c r="CA15" s="15">
        <f t="shared" ca="1" si="4"/>
        <v>1.1987646349874113</v>
      </c>
      <c r="CB15" s="15">
        <f t="shared" ca="1" si="4"/>
        <v>0.90798233866861933</v>
      </c>
      <c r="CC15" s="15">
        <f t="shared" ca="1" si="4"/>
        <v>0.52423756612103034</v>
      </c>
      <c r="CD15" s="15">
        <f t="shared" ca="1" si="4"/>
        <v>2.2126817006103541</v>
      </c>
      <c r="CE15" s="15">
        <f t="shared" ca="1" si="4"/>
        <v>0.60815972893520787</v>
      </c>
      <c r="CF15" s="15">
        <f t="shared" ca="1" si="4"/>
        <v>-0.7713724805262635</v>
      </c>
      <c r="CG15" s="15">
        <f t="shared" ca="1" si="4"/>
        <v>-0.43388846891649074</v>
      </c>
      <c r="CH15" s="15">
        <f t="shared" ca="1" si="4"/>
        <v>1.1225934798345336</v>
      </c>
      <c r="CI15" s="15">
        <f t="shared" ca="1" si="4"/>
        <v>0.30258866650147304</v>
      </c>
      <c r="CJ15" s="15">
        <f t="shared" ca="1" si="4"/>
        <v>-0.3365563474133807</v>
      </c>
      <c r="CK15" s="15">
        <f t="shared" ca="1" si="4"/>
        <v>1.6515807389869572</v>
      </c>
      <c r="CL15" s="15">
        <f t="shared" ca="1" si="4"/>
        <v>-2.0090195503269004</v>
      </c>
      <c r="CM15" s="15">
        <f t="shared" ca="1" si="4"/>
        <v>-0.32246691241872205</v>
      </c>
      <c r="CN15" s="15">
        <f t="shared" ca="1" si="4"/>
        <v>0.20518285614519949</v>
      </c>
      <c r="CO15" s="15">
        <f t="shared" ca="1" si="4"/>
        <v>0.58085493484675155</v>
      </c>
      <c r="CP15" s="15">
        <f t="shared" ca="1" si="4"/>
        <v>0.42015138852263523</v>
      </c>
    </row>
    <row r="16" spans="44:94" x14ac:dyDescent="0.15">
      <c r="AR16" s="14">
        <v>14</v>
      </c>
      <c r="AS16" s="15">
        <f t="shared" ca="1" si="2"/>
        <v>-1.3429083786743425</v>
      </c>
      <c r="AT16" s="15">
        <f t="shared" ca="1" si="3"/>
        <v>3.426360259547335</v>
      </c>
      <c r="AU16" s="15">
        <f t="shared" ca="1" si="3"/>
        <v>6.1222970528861262E-2</v>
      </c>
      <c r="AV16" s="15">
        <f t="shared" ca="1" si="3"/>
        <v>1.6781324435890574</v>
      </c>
      <c r="AW16" s="15">
        <f t="shared" ca="1" si="3"/>
        <v>-0.46474227103136101</v>
      </c>
      <c r="AX16" s="15">
        <f t="shared" ca="1" si="3"/>
        <v>-0.36536781433404358</v>
      </c>
      <c r="AY16" s="15">
        <f t="shared" ca="1" si="3"/>
        <v>-1.6441873177967663</v>
      </c>
      <c r="AZ16" s="15">
        <f t="shared" ca="1" si="3"/>
        <v>1.0570687932766203</v>
      </c>
      <c r="BA16" s="15">
        <f t="shared" ca="1" si="3"/>
        <v>-0.37201753924913167</v>
      </c>
      <c r="BB16" s="15">
        <f t="shared" ca="1" si="3"/>
        <v>0.42562715134434337</v>
      </c>
      <c r="BC16" s="15">
        <f t="shared" ca="1" si="3"/>
        <v>-1.0853926317482425</v>
      </c>
      <c r="BD16" s="15">
        <f t="shared" ca="1" si="3"/>
        <v>1.5154214484321671</v>
      </c>
      <c r="BE16" s="15">
        <f t="shared" ca="1" si="3"/>
        <v>-0.96805484341775327</v>
      </c>
      <c r="BF16" s="15">
        <f t="shared" ca="1" si="3"/>
        <v>0.56207158116175615</v>
      </c>
      <c r="BG16" s="15">
        <f t="shared" ca="1" si="3"/>
        <v>0.34318729064242903</v>
      </c>
      <c r="BH16" s="15">
        <f t="shared" ca="1" si="3"/>
        <v>0.16813200509625165</v>
      </c>
      <c r="BI16" s="15">
        <f t="shared" ca="1" si="3"/>
        <v>-0.89041460304949882</v>
      </c>
      <c r="BJ16" s="15">
        <f t="shared" ca="1" si="3"/>
        <v>1.8618997070459633</v>
      </c>
      <c r="BK16" s="15">
        <f t="shared" ca="1" si="3"/>
        <v>-0.99329952291737489</v>
      </c>
      <c r="BL16" s="15">
        <f t="shared" ca="1" si="3"/>
        <v>2.3103389345807654</v>
      </c>
      <c r="BM16" s="15">
        <f t="shared" ca="1" si="3"/>
        <v>0.66500915735338073</v>
      </c>
      <c r="BN16" s="15">
        <f t="shared" ca="1" si="3"/>
        <v>-0.39913131601563107</v>
      </c>
      <c r="BO16" s="15">
        <f t="shared" ca="1" si="3"/>
        <v>0.63143073989681175</v>
      </c>
      <c r="BP16" s="15">
        <f t="shared" ca="1" si="3"/>
        <v>-1.4746540057650466</v>
      </c>
      <c r="BQ16" s="15">
        <f t="shared" ca="1" si="3"/>
        <v>0.36425269050085068</v>
      </c>
      <c r="BR16" s="15">
        <f t="shared" ca="1" si="3"/>
        <v>-1.4612538464784677</v>
      </c>
      <c r="BS16" s="15">
        <f t="shared" ca="1" si="4"/>
        <v>-1.6848921889416864</v>
      </c>
      <c r="BT16" s="15">
        <f t="shared" ca="1" si="4"/>
        <v>0.4138722645303311</v>
      </c>
      <c r="BU16" s="15">
        <f t="shared" ca="1" si="4"/>
        <v>1.5695907358194661</v>
      </c>
      <c r="BV16" s="15">
        <f t="shared" ca="1" si="4"/>
        <v>0.21836919550792697</v>
      </c>
      <c r="BW16" s="15">
        <f t="shared" ca="1" si="4"/>
        <v>-1.9659767246473467</v>
      </c>
      <c r="BX16" s="15">
        <f t="shared" ca="1" si="4"/>
        <v>0.78921663535844333</v>
      </c>
      <c r="BY16" s="15">
        <f t="shared" ca="1" si="4"/>
        <v>-0.59357494801011657</v>
      </c>
      <c r="BZ16" s="15">
        <f t="shared" ca="1" si="4"/>
        <v>0.4385843756877289</v>
      </c>
      <c r="CA16" s="15">
        <f t="shared" ca="1" si="4"/>
        <v>-1.8805690611729868</v>
      </c>
      <c r="CB16" s="15">
        <f t="shared" ca="1" si="4"/>
        <v>0.19515124702880909</v>
      </c>
      <c r="CC16" s="15">
        <f t="shared" ca="1" si="4"/>
        <v>-1.15828331355238</v>
      </c>
      <c r="CD16" s="15">
        <f t="shared" ca="1" si="4"/>
        <v>-1.1803739654557546</v>
      </c>
      <c r="CE16" s="15">
        <f t="shared" ca="1" si="4"/>
        <v>-1.1192885283919918</v>
      </c>
      <c r="CF16" s="15">
        <f t="shared" ca="1" si="4"/>
        <v>-0.34438165113127073</v>
      </c>
      <c r="CG16" s="15">
        <f t="shared" ca="1" si="4"/>
        <v>1.5749372164992961</v>
      </c>
      <c r="CH16" s="15">
        <f t="shared" ca="1" si="4"/>
        <v>0.62893619088764219</v>
      </c>
      <c r="CI16" s="15">
        <f t="shared" ca="1" si="4"/>
        <v>7.6256643757279842E-3</v>
      </c>
      <c r="CJ16" s="15">
        <f t="shared" ca="1" si="4"/>
        <v>0.74197010090511661</v>
      </c>
      <c r="CK16" s="15">
        <f t="shared" ca="1" si="4"/>
        <v>-2.2664332599018722</v>
      </c>
      <c r="CL16" s="15">
        <f t="shared" ca="1" si="4"/>
        <v>-0.38808488820524534</v>
      </c>
      <c r="CM16" s="15">
        <f t="shared" ca="1" si="4"/>
        <v>-0.71813165775111798</v>
      </c>
      <c r="CN16" s="15">
        <f t="shared" ca="1" si="4"/>
        <v>0.20080533409929416</v>
      </c>
      <c r="CO16" s="15">
        <f t="shared" ca="1" si="4"/>
        <v>-0.82561110707709306</v>
      </c>
      <c r="CP16" s="15">
        <f t="shared" ca="1" si="4"/>
        <v>-0.81933088938834109</v>
      </c>
    </row>
    <row r="17" spans="44:94" x14ac:dyDescent="0.15">
      <c r="AR17" s="14">
        <v>15</v>
      </c>
      <c r="AS17" s="15">
        <f t="shared" ca="1" si="2"/>
        <v>0.61056818647001121</v>
      </c>
      <c r="AT17" s="15">
        <f t="shared" ca="1" si="3"/>
        <v>1.225740400283281</v>
      </c>
      <c r="AU17" s="15">
        <f t="shared" ca="1" si="3"/>
        <v>0.28416341303328202</v>
      </c>
      <c r="AV17" s="15">
        <f t="shared" ca="1" si="3"/>
        <v>0.27579087199341706</v>
      </c>
      <c r="AW17" s="15">
        <f t="shared" ca="1" si="3"/>
        <v>0.83479202917149209</v>
      </c>
      <c r="AX17" s="15">
        <f t="shared" ca="1" si="3"/>
        <v>-0.37984828076174199</v>
      </c>
      <c r="AY17" s="15">
        <f t="shared" ca="1" si="3"/>
        <v>1.5940738622171109</v>
      </c>
      <c r="AZ17" s="15">
        <f t="shared" ca="1" si="3"/>
        <v>2.4877936669695185E-2</v>
      </c>
      <c r="BA17" s="15">
        <f t="shared" ca="1" si="3"/>
        <v>1.1251983815397022</v>
      </c>
      <c r="BB17" s="15">
        <f t="shared" ca="1" si="3"/>
        <v>-0.40332855564138492</v>
      </c>
      <c r="BC17" s="15">
        <f t="shared" ca="1" si="3"/>
        <v>-1.0183804453145113</v>
      </c>
      <c r="BD17" s="15">
        <f t="shared" ca="1" si="3"/>
        <v>-4.2544703684634255E-2</v>
      </c>
      <c r="BE17" s="15">
        <f t="shared" ca="1" si="3"/>
        <v>-1.1212571180180244</v>
      </c>
      <c r="BF17" s="15">
        <f t="shared" ca="1" si="3"/>
        <v>-6.3354246189166602E-2</v>
      </c>
      <c r="BG17" s="15">
        <f t="shared" ca="1" si="3"/>
        <v>-3.1145102853356375</v>
      </c>
      <c r="BH17" s="15">
        <f t="shared" ca="1" si="3"/>
        <v>-0.26759304456825389</v>
      </c>
      <c r="BI17" s="15">
        <f t="shared" ca="1" si="3"/>
        <v>0.40786463763270514</v>
      </c>
      <c r="BJ17" s="15">
        <f t="shared" ca="1" si="3"/>
        <v>-0.84276979978814404</v>
      </c>
      <c r="BK17" s="15">
        <f t="shared" ca="1" si="3"/>
        <v>1.567891970966123</v>
      </c>
      <c r="BL17" s="15">
        <f t="shared" ca="1" si="3"/>
        <v>-0.2062442499131025</v>
      </c>
      <c r="BM17" s="15">
        <f t="shared" ca="1" si="3"/>
        <v>1.5982612862227323</v>
      </c>
      <c r="BN17" s="15">
        <f t="shared" ca="1" si="3"/>
        <v>-0.54228409977540637</v>
      </c>
      <c r="BO17" s="15">
        <f t="shared" ca="1" si="3"/>
        <v>-9.8485834949801187E-3</v>
      </c>
      <c r="BP17" s="15">
        <f t="shared" ca="1" si="3"/>
        <v>0.7515584842460965</v>
      </c>
      <c r="BQ17" s="15">
        <f t="shared" ca="1" si="3"/>
        <v>0.87736112176278103</v>
      </c>
      <c r="BR17" s="15">
        <f t="shared" ca="1" si="3"/>
        <v>0.78525625390709475</v>
      </c>
      <c r="BS17" s="15">
        <f t="shared" ca="1" si="4"/>
        <v>1.0194490432493455</v>
      </c>
      <c r="BT17" s="15">
        <f t="shared" ca="1" si="4"/>
        <v>0.37253360643070133</v>
      </c>
      <c r="BU17" s="15">
        <f t="shared" ca="1" si="4"/>
        <v>-1.8587881329638323</v>
      </c>
      <c r="BV17" s="15">
        <f t="shared" ca="1" si="4"/>
        <v>-0.96721314934635128</v>
      </c>
      <c r="BW17" s="15">
        <f t="shared" ca="1" si="4"/>
        <v>-0.39483425780041365</v>
      </c>
      <c r="BX17" s="15">
        <f t="shared" ca="1" si="4"/>
        <v>1.5239665533715505</v>
      </c>
      <c r="BY17" s="15">
        <f t="shared" ca="1" si="4"/>
        <v>0.90443649562499695</v>
      </c>
      <c r="BZ17" s="15">
        <f t="shared" ca="1" si="4"/>
        <v>-0.387610953713385</v>
      </c>
      <c r="CA17" s="15">
        <f t="shared" ca="1" si="4"/>
        <v>0.64899248841890933</v>
      </c>
      <c r="CB17" s="15">
        <f t="shared" ca="1" si="4"/>
        <v>0.94265666753415678</v>
      </c>
      <c r="CC17" s="15">
        <f t="shared" ca="1" si="4"/>
        <v>-6.0168992492849224E-2</v>
      </c>
      <c r="CD17" s="15">
        <f t="shared" ca="1" si="4"/>
        <v>0.16414926925863527</v>
      </c>
      <c r="CE17" s="15">
        <f t="shared" ca="1" si="4"/>
        <v>0.41289149626639382</v>
      </c>
      <c r="CF17" s="15">
        <f t="shared" ca="1" si="4"/>
        <v>-2.3968259244863988</v>
      </c>
      <c r="CG17" s="15">
        <f t="shared" ca="1" si="4"/>
        <v>0.30200546411740548</v>
      </c>
      <c r="CH17" s="15">
        <f t="shared" ca="1" si="4"/>
        <v>1.4412045080182185</v>
      </c>
      <c r="CI17" s="15">
        <f t="shared" ca="1" si="4"/>
        <v>0.31355819876981533</v>
      </c>
      <c r="CJ17" s="15">
        <f t="shared" ca="1" si="4"/>
        <v>-0.82132460100114202</v>
      </c>
      <c r="CK17" s="15">
        <f t="shared" ca="1" si="4"/>
        <v>1.9627308431088835</v>
      </c>
      <c r="CL17" s="15">
        <f t="shared" ca="1" si="4"/>
        <v>2.1662888901371615</v>
      </c>
      <c r="CM17" s="15">
        <f t="shared" ca="1" si="4"/>
        <v>0.55148065434247828</v>
      </c>
      <c r="CN17" s="15">
        <f t="shared" ca="1" si="4"/>
        <v>0.56390623467425482</v>
      </c>
      <c r="CO17" s="15">
        <f t="shared" ca="1" si="4"/>
        <v>0.39951123674648631</v>
      </c>
      <c r="CP17" s="15">
        <f t="shared" ca="1" si="4"/>
        <v>-0.13926743683564111</v>
      </c>
    </row>
    <row r="18" spans="44:94" x14ac:dyDescent="0.15">
      <c r="AR18" s="14">
        <v>16</v>
      </c>
      <c r="AS18" s="15">
        <f t="shared" ca="1" si="2"/>
        <v>0.22945837009140371</v>
      </c>
      <c r="AT18" s="15">
        <f t="shared" ca="1" si="3"/>
        <v>-0.35204622368362287</v>
      </c>
      <c r="AU18" s="15">
        <f t="shared" ca="1" si="3"/>
        <v>0.38545859011115274</v>
      </c>
      <c r="AV18" s="15">
        <f t="shared" ca="1" si="3"/>
        <v>0.50843027607250635</v>
      </c>
      <c r="AW18" s="15">
        <f t="shared" ca="1" si="3"/>
        <v>-0.20033627361665562</v>
      </c>
      <c r="AX18" s="15">
        <f t="shared" ca="1" si="3"/>
        <v>0.68289694876476403</v>
      </c>
      <c r="AY18" s="15">
        <f t="shared" ca="1" si="3"/>
        <v>1.049951767089027</v>
      </c>
      <c r="AZ18" s="15">
        <f t="shared" ca="1" si="3"/>
        <v>-5.6294856205746729E-2</v>
      </c>
      <c r="BA18" s="15">
        <f t="shared" ca="1" si="3"/>
        <v>0.88319751693482385</v>
      </c>
      <c r="BB18" s="15">
        <f t="shared" ca="1" si="3"/>
        <v>1.0677067951584163</v>
      </c>
      <c r="BC18" s="15">
        <f t="shared" ca="1" si="3"/>
        <v>-7.1131527724827295E-2</v>
      </c>
      <c r="BD18" s="15">
        <f t="shared" ca="1" si="3"/>
        <v>1.8286453499727795</v>
      </c>
      <c r="BE18" s="15">
        <f t="shared" ca="1" si="3"/>
        <v>-0.16614185265400891</v>
      </c>
      <c r="BF18" s="15">
        <f t="shared" ca="1" si="3"/>
        <v>0.78232430327076119</v>
      </c>
      <c r="BG18" s="15">
        <f t="shared" ca="1" si="3"/>
        <v>-0.16441845439261957</v>
      </c>
      <c r="BH18" s="15">
        <f t="shared" ca="1" si="3"/>
        <v>-1.201406010806813</v>
      </c>
      <c r="BI18" s="15">
        <f t="shared" ca="1" si="3"/>
        <v>0.27751295124876962</v>
      </c>
      <c r="BJ18" s="15">
        <f t="shared" ca="1" si="3"/>
        <v>-1.0024601598771459</v>
      </c>
      <c r="BK18" s="15">
        <f t="shared" ca="1" si="3"/>
        <v>0.48793963482497271</v>
      </c>
      <c r="BL18" s="15">
        <f t="shared" ca="1" si="3"/>
        <v>-1.1897239650763449</v>
      </c>
      <c r="BM18" s="15">
        <f t="shared" ca="1" si="3"/>
        <v>-0.87122195930457125</v>
      </c>
      <c r="BN18" s="15">
        <f t="shared" ca="1" si="3"/>
        <v>0.91711752092684717</v>
      </c>
      <c r="BO18" s="15">
        <f t="shared" ca="1" si="3"/>
        <v>-1.076933018362815</v>
      </c>
      <c r="BP18" s="15">
        <f t="shared" ca="1" si="3"/>
        <v>0.87646214275586687</v>
      </c>
      <c r="BQ18" s="15">
        <f t="shared" ca="1" si="3"/>
        <v>1.8347399318959448</v>
      </c>
      <c r="BR18" s="15">
        <f t="shared" ca="1" si="3"/>
        <v>-0.31065887689680249</v>
      </c>
      <c r="BS18" s="15">
        <f t="shared" ca="1" si="4"/>
        <v>0.16235281032947174</v>
      </c>
      <c r="BT18" s="15">
        <f t="shared" ca="1" si="4"/>
        <v>-0.9615240401079066</v>
      </c>
      <c r="BU18" s="15">
        <f t="shared" ca="1" si="4"/>
        <v>-0.97379690172956468</v>
      </c>
      <c r="BV18" s="15">
        <f t="shared" ca="1" si="4"/>
        <v>0.50648854135857668</v>
      </c>
      <c r="BW18" s="15">
        <f t="shared" ca="1" si="4"/>
        <v>0.3634092301354177</v>
      </c>
      <c r="BX18" s="15">
        <f t="shared" ca="1" si="4"/>
        <v>7.6444237193429465E-2</v>
      </c>
      <c r="BY18" s="15">
        <f t="shared" ca="1" si="4"/>
        <v>-0.52248477803532622</v>
      </c>
      <c r="BZ18" s="15">
        <f t="shared" ca="1" si="4"/>
        <v>-1.6262259583431675</v>
      </c>
      <c r="CA18" s="15">
        <f t="shared" ca="1" si="4"/>
        <v>0.88506056311938053</v>
      </c>
      <c r="CB18" s="15">
        <f t="shared" ca="1" si="4"/>
        <v>-1.6777000258199524</v>
      </c>
      <c r="CC18" s="15">
        <f t="shared" ca="1" si="4"/>
        <v>-2.1381821273958996</v>
      </c>
      <c r="CD18" s="15">
        <f t="shared" ca="1" si="4"/>
        <v>-0.31609077866826646</v>
      </c>
      <c r="CE18" s="15">
        <f t="shared" ca="1" si="4"/>
        <v>0.47802134849938194</v>
      </c>
      <c r="CF18" s="15">
        <f t="shared" ca="1" si="4"/>
        <v>0.81776075853977315</v>
      </c>
      <c r="CG18" s="15">
        <f t="shared" ca="1" si="4"/>
        <v>-2.3750691298013678</v>
      </c>
      <c r="CH18" s="15">
        <f t="shared" ca="1" si="4"/>
        <v>0.32398901166145794</v>
      </c>
      <c r="CI18" s="15">
        <f t="shared" ca="1" si="4"/>
        <v>0.97401240213441032</v>
      </c>
      <c r="CJ18" s="15">
        <f t="shared" ca="1" si="4"/>
        <v>0.13522694547256983</v>
      </c>
      <c r="CK18" s="15">
        <f t="shared" ca="1" si="4"/>
        <v>-0.8769210590912746</v>
      </c>
      <c r="CL18" s="15">
        <f t="shared" ca="1" si="4"/>
        <v>-0.20769946947596216</v>
      </c>
      <c r="CM18" s="15">
        <f t="shared" ca="1" si="4"/>
        <v>1.4732767612177466</v>
      </c>
      <c r="CN18" s="15">
        <f t="shared" ca="1" si="4"/>
        <v>1.4962364933004373</v>
      </c>
      <c r="CO18" s="15">
        <f t="shared" ca="1" si="4"/>
        <v>-1.0948322122108387</v>
      </c>
      <c r="CP18" s="15">
        <f t="shared" ca="1" si="4"/>
        <v>-0.42493386315917875</v>
      </c>
    </row>
    <row r="19" spans="44:94" x14ac:dyDescent="0.15">
      <c r="AR19" s="14">
        <v>17</v>
      </c>
      <c r="AS19" s="15">
        <f t="shared" ca="1" si="2"/>
        <v>-2.4067588358702663</v>
      </c>
      <c r="AT19" s="15">
        <f t="shared" ca="1" si="3"/>
        <v>-1.0185716896310903</v>
      </c>
      <c r="AU19" s="15">
        <f t="shared" ca="1" si="3"/>
        <v>-1.1693521087423615</v>
      </c>
      <c r="AV19" s="15">
        <f t="shared" ca="1" si="3"/>
        <v>1.9180584028660357</v>
      </c>
      <c r="AW19" s="15">
        <f t="shared" ca="1" si="3"/>
        <v>-0.19730214714682942</v>
      </c>
      <c r="AX19" s="15">
        <f t="shared" ca="1" si="3"/>
        <v>-1.2286003119046149</v>
      </c>
      <c r="AY19" s="15">
        <f t="shared" ca="1" si="3"/>
        <v>1.1720428339085256</v>
      </c>
      <c r="AZ19" s="15">
        <f t="shared" ca="1" si="3"/>
        <v>-2.1466355823103851</v>
      </c>
      <c r="BA19" s="15">
        <f t="shared" ca="1" si="3"/>
        <v>-0.57594462186982553</v>
      </c>
      <c r="BB19" s="15">
        <f t="shared" ca="1" si="3"/>
        <v>0.31789159499676617</v>
      </c>
      <c r="BC19" s="15">
        <f t="shared" ca="1" si="3"/>
        <v>-1.0605950254080829</v>
      </c>
      <c r="BD19" s="15">
        <f t="shared" ca="1" si="3"/>
        <v>1.9720862740020444</v>
      </c>
      <c r="BE19" s="15">
        <f t="shared" ca="1" si="3"/>
        <v>-0.25383570387014931</v>
      </c>
      <c r="BF19" s="15">
        <f t="shared" ca="1" si="3"/>
        <v>-0.26101044824564557</v>
      </c>
      <c r="BG19" s="15">
        <f t="shared" ca="1" si="3"/>
        <v>0.13539060374481485</v>
      </c>
      <c r="BH19" s="15">
        <f t="shared" ca="1" si="3"/>
        <v>0.72099057540561662</v>
      </c>
      <c r="BI19" s="15">
        <f t="shared" ca="1" si="3"/>
        <v>0.54696367737042528</v>
      </c>
      <c r="BJ19" s="15">
        <f t="shared" ca="1" si="3"/>
        <v>0.96818757382838927</v>
      </c>
      <c r="BK19" s="15">
        <f t="shared" ca="1" si="3"/>
        <v>0.89082730785027153</v>
      </c>
      <c r="BL19" s="15">
        <f t="shared" ca="1" si="3"/>
        <v>-1.1843856699186273</v>
      </c>
      <c r="BM19" s="15">
        <f t="shared" ca="1" si="3"/>
        <v>1.7524611526333511</v>
      </c>
      <c r="BN19" s="15">
        <f t="shared" ca="1" si="3"/>
        <v>-1.1770515677963302</v>
      </c>
      <c r="BO19" s="15">
        <f t="shared" ca="1" si="3"/>
        <v>0.50655779207206897</v>
      </c>
      <c r="BP19" s="15">
        <f t="shared" ca="1" si="3"/>
        <v>-0.13046888430307374</v>
      </c>
      <c r="BQ19" s="15">
        <f t="shared" ca="1" si="3"/>
        <v>0.76282295461856475</v>
      </c>
      <c r="BR19" s="15">
        <f t="shared" ca="1" si="3"/>
        <v>-0.15772464880147527</v>
      </c>
      <c r="BS19" s="15">
        <f t="shared" ca="1" si="4"/>
        <v>1.2748728602177228</v>
      </c>
      <c r="BT19" s="15">
        <f t="shared" ca="1" si="4"/>
        <v>-0.96250714514371039</v>
      </c>
      <c r="BU19" s="15">
        <f t="shared" ca="1" si="4"/>
        <v>1.5322535813054723</v>
      </c>
      <c r="BV19" s="15">
        <f t="shared" ca="1" si="4"/>
        <v>-0.43866022675609384</v>
      </c>
      <c r="BW19" s="15">
        <f t="shared" ca="1" si="4"/>
        <v>1.7775533814241362</v>
      </c>
      <c r="BX19" s="15">
        <f t="shared" ca="1" si="4"/>
        <v>-1.067806185011539</v>
      </c>
      <c r="BY19" s="15">
        <f t="shared" ca="1" si="4"/>
        <v>0.73330439984425222</v>
      </c>
      <c r="BZ19" s="15">
        <f t="shared" ca="1" si="4"/>
        <v>0.17199682946425662</v>
      </c>
      <c r="CA19" s="15">
        <f t="shared" ca="1" si="4"/>
        <v>0.70588887184109228</v>
      </c>
      <c r="CB19" s="15">
        <f t="shared" ca="1" si="4"/>
        <v>4.2067682514426046E-2</v>
      </c>
      <c r="CC19" s="15">
        <f t="shared" ca="1" si="4"/>
        <v>1.1158168106712445</v>
      </c>
      <c r="CD19" s="15">
        <f t="shared" ca="1" si="4"/>
        <v>0.11510486230106876</v>
      </c>
      <c r="CE19" s="15">
        <f t="shared" ca="1" si="4"/>
        <v>-3.0261275946474758E-3</v>
      </c>
      <c r="CF19" s="15">
        <f t="shared" ca="1" si="4"/>
        <v>0.77975658232632306</v>
      </c>
      <c r="CG19" s="15">
        <f t="shared" ca="1" si="4"/>
        <v>2.7688462835435605</v>
      </c>
      <c r="CH19" s="15">
        <f t="shared" ca="1" si="4"/>
        <v>0.5427117154785267</v>
      </c>
      <c r="CI19" s="15">
        <f t="shared" ca="1" si="4"/>
        <v>1.2218452007087086</v>
      </c>
      <c r="CJ19" s="15">
        <f t="shared" ca="1" si="4"/>
        <v>-1.1299118018387737</v>
      </c>
      <c r="CK19" s="15">
        <f t="shared" ca="1" si="4"/>
        <v>-0.8962793189737075</v>
      </c>
      <c r="CL19" s="15">
        <f t="shared" ca="1" si="4"/>
        <v>-0.57072998737731506</v>
      </c>
      <c r="CM19" s="15">
        <f t="shared" ca="1" si="4"/>
        <v>0.2357563138401981</v>
      </c>
      <c r="CN19" s="15">
        <f t="shared" ca="1" si="4"/>
        <v>0.67358221649787486</v>
      </c>
      <c r="CO19" s="15">
        <f t="shared" ca="1" si="4"/>
        <v>-0.5471066683899356</v>
      </c>
      <c r="CP19" s="15">
        <f t="shared" ca="1" si="4"/>
        <v>1.9433793309247313E-2</v>
      </c>
    </row>
    <row r="20" spans="44:94" x14ac:dyDescent="0.15">
      <c r="AR20" s="14">
        <v>18</v>
      </c>
      <c r="AS20" s="15">
        <f t="shared" ca="1" si="2"/>
        <v>-0.33454529814633371</v>
      </c>
      <c r="AT20" s="15">
        <f t="shared" ca="1" si="3"/>
        <v>1.983320526140165</v>
      </c>
      <c r="AU20" s="15">
        <f t="shared" ca="1" si="3"/>
        <v>0.50347757172003704</v>
      </c>
      <c r="AV20" s="15">
        <f t="shared" ca="1" si="3"/>
        <v>0.56824266119017552</v>
      </c>
      <c r="AW20" s="15">
        <f t="shared" ca="1" si="3"/>
        <v>-1.7551223321532392</v>
      </c>
      <c r="AX20" s="15">
        <f t="shared" ca="1" si="3"/>
        <v>0.80070939899347782</v>
      </c>
      <c r="AY20" s="15">
        <f t="shared" ca="1" si="3"/>
        <v>0.67952568416239245</v>
      </c>
      <c r="AZ20" s="15">
        <f t="shared" ca="1" si="3"/>
        <v>-0.36042073831725113</v>
      </c>
      <c r="BA20" s="15">
        <f t="shared" ca="1" si="3"/>
        <v>0.3551263091172408</v>
      </c>
      <c r="BB20" s="15">
        <f t="shared" ca="1" si="3"/>
        <v>0.29346534424385667</v>
      </c>
      <c r="BC20" s="15">
        <f t="shared" ca="1" si="3"/>
        <v>0.64279522085108798</v>
      </c>
      <c r="BD20" s="15">
        <f t="shared" ca="1" si="3"/>
        <v>1.4386425234914826</v>
      </c>
      <c r="BE20" s="15">
        <f t="shared" ca="1" si="3"/>
        <v>0.42812507679124734</v>
      </c>
      <c r="BF20" s="15">
        <f t="shared" ca="1" si="3"/>
        <v>1.4296854469042488</v>
      </c>
      <c r="BG20" s="15">
        <f t="shared" ca="1" si="3"/>
        <v>-0.18134818267201383</v>
      </c>
      <c r="BH20" s="15">
        <f t="shared" ca="1" si="3"/>
        <v>-0.21643352913441491</v>
      </c>
      <c r="BI20" s="15">
        <f t="shared" ca="1" si="3"/>
        <v>0.17236093944391695</v>
      </c>
      <c r="BJ20" s="15">
        <f t="shared" ca="1" si="3"/>
        <v>-0.32919609233727237</v>
      </c>
      <c r="BK20" s="15">
        <f t="shared" ca="1" si="3"/>
        <v>0.44187765553854724</v>
      </c>
      <c r="BL20" s="15">
        <f t="shared" ca="1" si="3"/>
        <v>-0.26191039455123688</v>
      </c>
      <c r="BM20" s="15">
        <f t="shared" ca="1" si="3"/>
        <v>1.1913379561405</v>
      </c>
      <c r="BN20" s="15">
        <f t="shared" ca="1" si="3"/>
        <v>1.5979326280320112</v>
      </c>
      <c r="BO20" s="15">
        <f t="shared" ca="1" si="3"/>
        <v>-0.82546886722095858</v>
      </c>
      <c r="BP20" s="15">
        <f t="shared" ca="1" si="3"/>
        <v>-5.0933094439659883E-2</v>
      </c>
      <c r="BQ20" s="15">
        <f t="shared" ca="1" si="3"/>
        <v>0.63390525754643046</v>
      </c>
      <c r="BR20" s="15">
        <f t="shared" ca="1" si="3"/>
        <v>-0.45210802012831014</v>
      </c>
      <c r="BS20" s="15">
        <f t="shared" ca="1" si="4"/>
        <v>2.6886711094302878</v>
      </c>
      <c r="BT20" s="15">
        <f t="shared" ca="1" si="4"/>
        <v>1.8255441619227118E-2</v>
      </c>
      <c r="BU20" s="15">
        <f t="shared" ca="1" si="4"/>
        <v>-3.1688058835189159E-2</v>
      </c>
      <c r="BV20" s="15">
        <f t="shared" ca="1" si="4"/>
        <v>1.1157021947796109</v>
      </c>
      <c r="BW20" s="15">
        <f t="shared" ca="1" si="4"/>
        <v>0.60698718442704769</v>
      </c>
      <c r="BX20" s="15">
        <f t="shared" ca="1" si="4"/>
        <v>-0.49101605970164797</v>
      </c>
      <c r="BY20" s="15">
        <f t="shared" ca="1" si="4"/>
        <v>0.87594794628175143</v>
      </c>
      <c r="BZ20" s="15">
        <f t="shared" ca="1" si="4"/>
        <v>0.50218722666778737</v>
      </c>
      <c r="CA20" s="15">
        <f t="shared" ca="1" si="4"/>
        <v>-1.3413866421906684</v>
      </c>
      <c r="CB20" s="15">
        <f t="shared" ca="1" si="4"/>
        <v>0.24583094416097187</v>
      </c>
      <c r="CC20" s="15">
        <f t="shared" ca="1" si="4"/>
        <v>-8.2825674286560014E-2</v>
      </c>
      <c r="CD20" s="15">
        <f t="shared" ca="1" si="4"/>
        <v>-0.86799116813708688</v>
      </c>
      <c r="CE20" s="15">
        <f t="shared" ca="1" si="4"/>
        <v>-0.1098130188347001</v>
      </c>
      <c r="CF20" s="15">
        <f t="shared" ca="1" si="4"/>
        <v>-0.26370596978248717</v>
      </c>
      <c r="CG20" s="15">
        <f t="shared" ca="1" si="4"/>
        <v>0.25844430757405068</v>
      </c>
      <c r="CH20" s="15">
        <f t="shared" ca="1" si="4"/>
        <v>-0.5096812002577763</v>
      </c>
      <c r="CI20" s="15">
        <f t="shared" ca="1" si="4"/>
        <v>1.2108106454982914</v>
      </c>
      <c r="CJ20" s="15">
        <f t="shared" ca="1" si="4"/>
        <v>0.78550915920070485</v>
      </c>
      <c r="CK20" s="15">
        <f t="shared" ca="1" si="4"/>
        <v>1.8177126414677713</v>
      </c>
      <c r="CL20" s="15">
        <f t="shared" ca="1" si="4"/>
        <v>2.2879698224155316</v>
      </c>
      <c r="CM20" s="15">
        <f t="shared" ca="1" si="4"/>
        <v>-0.82014148756753047</v>
      </c>
      <c r="CN20" s="15">
        <f t="shared" ca="1" si="4"/>
        <v>-1.2538429031628149</v>
      </c>
      <c r="CO20" s="15">
        <f t="shared" ca="1" si="4"/>
        <v>-0.91092454405125534</v>
      </c>
      <c r="CP20" s="15">
        <f t="shared" ca="1" si="4"/>
        <v>-1.1459797573602601</v>
      </c>
    </row>
    <row r="21" spans="44:94" x14ac:dyDescent="0.15">
      <c r="AR21" s="14">
        <v>19</v>
      </c>
      <c r="AS21" s="15">
        <f t="shared" ca="1" si="2"/>
        <v>1.4242654072368492</v>
      </c>
      <c r="AT21" s="15">
        <f t="shared" ca="1" si="3"/>
        <v>0.14689744291714923</v>
      </c>
      <c r="AU21" s="15">
        <f t="shared" ca="1" si="3"/>
        <v>-1.3740275412040179</v>
      </c>
      <c r="AV21" s="15">
        <f t="shared" ca="1" si="3"/>
        <v>-0.16974813744658221</v>
      </c>
      <c r="AW21" s="15">
        <f t="shared" ca="1" si="3"/>
        <v>0.39427686226354769</v>
      </c>
      <c r="AX21" s="15">
        <f t="shared" ca="1" si="3"/>
        <v>-1.3974478989966563</v>
      </c>
      <c r="AY21" s="15">
        <f t="shared" ca="1" si="3"/>
        <v>0.10228482235003715</v>
      </c>
      <c r="AZ21" s="15">
        <f t="shared" ca="1" si="3"/>
        <v>-0.38072693608842784</v>
      </c>
      <c r="BA21" s="15">
        <f t="shared" ca="1" si="3"/>
        <v>0.50948197082673441</v>
      </c>
      <c r="BB21" s="15">
        <f t="shared" ca="1" si="3"/>
        <v>-0.37820271370962139</v>
      </c>
      <c r="BC21" s="15">
        <f t="shared" ca="1" si="3"/>
        <v>-0.23326395891799276</v>
      </c>
      <c r="BD21" s="15">
        <f t="shared" ca="1" si="3"/>
        <v>1.042274081626279</v>
      </c>
      <c r="BE21" s="15">
        <f t="shared" ca="1" si="3"/>
        <v>-0.3528931777788829</v>
      </c>
      <c r="BF21" s="15">
        <f t="shared" ca="1" si="3"/>
        <v>1.9687153846694279</v>
      </c>
      <c r="BG21" s="15">
        <f t="shared" ca="1" si="3"/>
        <v>0.83392453765622543</v>
      </c>
      <c r="BH21" s="15">
        <f t="shared" ca="1" si="3"/>
        <v>1.6677998315325917</v>
      </c>
      <c r="BI21" s="15">
        <f t="shared" ca="1" si="3"/>
        <v>1.5180956831639498</v>
      </c>
      <c r="BJ21" s="15">
        <f t="shared" ca="1" si="3"/>
        <v>1.0361089474653873</v>
      </c>
      <c r="BK21" s="15">
        <f t="shared" ca="1" si="3"/>
        <v>-0.11367364605278484</v>
      </c>
      <c r="BL21" s="15">
        <f t="shared" ca="1" si="3"/>
        <v>-1.589241640010322</v>
      </c>
      <c r="BM21" s="15">
        <f t="shared" ca="1" si="3"/>
        <v>0.82326400592387561</v>
      </c>
      <c r="BN21" s="15">
        <f t="shared" ca="1" si="3"/>
        <v>1.5491473290925697</v>
      </c>
      <c r="BO21" s="15">
        <f t="shared" ca="1" si="3"/>
        <v>-1.1488329012090392</v>
      </c>
      <c r="BP21" s="15">
        <f t="shared" ca="1" si="3"/>
        <v>0.37071871941795809</v>
      </c>
      <c r="BQ21" s="15">
        <f t="shared" ca="1" si="3"/>
        <v>0.48757360997818905</v>
      </c>
      <c r="BR21" s="15">
        <f t="shared" ca="1" si="3"/>
        <v>1.9101759018711382</v>
      </c>
      <c r="BS21" s="15">
        <f t="shared" ca="1" si="4"/>
        <v>0.80053180797219992</v>
      </c>
      <c r="BT21" s="15">
        <f t="shared" ca="1" si="4"/>
        <v>-1.1962467358826332</v>
      </c>
      <c r="BU21" s="15">
        <f t="shared" ca="1" si="4"/>
        <v>-0.39696221883376093</v>
      </c>
      <c r="BV21" s="15">
        <f t="shared" ca="1" si="4"/>
        <v>-0.9020267901463539</v>
      </c>
      <c r="BW21" s="15">
        <f t="shared" ca="1" si="4"/>
        <v>0.19822422192209277</v>
      </c>
      <c r="BX21" s="15">
        <f t="shared" ca="1" si="4"/>
        <v>-0.11799191178035345</v>
      </c>
      <c r="BY21" s="15">
        <f t="shared" ca="1" si="4"/>
        <v>-0.65413418218666708</v>
      </c>
      <c r="BZ21" s="15">
        <f t="shared" ca="1" si="4"/>
        <v>1.2590094200430375</v>
      </c>
      <c r="CA21" s="15">
        <f t="shared" ca="1" si="4"/>
        <v>8.7501845097718925E-2</v>
      </c>
      <c r="CB21" s="15">
        <f t="shared" ca="1" si="4"/>
        <v>1.327031653586918</v>
      </c>
      <c r="CC21" s="15">
        <f t="shared" ca="1" si="4"/>
        <v>1.7411990624256586</v>
      </c>
      <c r="CD21" s="15">
        <f t="shared" ca="1" si="4"/>
        <v>0.32040151776601922</v>
      </c>
      <c r="CE21" s="15">
        <f t="shared" ca="1" si="4"/>
        <v>-1.5383854622927311</v>
      </c>
      <c r="CF21" s="15">
        <f t="shared" ca="1" si="4"/>
        <v>-0.40485870614248104</v>
      </c>
      <c r="CG21" s="15">
        <f t="shared" ca="1" si="4"/>
        <v>1.875496428763568</v>
      </c>
      <c r="CH21" s="15">
        <f t="shared" ca="1" si="4"/>
        <v>0.37092584097741493</v>
      </c>
      <c r="CI21" s="15">
        <f t="shared" ca="1" si="4"/>
        <v>-0.12479280811287667</v>
      </c>
      <c r="CJ21" s="15">
        <f t="shared" ca="1" si="4"/>
        <v>0.72385629836743026</v>
      </c>
      <c r="CK21" s="15">
        <f t="shared" ca="1" si="4"/>
        <v>0.18712187518016044</v>
      </c>
      <c r="CL21" s="15">
        <f t="shared" ca="1" si="4"/>
        <v>-0.34876220428774446</v>
      </c>
      <c r="CM21" s="15">
        <f t="shared" ca="1" si="4"/>
        <v>-0.47320936773430039</v>
      </c>
      <c r="CN21" s="15">
        <f t="shared" ca="1" si="4"/>
        <v>1.0244999059126747</v>
      </c>
      <c r="CO21" s="15">
        <f t="shared" ca="1" si="4"/>
        <v>-1.1594185830763031</v>
      </c>
      <c r="CP21" s="15">
        <f t="shared" ca="1" si="4"/>
        <v>-0.61364625573184584</v>
      </c>
    </row>
    <row r="22" spans="44:94" x14ac:dyDescent="0.15">
      <c r="AR22" s="14">
        <v>20</v>
      </c>
      <c r="AS22" s="15">
        <f t="shared" ca="1" si="2"/>
        <v>-1.6602565712912511</v>
      </c>
      <c r="AT22" s="15">
        <f t="shared" ca="1" si="3"/>
        <v>-1.779442707284937</v>
      </c>
      <c r="AU22" s="15">
        <f t="shared" ca="1" si="3"/>
        <v>-0.87289665619342538</v>
      </c>
      <c r="AV22" s="15">
        <f t="shared" ca="1" si="3"/>
        <v>0.45802371713842271</v>
      </c>
      <c r="AW22" s="15">
        <f t="shared" ca="1" si="3"/>
        <v>-0.61671792012652871</v>
      </c>
      <c r="AX22" s="15">
        <f t="shared" ca="1" si="3"/>
        <v>0.12675315297599815</v>
      </c>
      <c r="AY22" s="15">
        <f t="shared" ca="1" si="3"/>
        <v>1.4318597024960735</v>
      </c>
      <c r="AZ22" s="15">
        <f t="shared" ca="1" si="3"/>
        <v>1.1669618198827454</v>
      </c>
      <c r="BA22" s="15">
        <f t="shared" ca="1" si="3"/>
        <v>0.55561711618589271</v>
      </c>
      <c r="BB22" s="15">
        <f t="shared" ca="1" si="3"/>
        <v>-0.85790963553415911</v>
      </c>
      <c r="BC22" s="15">
        <f t="shared" ca="1" si="3"/>
        <v>-2.6036193088165041</v>
      </c>
      <c r="BD22" s="15">
        <f t="shared" ca="1" si="3"/>
        <v>-0.48512154513247824</v>
      </c>
      <c r="BE22" s="15">
        <f t="shared" ca="1" si="3"/>
        <v>-0.48451056475771181</v>
      </c>
      <c r="BF22" s="15">
        <f t="shared" ca="1" si="3"/>
        <v>-0.50019030895516947</v>
      </c>
      <c r="BG22" s="15">
        <f t="shared" ca="1" si="3"/>
        <v>3.4709171413967406E-2</v>
      </c>
      <c r="BH22" s="15">
        <f t="shared" ca="1" si="3"/>
        <v>-0.30748353802969119</v>
      </c>
      <c r="BI22" s="15">
        <f t="shared" ca="1" si="3"/>
        <v>1.0788825880765882E-2</v>
      </c>
      <c r="BJ22" s="15">
        <f t="shared" ca="1" si="3"/>
        <v>1.4388555299949515</v>
      </c>
      <c r="BK22" s="15">
        <f t="shared" ca="1" si="3"/>
        <v>1.4583085570417256</v>
      </c>
      <c r="BL22" s="15">
        <f t="shared" ca="1" si="3"/>
        <v>-0.12298114869131031</v>
      </c>
      <c r="BM22" s="15">
        <f t="shared" ca="1" si="3"/>
        <v>7.4400370866081728E-2</v>
      </c>
      <c r="BN22" s="15">
        <f t="shared" ca="1" si="3"/>
        <v>0.22159779725073794</v>
      </c>
      <c r="BO22" s="15">
        <f t="shared" ca="1" si="3"/>
        <v>-1.6327592260195354</v>
      </c>
      <c r="BP22" s="15">
        <f t="shared" ca="1" si="3"/>
        <v>0.90680182313895707</v>
      </c>
      <c r="BQ22" s="15">
        <f t="shared" ca="1" si="3"/>
        <v>-1.1360322735726343</v>
      </c>
      <c r="BR22" s="15">
        <f t="shared" ca="1" si="3"/>
        <v>-9.9675858331011197E-2</v>
      </c>
      <c r="BS22" s="15">
        <f t="shared" ca="1" si="4"/>
        <v>-0.10648301178767296</v>
      </c>
      <c r="BT22" s="15">
        <f t="shared" ca="1" si="4"/>
        <v>1.6859720306050905</v>
      </c>
      <c r="BU22" s="15">
        <f t="shared" ca="1" si="4"/>
        <v>1.0102174380443865</v>
      </c>
      <c r="BV22" s="15">
        <f t="shared" ca="1" si="4"/>
        <v>-1.3733852311139114</v>
      </c>
      <c r="BW22" s="15">
        <f t="shared" ca="1" si="4"/>
        <v>5.9440602609586356E-2</v>
      </c>
      <c r="BX22" s="15">
        <f t="shared" ca="1" si="4"/>
        <v>-0.72297748012357488</v>
      </c>
      <c r="BY22" s="15">
        <f t="shared" ca="1" si="4"/>
        <v>-1.2952107406299984</v>
      </c>
      <c r="BZ22" s="15">
        <f t="shared" ca="1" si="4"/>
        <v>-0.63943700430651462</v>
      </c>
      <c r="CA22" s="15">
        <f t="shared" ca="1" si="4"/>
        <v>0.60307167579929932</v>
      </c>
      <c r="CB22" s="15">
        <f t="shared" ca="1" si="4"/>
        <v>0.4856233454978362</v>
      </c>
      <c r="CC22" s="15">
        <f t="shared" ca="1" si="4"/>
        <v>1.2683163971271059</v>
      </c>
      <c r="CD22" s="15">
        <f t="shared" ca="1" si="4"/>
        <v>-0.989897569412722</v>
      </c>
      <c r="CE22" s="15">
        <f t="shared" ca="1" si="4"/>
        <v>-0.84455594808617562</v>
      </c>
      <c r="CF22" s="15">
        <f t="shared" ca="1" si="4"/>
        <v>0.69616032719625587</v>
      </c>
      <c r="CG22" s="15">
        <f t="shared" ca="1" si="4"/>
        <v>0.66728257978590833</v>
      </c>
      <c r="CH22" s="15">
        <f t="shared" ca="1" si="4"/>
        <v>-0.91732242236498773</v>
      </c>
      <c r="CI22" s="15">
        <f t="shared" ca="1" si="4"/>
        <v>-1.0925723556187754</v>
      </c>
      <c r="CJ22" s="15">
        <f t="shared" ca="1" si="4"/>
        <v>-0.49899890691944127</v>
      </c>
      <c r="CK22" s="15">
        <f t="shared" ca="1" si="4"/>
        <v>-0.38939217982557628</v>
      </c>
      <c r="CL22" s="15">
        <f t="shared" ca="1" si="4"/>
        <v>-0.83240492049513026</v>
      </c>
      <c r="CM22" s="15">
        <f t="shared" ca="1" si="4"/>
        <v>0.13125270347663739</v>
      </c>
      <c r="CN22" s="15">
        <f t="shared" ca="1" si="4"/>
        <v>-8.8381077130145758E-2</v>
      </c>
      <c r="CO22" s="15">
        <f t="shared" ca="1" si="4"/>
        <v>-0.61596421001256541</v>
      </c>
      <c r="CP22" s="15">
        <f t="shared" ca="1" si="4"/>
        <v>-8.3114827530931579E-2</v>
      </c>
    </row>
    <row r="23" spans="44:94" x14ac:dyDescent="0.15">
      <c r="AR23" s="14">
        <v>21</v>
      </c>
      <c r="AS23" s="15">
        <f t="shared" ca="1" si="2"/>
        <v>-0.10632500234797662</v>
      </c>
      <c r="AT23" s="15">
        <f t="shared" ca="1" si="3"/>
        <v>0.12709525538117677</v>
      </c>
      <c r="AU23" s="15">
        <f t="shared" ca="1" si="3"/>
        <v>-0.41677947455805553</v>
      </c>
      <c r="AV23" s="15">
        <f t="shared" ca="1" si="3"/>
        <v>0.32727521462861103</v>
      </c>
      <c r="AW23" s="15">
        <f t="shared" ca="1" si="3"/>
        <v>-7.9188903637268271E-2</v>
      </c>
      <c r="AX23" s="15">
        <f t="shared" ca="1" si="3"/>
        <v>0.13377807581028484</v>
      </c>
      <c r="AY23" s="15">
        <f t="shared" ca="1" si="3"/>
        <v>-1.6347793310379934</v>
      </c>
      <c r="AZ23" s="15">
        <f t="shared" ca="1" si="3"/>
        <v>-0.10985751091669926</v>
      </c>
      <c r="BA23" s="15">
        <f t="shared" ca="1" si="3"/>
        <v>0.40299250068588088</v>
      </c>
      <c r="BB23" s="15">
        <f t="shared" ca="1" si="3"/>
        <v>-1.5212060991487855</v>
      </c>
      <c r="BC23" s="15">
        <f t="shared" ca="1" si="3"/>
        <v>-0.84044594752566426</v>
      </c>
      <c r="BD23" s="15">
        <f t="shared" ca="1" si="3"/>
        <v>-1.9930155467744473</v>
      </c>
      <c r="BE23" s="15">
        <f t="shared" ca="1" si="3"/>
        <v>-0.48307043273236799</v>
      </c>
      <c r="BF23" s="15">
        <f t="shared" ca="1" si="3"/>
        <v>-0.41750797423058666</v>
      </c>
      <c r="BG23" s="15">
        <f t="shared" ca="1" si="3"/>
        <v>1.0112758590693145</v>
      </c>
      <c r="BH23" s="15">
        <f t="shared" ca="1" si="3"/>
        <v>0.33427435240449577</v>
      </c>
      <c r="BI23" s="15">
        <f t="shared" ca="1" si="3"/>
        <v>-5.3363570968587293E-2</v>
      </c>
      <c r="BJ23" s="15">
        <f t="shared" ca="1" si="3"/>
        <v>-0.59437913958789723</v>
      </c>
      <c r="BK23" s="15">
        <f t="shared" ca="1" si="3"/>
        <v>-0.5820598981562044</v>
      </c>
      <c r="BL23" s="15">
        <f t="shared" ca="1" si="3"/>
        <v>-0.36422344298520609</v>
      </c>
      <c r="BM23" s="15">
        <f t="shared" ca="1" si="3"/>
        <v>7.175697037830793E-2</v>
      </c>
      <c r="BN23" s="15">
        <f t="shared" ca="1" si="3"/>
        <v>-1.1731558187882256</v>
      </c>
      <c r="BO23" s="15">
        <f t="shared" ca="1" si="3"/>
        <v>-0.33855359343572738</v>
      </c>
      <c r="BP23" s="15">
        <f t="shared" ca="1" si="3"/>
        <v>-1.0138829942231744</v>
      </c>
      <c r="BQ23" s="15">
        <f t="shared" ca="1" si="3"/>
        <v>-0.89301722487457302</v>
      </c>
      <c r="BR23" s="15">
        <f t="shared" ca="1" si="3"/>
        <v>-1.3452432198486644</v>
      </c>
      <c r="BS23" s="15">
        <f t="shared" ca="1" si="4"/>
        <v>0.54667542729826757</v>
      </c>
      <c r="BT23" s="15">
        <f t="shared" ca="1" si="4"/>
        <v>-1.0783049187752822</v>
      </c>
      <c r="BU23" s="15">
        <f t="shared" ca="1" si="4"/>
        <v>-0.10830222715657971</v>
      </c>
      <c r="BV23" s="15">
        <f t="shared" ca="1" si="4"/>
        <v>0.51833116698445003</v>
      </c>
      <c r="BW23" s="15">
        <f t="shared" ca="1" si="4"/>
        <v>0.88146566842312357</v>
      </c>
      <c r="BX23" s="15">
        <f t="shared" ca="1" si="4"/>
        <v>-0.83684451141055483</v>
      </c>
      <c r="BY23" s="15">
        <f t="shared" ca="1" si="4"/>
        <v>-1.5076463729828593</v>
      </c>
      <c r="BZ23" s="15">
        <f t="shared" ca="1" si="4"/>
        <v>-1.2216006946573201</v>
      </c>
      <c r="CA23" s="15">
        <f t="shared" ca="1" si="4"/>
        <v>0.1496410622529222</v>
      </c>
      <c r="CB23" s="15">
        <f t="shared" ca="1" si="4"/>
        <v>0.23380006663846153</v>
      </c>
      <c r="CC23" s="15">
        <f t="shared" ca="1" si="4"/>
        <v>-0.47312334057134525</v>
      </c>
      <c r="CD23" s="15">
        <f t="shared" ca="1" si="4"/>
        <v>-0.29433991563203671</v>
      </c>
      <c r="CE23" s="15">
        <f t="shared" ca="1" si="4"/>
        <v>0.78903706848522381</v>
      </c>
      <c r="CF23" s="15">
        <f t="shared" ca="1" si="4"/>
        <v>0.17493934096573735</v>
      </c>
      <c r="CG23" s="15">
        <f t="shared" ca="1" si="4"/>
        <v>0.66367494400216809</v>
      </c>
      <c r="CH23" s="15">
        <f t="shared" ca="1" si="4"/>
        <v>1.1444388879006575</v>
      </c>
      <c r="CI23" s="15">
        <f t="shared" ca="1" si="4"/>
        <v>-0.4157556674180613</v>
      </c>
      <c r="CJ23" s="15">
        <f t="shared" ca="1" si="4"/>
        <v>-1.138523846998974</v>
      </c>
      <c r="CK23" s="15">
        <f t="shared" ca="1" si="4"/>
        <v>0.19599078732431835</v>
      </c>
      <c r="CL23" s="15">
        <f t="shared" ca="1" si="4"/>
        <v>0.27400648289911195</v>
      </c>
      <c r="CM23" s="15">
        <f t="shared" ca="1" si="4"/>
        <v>1.5264398324965649</v>
      </c>
      <c r="CN23" s="15">
        <f t="shared" ca="1" si="4"/>
        <v>-0.43931297169842098</v>
      </c>
      <c r="CO23" s="15">
        <f t="shared" ca="1" si="4"/>
        <v>2.195491442465527</v>
      </c>
      <c r="CP23" s="15">
        <f t="shared" ca="1" si="4"/>
        <v>0.45119294631078327</v>
      </c>
    </row>
    <row r="24" spans="44:94" x14ac:dyDescent="0.15">
      <c r="AR24" s="14">
        <v>22</v>
      </c>
      <c r="AS24" s="15">
        <f t="shared" ca="1" si="2"/>
        <v>-0.86320352398078282</v>
      </c>
      <c r="AT24" s="15">
        <f t="shared" ref="AT24:BS27" ca="1" si="5">_xlfn.NORM.S.INV(RAND())</f>
        <v>0.47923983974565171</v>
      </c>
      <c r="AU24" s="15">
        <f t="shared" ca="1" si="5"/>
        <v>0.74164723880040839</v>
      </c>
      <c r="AV24" s="15">
        <f t="shared" ca="1" si="5"/>
        <v>0.35595846302425738</v>
      </c>
      <c r="AW24" s="15">
        <f t="shared" ca="1" si="5"/>
        <v>-0.67716034696972427</v>
      </c>
      <c r="AX24" s="15">
        <f t="shared" ca="1" si="5"/>
        <v>2.3667814591523686E-4</v>
      </c>
      <c r="AY24" s="15">
        <f t="shared" ca="1" si="5"/>
        <v>-1.2977795947064381</v>
      </c>
      <c r="AZ24" s="15">
        <f t="shared" ca="1" si="5"/>
        <v>0.27403354058509277</v>
      </c>
      <c r="BA24" s="15">
        <f t="shared" ca="1" si="5"/>
        <v>-0.79310905215643246</v>
      </c>
      <c r="BB24" s="15">
        <f t="shared" ca="1" si="5"/>
        <v>1.5693035725552185</v>
      </c>
      <c r="BC24" s="15">
        <f t="shared" ca="1" si="5"/>
        <v>-0.24368103204144687</v>
      </c>
      <c r="BD24" s="15">
        <f t="shared" ca="1" si="5"/>
        <v>-1.7537419311793281</v>
      </c>
      <c r="BE24" s="15">
        <f t="shared" ca="1" si="5"/>
        <v>0.21110892892519628</v>
      </c>
      <c r="BF24" s="15">
        <f t="shared" ca="1" si="5"/>
        <v>0.95281392543178112</v>
      </c>
      <c r="BG24" s="15">
        <f t="shared" ca="1" si="5"/>
        <v>0.3779411705907128</v>
      </c>
      <c r="BH24" s="15">
        <f t="shared" ca="1" si="5"/>
        <v>1.0805345712692889</v>
      </c>
      <c r="BI24" s="15">
        <f t="shared" ca="1" si="5"/>
        <v>1.3380942992696274</v>
      </c>
      <c r="BJ24" s="15">
        <f t="shared" ca="1" si="5"/>
        <v>0.84484038322878552</v>
      </c>
      <c r="BK24" s="15">
        <f t="shared" ca="1" si="5"/>
        <v>-1.8081116367191385</v>
      </c>
      <c r="BL24" s="15">
        <f t="shared" ca="1" si="5"/>
        <v>-0.47205361649035543</v>
      </c>
      <c r="BM24" s="15">
        <f t="shared" ca="1" si="5"/>
        <v>1.0168368630606588</v>
      </c>
      <c r="BN24" s="15">
        <f t="shared" ca="1" si="5"/>
        <v>1.7862533419114477</v>
      </c>
      <c r="BO24" s="15">
        <f t="shared" ca="1" si="5"/>
        <v>-1.5754381205216852</v>
      </c>
      <c r="BP24" s="15">
        <f t="shared" ca="1" si="5"/>
        <v>1.2448809292799876</v>
      </c>
      <c r="BQ24" s="15">
        <f t="shared" ca="1" si="5"/>
        <v>-1.2071158516781588</v>
      </c>
      <c r="BR24" s="15">
        <f t="shared" ca="1" si="5"/>
        <v>-1.8157129490820034</v>
      </c>
      <c r="BS24" s="15">
        <f t="shared" ca="1" si="5"/>
        <v>-0.56577697459170173</v>
      </c>
      <c r="BT24" s="15">
        <f t="shared" ca="1" si="4"/>
        <v>-1.2524662488788445</v>
      </c>
      <c r="BU24" s="15">
        <f t="shared" ca="1" si="4"/>
        <v>-0.11683504854397052</v>
      </c>
      <c r="BV24" s="15">
        <f t="shared" ca="1" si="4"/>
        <v>-0.60706881827435477</v>
      </c>
      <c r="BW24" s="15">
        <f t="shared" ca="1" si="4"/>
        <v>-0.26288679473633553</v>
      </c>
      <c r="BX24" s="15">
        <f t="shared" ca="1" si="4"/>
        <v>-0.34324699916022861</v>
      </c>
      <c r="BY24" s="15">
        <f t="shared" ca="1" si="4"/>
        <v>1.2468908292525012</v>
      </c>
      <c r="BZ24" s="15">
        <f t="shared" ref="BS24:CP27" ca="1" si="6">_xlfn.NORM.S.INV(RAND())</f>
        <v>-1.0828337599327384</v>
      </c>
      <c r="CA24" s="15">
        <f t="shared" ca="1" si="6"/>
        <v>-0.97914200879757318</v>
      </c>
      <c r="CB24" s="15">
        <f t="shared" ca="1" si="6"/>
        <v>-1.0470553640995868</v>
      </c>
      <c r="CC24" s="15">
        <f t="shared" ca="1" si="6"/>
        <v>-1.8074621989148343</v>
      </c>
      <c r="CD24" s="15">
        <f t="shared" ca="1" si="6"/>
        <v>-0.60070371372155629</v>
      </c>
      <c r="CE24" s="15">
        <f t="shared" ca="1" si="6"/>
        <v>6.5495779165147774E-2</v>
      </c>
      <c r="CF24" s="15">
        <f t="shared" ca="1" si="6"/>
        <v>-1.9080115837365914</v>
      </c>
      <c r="CG24" s="15">
        <f t="shared" ca="1" si="6"/>
        <v>0.94142543102161858</v>
      </c>
      <c r="CH24" s="15">
        <f t="shared" ca="1" si="6"/>
        <v>-1.4909201983968703</v>
      </c>
      <c r="CI24" s="15">
        <f t="shared" ca="1" si="6"/>
        <v>1.7222609816916046</v>
      </c>
      <c r="CJ24" s="15">
        <f t="shared" ca="1" si="6"/>
        <v>1.4586051339483279</v>
      </c>
      <c r="CK24" s="15">
        <f t="shared" ca="1" si="6"/>
        <v>-2.1814336352158485</v>
      </c>
      <c r="CL24" s="15">
        <f t="shared" ca="1" si="6"/>
        <v>-0.39697584256217239</v>
      </c>
      <c r="CM24" s="15">
        <f t="shared" ca="1" si="6"/>
        <v>0.11217089908980443</v>
      </c>
      <c r="CN24" s="15">
        <f t="shared" ca="1" si="6"/>
        <v>0.51651847393988615</v>
      </c>
      <c r="CO24" s="15">
        <f t="shared" ca="1" si="6"/>
        <v>-1.5062666685731749</v>
      </c>
      <c r="CP24" s="15">
        <f t="shared" ca="1" si="6"/>
        <v>0.42157465497818097</v>
      </c>
    </row>
    <row r="25" spans="44:94" x14ac:dyDescent="0.15">
      <c r="AR25" s="14">
        <v>23</v>
      </c>
      <c r="AS25" s="15">
        <f t="shared" ca="1" si="2"/>
        <v>0.99293318376095618</v>
      </c>
      <c r="AT25" s="15">
        <f t="shared" ca="1" si="5"/>
        <v>0.81691282861042391</v>
      </c>
      <c r="AU25" s="15">
        <f t="shared" ca="1" si="5"/>
        <v>2.3840830714402248</v>
      </c>
      <c r="AV25" s="15">
        <f t="shared" ca="1" si="5"/>
        <v>6.9908186376971881E-2</v>
      </c>
      <c r="AW25" s="15">
        <f t="shared" ca="1" si="5"/>
        <v>-0.28940164848193106</v>
      </c>
      <c r="AX25" s="15">
        <f t="shared" ca="1" si="5"/>
        <v>1.4166906299123851</v>
      </c>
      <c r="AY25" s="15">
        <f t="shared" ca="1" si="5"/>
        <v>-1.6940228214723936</v>
      </c>
      <c r="AZ25" s="15">
        <f t="shared" ca="1" si="5"/>
        <v>0.21161767560037376</v>
      </c>
      <c r="BA25" s="15">
        <f t="shared" ca="1" si="5"/>
        <v>-1.528623523101073</v>
      </c>
      <c r="BB25" s="15">
        <f t="shared" ca="1" si="5"/>
        <v>0.11373883946236424</v>
      </c>
      <c r="BC25" s="15">
        <f t="shared" ca="1" si="5"/>
        <v>-1.305341972421274</v>
      </c>
      <c r="BD25" s="15">
        <f t="shared" ca="1" si="5"/>
        <v>8.390894824958664E-2</v>
      </c>
      <c r="BE25" s="15">
        <f t="shared" ca="1" si="5"/>
        <v>1.0631826321926343</v>
      </c>
      <c r="BF25" s="15">
        <f t="shared" ca="1" si="5"/>
        <v>-0.23639527688905199</v>
      </c>
      <c r="BG25" s="15">
        <f t="shared" ca="1" si="5"/>
        <v>1.2168249513999265</v>
      </c>
      <c r="BH25" s="15">
        <f t="shared" ca="1" si="5"/>
        <v>0.15379974004777103</v>
      </c>
      <c r="BI25" s="15">
        <f t="shared" ca="1" si="5"/>
        <v>1.3983256399398682</v>
      </c>
      <c r="BJ25" s="15">
        <f t="shared" ca="1" si="5"/>
        <v>-0.29514539127427214</v>
      </c>
      <c r="BK25" s="15">
        <f t="shared" ca="1" si="5"/>
        <v>-0.63173321755314615</v>
      </c>
      <c r="BL25" s="15">
        <f t="shared" ca="1" si="5"/>
        <v>-0.52092152355725962</v>
      </c>
      <c r="BM25" s="15">
        <f t="shared" ca="1" si="5"/>
        <v>1.2447126506946349</v>
      </c>
      <c r="BN25" s="15">
        <f t="shared" ca="1" si="5"/>
        <v>-0.33542312133677366</v>
      </c>
      <c r="BO25" s="15">
        <f t="shared" ca="1" si="5"/>
        <v>0.71812963066774183</v>
      </c>
      <c r="BP25" s="15">
        <f t="shared" ca="1" si="5"/>
        <v>0.48086715037048156</v>
      </c>
      <c r="BQ25" s="15">
        <f t="shared" ca="1" si="5"/>
        <v>0.51790652438337959</v>
      </c>
      <c r="BR25" s="15">
        <f t="shared" ca="1" si="5"/>
        <v>1.8714451693324792</v>
      </c>
      <c r="BS25" s="15">
        <f t="shared" ca="1" si="6"/>
        <v>-1.8547670424935305</v>
      </c>
      <c r="BT25" s="15">
        <f t="shared" ca="1" si="6"/>
        <v>-0.19300542155731912</v>
      </c>
      <c r="BU25" s="15">
        <f t="shared" ca="1" si="6"/>
        <v>-0.32447639852659044</v>
      </c>
      <c r="BV25" s="15">
        <f t="shared" ca="1" si="6"/>
        <v>-0.79408371269446643</v>
      </c>
      <c r="BW25" s="15">
        <f t="shared" ca="1" si="6"/>
        <v>-0.42172533379825083</v>
      </c>
      <c r="BX25" s="15">
        <f t="shared" ca="1" si="6"/>
        <v>0.1800805770777591</v>
      </c>
      <c r="BY25" s="15">
        <f t="shared" ca="1" si="6"/>
        <v>-0.22591911691259772</v>
      </c>
      <c r="BZ25" s="15">
        <f t="shared" ca="1" si="6"/>
        <v>0.3533988903872709</v>
      </c>
      <c r="CA25" s="15">
        <f t="shared" ca="1" si="6"/>
        <v>0.59791146033059361</v>
      </c>
      <c r="CB25" s="15">
        <f t="shared" ca="1" si="6"/>
        <v>2.683746402007656E-2</v>
      </c>
      <c r="CC25" s="15">
        <f t="shared" ca="1" si="6"/>
        <v>0.6460460157757606</v>
      </c>
      <c r="CD25" s="15">
        <f t="shared" ca="1" si="6"/>
        <v>-0.5501152398635778</v>
      </c>
      <c r="CE25" s="15">
        <f t="shared" ca="1" si="6"/>
        <v>0.5449745282751296</v>
      </c>
      <c r="CF25" s="15">
        <f t="shared" ca="1" si="6"/>
        <v>-0.67569915838998229</v>
      </c>
      <c r="CG25" s="15">
        <f t="shared" ca="1" si="6"/>
        <v>-0.28246264284351041</v>
      </c>
      <c r="CH25" s="15">
        <f t="shared" ca="1" si="6"/>
        <v>1.749664455225789</v>
      </c>
      <c r="CI25" s="15">
        <f t="shared" ca="1" si="6"/>
        <v>-0.80104276561370347</v>
      </c>
      <c r="CJ25" s="15">
        <f t="shared" ca="1" si="6"/>
        <v>0.25705961179233744</v>
      </c>
      <c r="CK25" s="15">
        <f t="shared" ca="1" si="6"/>
        <v>-0.93111764536265496</v>
      </c>
      <c r="CL25" s="15">
        <f t="shared" ca="1" si="6"/>
        <v>0.20588170200370801</v>
      </c>
      <c r="CM25" s="15">
        <f t="shared" ca="1" si="6"/>
        <v>-2.0690497355496813</v>
      </c>
      <c r="CN25" s="15">
        <f t="shared" ca="1" si="6"/>
        <v>-0.36401717045706794</v>
      </c>
      <c r="CO25" s="15">
        <f t="shared" ca="1" si="6"/>
        <v>-0.62144121465708357</v>
      </c>
      <c r="CP25" s="15">
        <f t="shared" ca="1" si="6"/>
        <v>0.99313193094039365</v>
      </c>
    </row>
    <row r="26" spans="44:94" x14ac:dyDescent="0.15">
      <c r="AR26" s="14">
        <v>24</v>
      </c>
      <c r="AS26" s="15">
        <f t="shared" ca="1" si="2"/>
        <v>0.83600806821579532</v>
      </c>
      <c r="AT26" s="15">
        <f t="shared" ca="1" si="5"/>
        <v>-0.80481396768333713</v>
      </c>
      <c r="AU26" s="15">
        <f t="shared" ca="1" si="5"/>
        <v>-0.96322166976069334</v>
      </c>
      <c r="AV26" s="15">
        <f t="shared" ca="1" si="5"/>
        <v>-0.20257945719303438</v>
      </c>
      <c r="AW26" s="15">
        <f t="shared" ca="1" si="5"/>
        <v>-1.0226985638085249</v>
      </c>
      <c r="AX26" s="15">
        <f t="shared" ca="1" si="5"/>
        <v>-0.51252275980684414</v>
      </c>
      <c r="AY26" s="15">
        <f t="shared" ca="1" si="5"/>
        <v>-1.658882358104504</v>
      </c>
      <c r="AZ26" s="15">
        <f t="shared" ca="1" si="5"/>
        <v>0.20358124525716528</v>
      </c>
      <c r="BA26" s="15">
        <f t="shared" ca="1" si="5"/>
        <v>0.43798004292665271</v>
      </c>
      <c r="BB26" s="15">
        <f t="shared" ca="1" si="5"/>
        <v>0.75546127619044012</v>
      </c>
      <c r="BC26" s="15">
        <f t="shared" ca="1" si="5"/>
        <v>1.3807149735091933</v>
      </c>
      <c r="BD26" s="15">
        <f t="shared" ca="1" si="5"/>
        <v>0.58671791989509781</v>
      </c>
      <c r="BE26" s="15">
        <f t="shared" ca="1" si="5"/>
        <v>1.1732701384967705</v>
      </c>
      <c r="BF26" s="15">
        <f t="shared" ca="1" si="5"/>
        <v>-0.70991255644871931</v>
      </c>
      <c r="BG26" s="15">
        <f t="shared" ca="1" si="5"/>
        <v>1.1877107964729572</v>
      </c>
      <c r="BH26" s="15">
        <f t="shared" ca="1" si="5"/>
        <v>-0.38634334968520828</v>
      </c>
      <c r="BI26" s="15">
        <f t="shared" ca="1" si="5"/>
        <v>0.48160084765559313</v>
      </c>
      <c r="BJ26" s="15">
        <f t="shared" ca="1" si="5"/>
        <v>-0.69180132336170397</v>
      </c>
      <c r="BK26" s="15">
        <f t="shared" ca="1" si="5"/>
        <v>-2.7070693610832817</v>
      </c>
      <c r="BL26" s="15">
        <f t="shared" ca="1" si="5"/>
        <v>-1.8959148992793891</v>
      </c>
      <c r="BM26" s="15">
        <f t="shared" ca="1" si="5"/>
        <v>1.4743733390132203</v>
      </c>
      <c r="BN26" s="15">
        <f t="shared" ca="1" si="5"/>
        <v>0.4145594163319285</v>
      </c>
      <c r="BO26" s="15">
        <f t="shared" ca="1" si="5"/>
        <v>0.41888494793152137</v>
      </c>
      <c r="BP26" s="15">
        <f t="shared" ca="1" si="5"/>
        <v>-0.25560136751872725</v>
      </c>
      <c r="BQ26" s="15">
        <f t="shared" ca="1" si="5"/>
        <v>-0.79388019950439848</v>
      </c>
      <c r="BR26" s="15">
        <f t="shared" ca="1" si="5"/>
        <v>-1.581317373396788</v>
      </c>
      <c r="BS26" s="15">
        <f t="shared" ca="1" si="6"/>
        <v>-1.1505325508715942</v>
      </c>
      <c r="BT26" s="15">
        <f t="shared" ca="1" si="6"/>
        <v>-2.1838954731610394</v>
      </c>
      <c r="BU26" s="15">
        <f t="shared" ca="1" si="6"/>
        <v>-1.3050220180511076</v>
      </c>
      <c r="BV26" s="15">
        <f t="shared" ca="1" si="6"/>
        <v>1.4187205336194939</v>
      </c>
      <c r="BW26" s="15">
        <f t="shared" ca="1" si="6"/>
        <v>0.37275121084443863</v>
      </c>
      <c r="BX26" s="15">
        <f t="shared" ca="1" si="6"/>
        <v>0.90766498923926286</v>
      </c>
      <c r="BY26" s="15">
        <f t="shared" ca="1" si="6"/>
        <v>-0.36972790682587997</v>
      </c>
      <c r="BZ26" s="15">
        <f t="shared" ca="1" si="6"/>
        <v>0.26812033657108764</v>
      </c>
      <c r="CA26" s="15">
        <f t="shared" ca="1" si="6"/>
        <v>-0.99386914546344673</v>
      </c>
      <c r="CB26" s="15">
        <f t="shared" ca="1" si="6"/>
        <v>0.77941391201065224</v>
      </c>
      <c r="CC26" s="15">
        <f t="shared" ca="1" si="6"/>
        <v>-1.1289742140462162</v>
      </c>
      <c r="CD26" s="15">
        <f t="shared" ca="1" si="6"/>
        <v>0.90297886409166861</v>
      </c>
      <c r="CE26" s="15">
        <f t="shared" ca="1" si="6"/>
        <v>-1.0683891731495494</v>
      </c>
      <c r="CF26" s="15">
        <f t="shared" ca="1" si="6"/>
        <v>1.0416311651136616</v>
      </c>
      <c r="CG26" s="15">
        <f t="shared" ca="1" si="6"/>
        <v>0.78195623060661612</v>
      </c>
      <c r="CH26" s="15">
        <f t="shared" ca="1" si="6"/>
        <v>1.0850854107106922</v>
      </c>
      <c r="CI26" s="15">
        <f t="shared" ca="1" si="6"/>
        <v>-2.2021859763626277</v>
      </c>
      <c r="CJ26" s="15">
        <f t="shared" ca="1" si="6"/>
        <v>-1.613230015691365</v>
      </c>
      <c r="CK26" s="15">
        <f t="shared" ca="1" si="6"/>
        <v>0.17821577478955009</v>
      </c>
      <c r="CL26" s="15">
        <f t="shared" ca="1" si="6"/>
        <v>-0.4852739022283083</v>
      </c>
      <c r="CM26" s="15">
        <f t="shared" ca="1" si="6"/>
        <v>-0.68942305736292842</v>
      </c>
      <c r="CN26" s="15">
        <f t="shared" ca="1" si="6"/>
        <v>2.2799937858182871E-2</v>
      </c>
      <c r="CO26" s="15">
        <f t="shared" ca="1" si="6"/>
        <v>1.8866928428416438</v>
      </c>
      <c r="CP26" s="15">
        <f t="shared" ca="1" si="6"/>
        <v>-0.257876720578324</v>
      </c>
    </row>
    <row r="27" spans="44:94" x14ac:dyDescent="0.15">
      <c r="AR27" s="14">
        <v>25</v>
      </c>
      <c r="AS27" s="15">
        <f t="shared" ca="1" si="2"/>
        <v>0.99369682137978221</v>
      </c>
      <c r="AT27" s="15">
        <f t="shared" ca="1" si="5"/>
        <v>0.22890714086575795</v>
      </c>
      <c r="AU27" s="15">
        <f t="shared" ca="1" si="5"/>
        <v>-0.20210036559997482</v>
      </c>
      <c r="AV27" s="15">
        <f t="shared" ca="1" si="5"/>
        <v>-0.24779149772301826</v>
      </c>
      <c r="AW27" s="15">
        <f t="shared" ca="1" si="5"/>
        <v>-0.15812662659794571</v>
      </c>
      <c r="AX27" s="15">
        <f t="shared" ca="1" si="5"/>
        <v>0.16989379870755603</v>
      </c>
      <c r="AY27" s="15">
        <f t="shared" ca="1" si="5"/>
        <v>1.666052411878731</v>
      </c>
      <c r="AZ27" s="15">
        <f t="shared" ca="1" si="5"/>
        <v>-0.33809512589833973</v>
      </c>
      <c r="BA27" s="15">
        <f t="shared" ca="1" si="5"/>
        <v>0.85815292437017354</v>
      </c>
      <c r="BB27" s="15">
        <f t="shared" ca="1" si="5"/>
        <v>0.65569154947793662</v>
      </c>
      <c r="BC27" s="15">
        <f t="shared" ca="1" si="5"/>
        <v>0.40022396956019096</v>
      </c>
      <c r="BD27" s="15">
        <f t="shared" ca="1" si="5"/>
        <v>-0.15883541298842338</v>
      </c>
      <c r="BE27" s="15">
        <f t="shared" ca="1" si="5"/>
        <v>0.85438858782888016</v>
      </c>
      <c r="BF27" s="15">
        <f t="shared" ca="1" si="5"/>
        <v>1.6848232374007528</v>
      </c>
      <c r="BG27" s="15">
        <f t="shared" ca="1" si="5"/>
        <v>-1.9596941241067665</v>
      </c>
      <c r="BH27" s="15">
        <f t="shared" ca="1" si="5"/>
        <v>1.1714123503526155</v>
      </c>
      <c r="BI27" s="15">
        <f t="shared" ca="1" si="5"/>
        <v>0.26011923866679532</v>
      </c>
      <c r="BJ27" s="15">
        <f t="shared" ca="1" si="5"/>
        <v>-0.74905404096361483</v>
      </c>
      <c r="BK27" s="15">
        <f t="shared" ca="1" si="5"/>
        <v>0.99499934483495522</v>
      </c>
      <c r="BL27" s="15">
        <f t="shared" ca="1" si="5"/>
        <v>-0.29329262383059468</v>
      </c>
      <c r="BM27" s="15">
        <f t="shared" ca="1" si="5"/>
        <v>0.50725244347287712</v>
      </c>
      <c r="BN27" s="15">
        <f t="shared" ca="1" si="5"/>
        <v>1.612899900886378</v>
      </c>
      <c r="BO27" s="15">
        <f t="shared" ca="1" si="5"/>
        <v>-1.4515458751708421</v>
      </c>
      <c r="BP27" s="15">
        <f t="shared" ca="1" si="5"/>
        <v>1.4535121732535686E-2</v>
      </c>
      <c r="BQ27" s="15">
        <f t="shared" ca="1" si="5"/>
        <v>-0.46197803216567235</v>
      </c>
      <c r="BR27" s="15">
        <f t="shared" ca="1" si="5"/>
        <v>2.3113826496624865</v>
      </c>
      <c r="BS27" s="15">
        <f t="shared" ca="1" si="6"/>
        <v>-1.9258653731657918</v>
      </c>
      <c r="BT27" s="15">
        <f t="shared" ca="1" si="6"/>
        <v>-0.60127791458713931</v>
      </c>
      <c r="BU27" s="15">
        <f t="shared" ca="1" si="6"/>
        <v>1.0344862313425738</v>
      </c>
      <c r="BV27" s="15">
        <f t="shared" ca="1" si="6"/>
        <v>-1.7821139971053908</v>
      </c>
      <c r="BW27" s="15">
        <f t="shared" ca="1" si="6"/>
        <v>-0.33706675374916789</v>
      </c>
      <c r="BX27" s="15">
        <f t="shared" ca="1" si="6"/>
        <v>-0.10632169367748111</v>
      </c>
      <c r="BY27" s="15">
        <f t="shared" ca="1" si="6"/>
        <v>-0.54536153360546469</v>
      </c>
      <c r="BZ27" s="15">
        <f t="shared" ca="1" si="6"/>
        <v>-1.1067150566553177</v>
      </c>
      <c r="CA27" s="15">
        <f t="shared" ca="1" si="6"/>
        <v>1.5208636248990741</v>
      </c>
      <c r="CB27" s="15">
        <f t="shared" ca="1" si="6"/>
        <v>-0.3839337968259468</v>
      </c>
      <c r="CC27" s="15">
        <f t="shared" ca="1" si="6"/>
        <v>-1.3580652563180773E-2</v>
      </c>
      <c r="CD27" s="15">
        <f t="shared" ca="1" si="6"/>
        <v>-2.9148655576294431E-2</v>
      </c>
      <c r="CE27" s="15">
        <f t="shared" ca="1" si="6"/>
        <v>-1.8083830965940773</v>
      </c>
      <c r="CF27" s="15">
        <f t="shared" ca="1" si="6"/>
        <v>-1.2542636377646681</v>
      </c>
      <c r="CG27" s="15">
        <f t="shared" ca="1" si="6"/>
        <v>0.50918028793352965</v>
      </c>
      <c r="CH27" s="15">
        <f t="shared" ca="1" si="6"/>
        <v>1.2624335001043459</v>
      </c>
      <c r="CI27" s="15">
        <f t="shared" ca="1" si="6"/>
        <v>2.9982431669246714E-2</v>
      </c>
      <c r="CJ27" s="15">
        <f t="shared" ca="1" si="6"/>
        <v>-0.33668237867892103</v>
      </c>
      <c r="CK27" s="15">
        <f t="shared" ca="1" si="6"/>
        <v>-1.0289735512637204</v>
      </c>
      <c r="CL27" s="15">
        <f t="shared" ca="1" si="6"/>
        <v>-0.3775038460141561</v>
      </c>
      <c r="CM27" s="15">
        <f t="shared" ca="1" si="6"/>
        <v>-6.1095542483867026E-2</v>
      </c>
      <c r="CN27" s="15">
        <f t="shared" ca="1" si="6"/>
        <v>-0.55767470683458542</v>
      </c>
      <c r="CO27" s="15">
        <f t="shared" ca="1" si="6"/>
        <v>-1.7402671080825345</v>
      </c>
      <c r="CP27" s="15">
        <f t="shared" ca="1" si="6"/>
        <v>0.14085489252740654</v>
      </c>
    </row>
    <row r="28" spans="44:94" x14ac:dyDescent="0.15">
      <c r="AR28" s="14" t="s">
        <v>14</v>
      </c>
      <c r="AS28" s="14">
        <f ca="1">SUMSQ(AS3:AS27)</f>
        <v>34.792210460935685</v>
      </c>
      <c r="AT28" s="14">
        <f t="shared" ref="AT28:BR28" ca="1" si="7">SUMSQ(AT3:AT27)</f>
        <v>33.598477587721476</v>
      </c>
      <c r="AU28" s="14">
        <f t="shared" ca="1" si="7"/>
        <v>31.626888981042235</v>
      </c>
      <c r="AV28" s="14">
        <f t="shared" ca="1" si="7"/>
        <v>22.603560657023515</v>
      </c>
      <c r="AW28" s="14">
        <f t="shared" ca="1" si="7"/>
        <v>14.598894230162546</v>
      </c>
      <c r="AX28" s="14">
        <f t="shared" ca="1" si="7"/>
        <v>23.002947129714784</v>
      </c>
      <c r="AY28" s="14">
        <f t="shared" ca="1" si="7"/>
        <v>36.481446920850459</v>
      </c>
      <c r="AZ28" s="14">
        <f t="shared" ca="1" si="7"/>
        <v>17.300416616490757</v>
      </c>
      <c r="BA28" s="14">
        <f t="shared" ca="1" si="7"/>
        <v>19.537154561018124</v>
      </c>
      <c r="BB28" s="14">
        <f t="shared" ca="1" si="7"/>
        <v>19.74001148557031</v>
      </c>
      <c r="BC28" s="14">
        <f t="shared" ca="1" si="7"/>
        <v>24.230110032564376</v>
      </c>
      <c r="BD28" s="14">
        <f t="shared" ca="1" si="7"/>
        <v>28.74325292502715</v>
      </c>
      <c r="BE28" s="14">
        <f t="shared" ca="1" si="7"/>
        <v>20.368479405361608</v>
      </c>
      <c r="BF28" s="14">
        <f t="shared" ca="1" si="7"/>
        <v>17.651663109416596</v>
      </c>
      <c r="BG28" s="14">
        <f t="shared" ca="1" si="7"/>
        <v>40.33665335586528</v>
      </c>
      <c r="BH28" s="14">
        <f t="shared" ca="1" si="7"/>
        <v>22.003219737251221</v>
      </c>
      <c r="BI28" s="14">
        <f t="shared" ca="1" si="7"/>
        <v>16.188023800450896</v>
      </c>
      <c r="BJ28" s="14">
        <f t="shared" ca="1" si="7"/>
        <v>25.490667297758641</v>
      </c>
      <c r="BK28" s="14">
        <f t="shared" ca="1" si="7"/>
        <v>35.207173161468241</v>
      </c>
      <c r="BL28" s="14">
        <f t="shared" ca="1" si="7"/>
        <v>31.384270391443803</v>
      </c>
      <c r="BM28" s="14">
        <f t="shared" ca="1" si="7"/>
        <v>18.92951435046351</v>
      </c>
      <c r="BN28" s="14">
        <f t="shared" ca="1" si="7"/>
        <v>37.537699808233256</v>
      </c>
      <c r="BO28" s="14">
        <f t="shared" ca="1" si="7"/>
        <v>21.076779718582927</v>
      </c>
      <c r="BP28" s="14">
        <f t="shared" ca="1" si="7"/>
        <v>26.58057450776008</v>
      </c>
      <c r="BQ28" s="14">
        <f t="shared" ca="1" si="7"/>
        <v>20.342712308591583</v>
      </c>
      <c r="BR28" s="14">
        <f t="shared" ca="1" si="7"/>
        <v>34.030376802330537</v>
      </c>
      <c r="BS28" s="14">
        <f t="shared" ref="BS28" ca="1" si="8">SUMSQ(BS3:BS27)</f>
        <v>30.652103069368884</v>
      </c>
      <c r="BT28" s="14">
        <f t="shared" ref="BT28" ca="1" si="9">SUMSQ(BT3:BT27)</f>
        <v>27.143543543656232</v>
      </c>
      <c r="BU28" s="14">
        <f t="shared" ref="BU28" ca="1" si="10">SUMSQ(BU3:BU27)</f>
        <v>25.866162589170361</v>
      </c>
      <c r="BV28" s="14">
        <f t="shared" ref="BV28" ca="1" si="11">SUMSQ(BV3:BV27)</f>
        <v>24.308682269692479</v>
      </c>
      <c r="BW28" s="14">
        <f t="shared" ref="BW28" ca="1" si="12">SUMSQ(BW3:BW27)</f>
        <v>18.978490195654391</v>
      </c>
      <c r="BX28" s="14">
        <f t="shared" ref="BX28" ca="1" si="13">SUMSQ(BX3:BX27)</f>
        <v>18.428875786126344</v>
      </c>
      <c r="BY28" s="14">
        <f t="shared" ref="BY28" ca="1" si="14">SUMSQ(BY3:BY27)</f>
        <v>24.191492143914733</v>
      </c>
      <c r="BZ28" s="14">
        <f t="shared" ref="BZ28" ca="1" si="15">SUMSQ(BZ3:BZ27)</f>
        <v>16.735940395534097</v>
      </c>
      <c r="CA28" s="14">
        <f t="shared" ref="CA28" ca="1" si="16">SUMSQ(CA3:CA27)</f>
        <v>20.131087162251433</v>
      </c>
      <c r="CB28" s="14">
        <f t="shared" ref="CB28" ca="1" si="17">SUMSQ(CB3:CB27)</f>
        <v>19.723566889437532</v>
      </c>
      <c r="CC28" s="14">
        <f t="shared" ref="CC28" ca="1" si="18">SUMSQ(CC3:CC27)</f>
        <v>28.258058829059582</v>
      </c>
      <c r="CD28" s="14">
        <f t="shared" ref="CD28" ca="1" si="19">SUMSQ(CD3:CD27)</f>
        <v>23.114152575569673</v>
      </c>
      <c r="CE28" s="14">
        <f t="shared" ref="CE28" ca="1" si="20">SUMSQ(CE3:CE27)</f>
        <v>17.144244790232658</v>
      </c>
      <c r="CF28" s="14">
        <f t="shared" ref="CF28" ca="1" si="21">SUMSQ(CF3:CF27)</f>
        <v>21.599256584471316</v>
      </c>
      <c r="CG28" s="14">
        <f t="shared" ref="CG28" ca="1" si="22">SUMSQ(CG3:CG27)</f>
        <v>28.669108974054431</v>
      </c>
      <c r="CH28" s="14">
        <f t="shared" ref="CH28" ca="1" si="23">SUMSQ(CH3:CH27)</f>
        <v>38.2405411306068</v>
      </c>
      <c r="CI28" s="14">
        <f t="shared" ref="CI28" ca="1" si="24">SUMSQ(CI3:CI27)</f>
        <v>33.433737197761666</v>
      </c>
      <c r="CJ28" s="14">
        <f t="shared" ref="CJ28" ca="1" si="25">SUMSQ(CJ3:CJ27)</f>
        <v>16.193797482887433</v>
      </c>
      <c r="CK28" s="14">
        <f t="shared" ref="CK28" ca="1" si="26">SUMSQ(CK3:CK27)</f>
        <v>39.572273357261025</v>
      </c>
      <c r="CL28" s="14">
        <f t="shared" ref="CL28" ca="1" si="27">SUMSQ(CL3:CL27)</f>
        <v>26.313489503527546</v>
      </c>
      <c r="CM28" s="14">
        <f t="shared" ref="CM28" ca="1" si="28">SUMSQ(CM3:CM27)</f>
        <v>25.831619648315971</v>
      </c>
      <c r="CN28" s="14">
        <f t="shared" ref="CN28" ca="1" si="29">SUMSQ(CN3:CN27)</f>
        <v>34.714360775766949</v>
      </c>
      <c r="CO28" s="14">
        <f t="shared" ref="CO28" ca="1" si="30">SUMSQ(CO3:CO27)</f>
        <v>33.436445037872772</v>
      </c>
      <c r="CP28" s="14">
        <f t="shared" ref="CP28" ca="1" si="31">SUMSQ(CP3:CP27)</f>
        <v>18.773959665956156</v>
      </c>
    </row>
    <row r="30" spans="44:94" x14ac:dyDescent="0.15">
      <c r="AR30" s="14" t="s">
        <v>15</v>
      </c>
      <c r="AS30" s="14">
        <f ca="1">_xlfn.CHISQ.INV(RAND(),25)</f>
        <v>23.013912942750704</v>
      </c>
      <c r="AT30" s="14">
        <f t="shared" ref="AT30:CP30" ca="1" si="32">_xlfn.CHISQ.INV(RAND(),25)</f>
        <v>33.350363399345582</v>
      </c>
      <c r="AU30" s="14">
        <f t="shared" ca="1" si="32"/>
        <v>22.529378588720515</v>
      </c>
      <c r="AV30" s="14">
        <f t="shared" ca="1" si="32"/>
        <v>18.239676915169593</v>
      </c>
      <c r="AW30" s="14">
        <f t="shared" ca="1" si="32"/>
        <v>15.962692378987049</v>
      </c>
      <c r="AX30" s="14">
        <f t="shared" ca="1" si="32"/>
        <v>23.691216267080357</v>
      </c>
      <c r="AY30" s="14">
        <f t="shared" ca="1" si="32"/>
        <v>29.621673931002363</v>
      </c>
      <c r="AZ30" s="14">
        <f t="shared" ca="1" si="32"/>
        <v>17.046548971398995</v>
      </c>
      <c r="BA30" s="14">
        <f t="shared" ca="1" si="32"/>
        <v>19.900965788993528</v>
      </c>
      <c r="BB30" s="14">
        <f t="shared" ca="1" si="32"/>
        <v>32.231651456046599</v>
      </c>
      <c r="BC30" s="14">
        <f t="shared" ca="1" si="32"/>
        <v>21.093408159822246</v>
      </c>
      <c r="BD30" s="14">
        <f t="shared" ca="1" si="32"/>
        <v>33.619622700177196</v>
      </c>
      <c r="BE30" s="14">
        <f t="shared" ca="1" si="32"/>
        <v>30.827270802855534</v>
      </c>
      <c r="BF30" s="14">
        <f t="shared" ca="1" si="32"/>
        <v>26.322730789046108</v>
      </c>
      <c r="BG30" s="14">
        <f t="shared" ca="1" si="32"/>
        <v>16.384310033957711</v>
      </c>
      <c r="BH30" s="14">
        <f t="shared" ca="1" si="32"/>
        <v>22.236071970295658</v>
      </c>
      <c r="BI30" s="14">
        <f t="shared" ca="1" si="32"/>
        <v>21.834864781456183</v>
      </c>
      <c r="BJ30" s="14">
        <f t="shared" ca="1" si="32"/>
        <v>26.706028903814364</v>
      </c>
      <c r="BK30" s="14">
        <f t="shared" ca="1" si="32"/>
        <v>25.435365650003178</v>
      </c>
      <c r="BL30" s="14">
        <f t="shared" ca="1" si="32"/>
        <v>27.442935520866932</v>
      </c>
      <c r="BM30" s="14">
        <f t="shared" ca="1" si="32"/>
        <v>25.975614240199853</v>
      </c>
      <c r="BN30" s="14">
        <f t="shared" ca="1" si="32"/>
        <v>31.358084496454108</v>
      </c>
      <c r="BO30" s="14">
        <f t="shared" ca="1" si="32"/>
        <v>24.420159194258954</v>
      </c>
      <c r="BP30" s="14">
        <f t="shared" ca="1" si="32"/>
        <v>17.442314371687736</v>
      </c>
      <c r="BQ30" s="14">
        <f t="shared" ca="1" si="32"/>
        <v>27.506742380721775</v>
      </c>
      <c r="BR30" s="14">
        <f t="shared" ca="1" si="32"/>
        <v>26.507843588416772</v>
      </c>
      <c r="BS30" s="14">
        <f t="shared" ca="1" si="32"/>
        <v>15.574032757075935</v>
      </c>
      <c r="BT30" s="14">
        <f t="shared" ca="1" si="32"/>
        <v>21.080520771268571</v>
      </c>
      <c r="BU30" s="14">
        <f t="shared" ca="1" si="32"/>
        <v>23.981557135221056</v>
      </c>
      <c r="BV30" s="14">
        <f t="shared" ca="1" si="32"/>
        <v>24.443525375306912</v>
      </c>
      <c r="BW30" s="14">
        <f t="shared" ca="1" si="32"/>
        <v>28.852853243741432</v>
      </c>
      <c r="BX30" s="14">
        <f t="shared" ca="1" si="32"/>
        <v>23.551270961717272</v>
      </c>
      <c r="BY30" s="14">
        <f t="shared" ca="1" si="32"/>
        <v>18.045810893695535</v>
      </c>
      <c r="BZ30" s="14">
        <f t="shared" ca="1" si="32"/>
        <v>22.024045963216132</v>
      </c>
      <c r="CA30" s="14">
        <f t="shared" ca="1" si="32"/>
        <v>41.964807891644639</v>
      </c>
      <c r="CB30" s="14">
        <f t="shared" ca="1" si="32"/>
        <v>29.768873558571897</v>
      </c>
      <c r="CC30" s="14">
        <f t="shared" ca="1" si="32"/>
        <v>26.580211932284161</v>
      </c>
      <c r="CD30" s="14">
        <f t="shared" ca="1" si="32"/>
        <v>19.65806669319273</v>
      </c>
      <c r="CE30" s="14">
        <f t="shared" ca="1" si="32"/>
        <v>30.313532627414116</v>
      </c>
      <c r="CF30" s="14">
        <f t="shared" ca="1" si="32"/>
        <v>27.241602192169264</v>
      </c>
      <c r="CG30" s="14">
        <f t="shared" ca="1" si="32"/>
        <v>27.32900308130781</v>
      </c>
      <c r="CH30" s="14">
        <f t="shared" ca="1" si="32"/>
        <v>24.739201318494942</v>
      </c>
      <c r="CI30" s="14">
        <f t="shared" ca="1" si="32"/>
        <v>26.107266514798301</v>
      </c>
      <c r="CJ30" s="14">
        <f t="shared" ca="1" si="32"/>
        <v>30.770166463259354</v>
      </c>
      <c r="CK30" s="14">
        <f t="shared" ca="1" si="32"/>
        <v>27.534501821956056</v>
      </c>
      <c r="CL30" s="14">
        <f t="shared" ca="1" si="32"/>
        <v>32.252678489451959</v>
      </c>
      <c r="CM30" s="14">
        <f t="shared" ca="1" si="32"/>
        <v>25.508805339763221</v>
      </c>
      <c r="CN30" s="14">
        <f t="shared" ca="1" si="32"/>
        <v>16.076752201030342</v>
      </c>
      <c r="CO30" s="14">
        <f t="shared" ca="1" si="32"/>
        <v>16.395017542452202</v>
      </c>
      <c r="CP30" s="14">
        <f t="shared" ca="1" si="32"/>
        <v>32.135112316454943</v>
      </c>
    </row>
    <row r="32" spans="44:94" x14ac:dyDescent="0.15">
      <c r="AR32" s="14" t="s">
        <v>11</v>
      </c>
      <c r="AS32" s="14">
        <f ca="1">MIN(ChiSqs)</f>
        <v>14.598894230162546</v>
      </c>
      <c r="AT32" s="14">
        <f ca="1">MIN(ChiSqs_Excel)</f>
        <v>15.574032757075935</v>
      </c>
    </row>
    <row r="33" spans="44:48" x14ac:dyDescent="0.15">
      <c r="AR33" s="14" t="s">
        <v>12</v>
      </c>
      <c r="AS33" s="14">
        <f ca="1">MAX(ChiSqs)</f>
        <v>40.33665335586528</v>
      </c>
      <c r="AT33" s="14">
        <f ca="1">MAX(ChiSqs_Excel)</f>
        <v>41.964807891644639</v>
      </c>
    </row>
    <row r="34" spans="44:48" x14ac:dyDescent="0.15">
      <c r="AR34" s="14" t="s">
        <v>13</v>
      </c>
      <c r="AS34" s="14">
        <f ca="1">max-min</f>
        <v>25.737759125702734</v>
      </c>
      <c r="AT34" s="14">
        <f ca="1">max-min</f>
        <v>26.390775134568706</v>
      </c>
    </row>
    <row r="36" spans="44:48" x14ac:dyDescent="0.15">
      <c r="AR36" s="14">
        <v>0</v>
      </c>
      <c r="AS36" s="14">
        <f t="shared" ref="AS36:AS56" ca="1" si="33">min+interval*AR36</f>
        <v>14.598894230162546</v>
      </c>
      <c r="AT36" s="14">
        <f t="shared" ref="AT36:AT56" ca="1" si="34">min+interval*AR36</f>
        <v>15.574032757075935</v>
      </c>
      <c r="AU36" s="14">
        <f t="array" aca="1" ref="AU36:AU56" ca="1">FREQUENCY(ChiSqs,AS36:AS56)</f>
        <v>1</v>
      </c>
      <c r="AV36" s="14">
        <f t="array" aca="1" ref="AV36:AV56" ca="1">FREQUENCY(ChiSqs_Excel,AT36:AT56)</f>
        <v>1</v>
      </c>
    </row>
    <row r="37" spans="44:48" x14ac:dyDescent="0.15">
      <c r="AR37" s="14">
        <v>0.05</v>
      </c>
      <c r="AS37" s="14">
        <f t="shared" ca="1" si="33"/>
        <v>15.885782186447683</v>
      </c>
      <c r="AT37" s="14">
        <f t="shared" ca="1" si="34"/>
        <v>16.893571513804371</v>
      </c>
      <c r="AU37" s="14">
        <f ca="1"/>
        <v>0</v>
      </c>
      <c r="AV37" s="14">
        <f ca="1"/>
        <v>4</v>
      </c>
    </row>
    <row r="38" spans="44:48" x14ac:dyDescent="0.15">
      <c r="AR38" s="14">
        <v>0.1</v>
      </c>
      <c r="AS38" s="14">
        <f t="shared" ca="1" si="33"/>
        <v>17.172670142732819</v>
      </c>
      <c r="AT38" s="14">
        <f t="shared" ca="1" si="34"/>
        <v>18.213110270532805</v>
      </c>
      <c r="AU38" s="14">
        <f ca="1"/>
        <v>4</v>
      </c>
      <c r="AV38" s="14">
        <f ca="1"/>
        <v>3</v>
      </c>
    </row>
    <row r="39" spans="44:48" x14ac:dyDescent="0.15">
      <c r="AR39" s="14">
        <v>0.15</v>
      </c>
      <c r="AS39" s="14">
        <f t="shared" ca="1" si="33"/>
        <v>18.459558099017958</v>
      </c>
      <c r="AT39" s="14">
        <f t="shared" ca="1" si="34"/>
        <v>19.53264902726124</v>
      </c>
      <c r="AU39" s="14">
        <f ca="1"/>
        <v>3</v>
      </c>
      <c r="AV39" s="14">
        <f ca="1"/>
        <v>1</v>
      </c>
    </row>
    <row r="40" spans="44:48" x14ac:dyDescent="0.15">
      <c r="AR40" s="14">
        <v>0.2</v>
      </c>
      <c r="AS40" s="14">
        <f t="shared" ca="1" si="33"/>
        <v>19.746446055303092</v>
      </c>
      <c r="AT40" s="14">
        <f t="shared" ca="1" si="34"/>
        <v>20.852187783989677</v>
      </c>
      <c r="AU40" s="14">
        <f ca="1"/>
        <v>6</v>
      </c>
      <c r="AV40" s="14">
        <f ca="1"/>
        <v>2</v>
      </c>
    </row>
    <row r="41" spans="44:48" x14ac:dyDescent="0.15">
      <c r="AR41" s="14">
        <v>0.25</v>
      </c>
      <c r="AS41" s="14">
        <f t="shared" ca="1" si="33"/>
        <v>21.033334011588231</v>
      </c>
      <c r="AT41" s="14">
        <f t="shared" ca="1" si="34"/>
        <v>22.171726540718112</v>
      </c>
      <c r="AU41" s="14">
        <f ca="1"/>
        <v>3</v>
      </c>
      <c r="AV41" s="14">
        <f ca="1"/>
        <v>4</v>
      </c>
    </row>
    <row r="42" spans="44:48" x14ac:dyDescent="0.15">
      <c r="AR42" s="14">
        <v>0.3</v>
      </c>
      <c r="AS42" s="14">
        <f t="shared" ca="1" si="33"/>
        <v>22.320221967873366</v>
      </c>
      <c r="AT42" s="14">
        <f t="shared" ca="1" si="34"/>
        <v>23.491265297446546</v>
      </c>
      <c r="AU42" s="14">
        <f ca="1"/>
        <v>3</v>
      </c>
      <c r="AV42" s="14">
        <f ca="1"/>
        <v>3</v>
      </c>
    </row>
    <row r="43" spans="44:48" x14ac:dyDescent="0.15">
      <c r="AR43" s="14">
        <v>0.35</v>
      </c>
      <c r="AS43" s="14">
        <f t="shared" ca="1" si="33"/>
        <v>23.6071099241585</v>
      </c>
      <c r="AT43" s="14">
        <f t="shared" ca="1" si="34"/>
        <v>24.81080405417498</v>
      </c>
      <c r="AU43" s="14">
        <f ca="1"/>
        <v>3</v>
      </c>
      <c r="AV43" s="14">
        <f ca="1"/>
        <v>6</v>
      </c>
    </row>
    <row r="44" spans="44:48" x14ac:dyDescent="0.15">
      <c r="AR44" s="14">
        <v>0.4</v>
      </c>
      <c r="AS44" s="14">
        <f t="shared" ca="1" si="33"/>
        <v>24.893997880443642</v>
      </c>
      <c r="AT44" s="14">
        <f t="shared" ca="1" si="34"/>
        <v>26.130342810903418</v>
      </c>
      <c r="AU44" s="14">
        <f ca="1"/>
        <v>3</v>
      </c>
      <c r="AV44" s="14">
        <f ca="1"/>
        <v>4</v>
      </c>
    </row>
    <row r="45" spans="44:48" x14ac:dyDescent="0.15">
      <c r="AR45" s="14">
        <v>0.45</v>
      </c>
      <c r="AS45" s="14">
        <f t="shared" ca="1" si="33"/>
        <v>26.180885836728777</v>
      </c>
      <c r="AT45" s="14">
        <f t="shared" ca="1" si="34"/>
        <v>27.449881567631856</v>
      </c>
      <c r="AU45" s="14">
        <f ca="1"/>
        <v>3</v>
      </c>
      <c r="AV45" s="14">
        <f ca="1"/>
        <v>7</v>
      </c>
    </row>
    <row r="46" spans="44:48" x14ac:dyDescent="0.15">
      <c r="AR46" s="14">
        <v>0.5</v>
      </c>
      <c r="AS46" s="14">
        <f t="shared" ca="1" si="33"/>
        <v>27.467773793013912</v>
      </c>
      <c r="AT46" s="14">
        <f t="shared" ca="1" si="34"/>
        <v>28.76942032436029</v>
      </c>
      <c r="AU46" s="14">
        <f ca="1"/>
        <v>3</v>
      </c>
      <c r="AV46" s="14">
        <f ca="1"/>
        <v>2</v>
      </c>
    </row>
    <row r="47" spans="44:48" x14ac:dyDescent="0.15">
      <c r="AR47" s="14">
        <v>0.55000000000000004</v>
      </c>
      <c r="AS47" s="14">
        <f t="shared" ca="1" si="33"/>
        <v>28.754661749299053</v>
      </c>
      <c r="AT47" s="14">
        <f t="shared" ca="1" si="34"/>
        <v>30.088959081088724</v>
      </c>
      <c r="AU47" s="14">
        <f ca="1"/>
        <v>3</v>
      </c>
      <c r="AV47" s="14">
        <f ca="1"/>
        <v>3</v>
      </c>
    </row>
    <row r="48" spans="44:48" x14ac:dyDescent="0.15">
      <c r="AR48" s="14">
        <v>0.6</v>
      </c>
      <c r="AS48" s="14">
        <f t="shared" ca="1" si="33"/>
        <v>30.041549705584188</v>
      </c>
      <c r="AT48" s="14">
        <f t="shared" ca="1" si="34"/>
        <v>31.408497837817158</v>
      </c>
      <c r="AU48" s="14">
        <f ca="1"/>
        <v>0</v>
      </c>
      <c r="AV48" s="14">
        <f ca="1"/>
        <v>4</v>
      </c>
    </row>
    <row r="49" spans="44:48" x14ac:dyDescent="0.15">
      <c r="AR49" s="14">
        <v>0.65</v>
      </c>
      <c r="AS49" s="14">
        <f t="shared" ca="1" si="33"/>
        <v>31.328437661869323</v>
      </c>
      <c r="AT49" s="14">
        <f t="shared" ca="1" si="34"/>
        <v>32.728036594545593</v>
      </c>
      <c r="AU49" s="14">
        <f ca="1"/>
        <v>1</v>
      </c>
      <c r="AV49" s="14">
        <f ca="1"/>
        <v>3</v>
      </c>
    </row>
    <row r="50" spans="44:48" x14ac:dyDescent="0.15">
      <c r="AR50" s="14">
        <v>0.7</v>
      </c>
      <c r="AS50" s="14">
        <f t="shared" ca="1" si="33"/>
        <v>32.615325618154458</v>
      </c>
      <c r="AT50" s="14">
        <f t="shared" ca="1" si="34"/>
        <v>34.047575351274027</v>
      </c>
      <c r="AU50" s="14">
        <f ca="1"/>
        <v>2</v>
      </c>
      <c r="AV50" s="14">
        <f ca="1"/>
        <v>2</v>
      </c>
    </row>
    <row r="51" spans="44:48" x14ac:dyDescent="0.15">
      <c r="AR51" s="14">
        <v>0.75</v>
      </c>
      <c r="AS51" s="14">
        <f t="shared" ca="1" si="33"/>
        <v>33.9022135744396</v>
      </c>
      <c r="AT51" s="14">
        <f t="shared" ca="1" si="34"/>
        <v>35.367114108002461</v>
      </c>
      <c r="AU51" s="14">
        <f ca="1"/>
        <v>3</v>
      </c>
      <c r="AV51" s="14">
        <f ca="1"/>
        <v>0</v>
      </c>
    </row>
    <row r="52" spans="44:48" x14ac:dyDescent="0.15">
      <c r="AR52" s="14">
        <v>0.8</v>
      </c>
      <c r="AS52" s="14">
        <f t="shared" ca="1" si="33"/>
        <v>35.189101530724734</v>
      </c>
      <c r="AT52" s="14">
        <f t="shared" ca="1" si="34"/>
        <v>36.686652864730902</v>
      </c>
      <c r="AU52" s="14">
        <f ca="1"/>
        <v>3</v>
      </c>
      <c r="AV52" s="14">
        <f ca="1"/>
        <v>0</v>
      </c>
    </row>
    <row r="53" spans="44:48" x14ac:dyDescent="0.15">
      <c r="AR53" s="14">
        <v>0.85</v>
      </c>
      <c r="AS53" s="14">
        <f t="shared" ca="1" si="33"/>
        <v>36.475989487009869</v>
      </c>
      <c r="AT53" s="14">
        <f t="shared" ca="1" si="34"/>
        <v>38.006191621459337</v>
      </c>
      <c r="AU53" s="14">
        <f ca="1"/>
        <v>1</v>
      </c>
      <c r="AV53" s="14">
        <f ca="1"/>
        <v>0</v>
      </c>
    </row>
    <row r="54" spans="44:48" x14ac:dyDescent="0.15">
      <c r="AR54" s="14">
        <v>0.9</v>
      </c>
      <c r="AS54" s="14">
        <f t="shared" ca="1" si="33"/>
        <v>37.762877443295011</v>
      </c>
      <c r="AT54" s="14">
        <f t="shared" ca="1" si="34"/>
        <v>39.325730378187771</v>
      </c>
      <c r="AU54" s="14">
        <f ca="1"/>
        <v>2</v>
      </c>
      <c r="AV54" s="14">
        <f ca="1"/>
        <v>0</v>
      </c>
    </row>
    <row r="55" spans="44:48" x14ac:dyDescent="0.15">
      <c r="AR55" s="14">
        <v>0.95</v>
      </c>
      <c r="AS55" s="14">
        <f t="shared" ca="1" si="33"/>
        <v>39.049765399580139</v>
      </c>
      <c r="AT55" s="14">
        <f t="shared" ca="1" si="34"/>
        <v>40.645269134916205</v>
      </c>
      <c r="AU55" s="14">
        <f ca="1"/>
        <v>1</v>
      </c>
      <c r="AV55" s="14">
        <f ca="1"/>
        <v>0</v>
      </c>
    </row>
    <row r="56" spans="44:48" x14ac:dyDescent="0.15">
      <c r="AR56" s="14">
        <v>1</v>
      </c>
      <c r="AS56" s="14">
        <f t="shared" ca="1" si="33"/>
        <v>40.33665335586528</v>
      </c>
      <c r="AT56" s="14">
        <f t="shared" ca="1" si="34"/>
        <v>41.964807891644639</v>
      </c>
      <c r="AU56" s="14">
        <f ca="1"/>
        <v>2</v>
      </c>
      <c r="AV56" s="14">
        <f ca="1"/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8"/>
  <sheetViews>
    <sheetView workbookViewId="0">
      <selection activeCell="C28" sqref="C28"/>
    </sheetView>
  </sheetViews>
  <sheetFormatPr baseColWidth="10" defaultRowHeight="26" x14ac:dyDescent="0.3"/>
  <cols>
    <col min="1" max="16384" width="10.83203125" style="1"/>
  </cols>
  <sheetData>
    <row r="2" spans="3:3" x14ac:dyDescent="0.3">
      <c r="C2" s="1" t="s">
        <v>47</v>
      </c>
    </row>
    <row r="9" spans="3:3" x14ac:dyDescent="0.3">
      <c r="C9" s="1" t="s">
        <v>49</v>
      </c>
    </row>
    <row r="10" spans="3:3" x14ac:dyDescent="0.3">
      <c r="C10" s="1" t="s">
        <v>56</v>
      </c>
    </row>
    <row r="12" spans="3:3" x14ac:dyDescent="0.3">
      <c r="C12" s="1" t="s">
        <v>48</v>
      </c>
    </row>
    <row r="17" spans="3:3" x14ac:dyDescent="0.3">
      <c r="C17" s="1" t="s">
        <v>50</v>
      </c>
    </row>
    <row r="18" spans="3:3" x14ac:dyDescent="0.3">
      <c r="C18" s="1" t="s">
        <v>57</v>
      </c>
    </row>
    <row r="20" spans="3:3" x14ac:dyDescent="0.3">
      <c r="C20" s="1" t="s">
        <v>51</v>
      </c>
    </row>
    <row r="26" spans="3:3" x14ac:dyDescent="0.3">
      <c r="C26" s="1" t="s">
        <v>52</v>
      </c>
    </row>
    <row r="27" spans="3:3" x14ac:dyDescent="0.3">
      <c r="C27" s="1" t="s">
        <v>58</v>
      </c>
    </row>
    <row r="28" spans="3:3" x14ac:dyDescent="0.3">
      <c r="C28" s="1" t="s">
        <v>59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O16" sqref="O16"/>
    </sheetView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baseColWidth="10" defaultRowHeight="26" x14ac:dyDescent="0.3"/>
  <cols>
    <col min="1" max="3" width="10.83203125" style="1"/>
    <col min="4" max="4" width="19.83203125" style="1" bestFit="1" customWidth="1"/>
    <col min="5" max="16384" width="10.83203125" style="1"/>
  </cols>
  <sheetData>
    <row r="1" spans="1:4" x14ac:dyDescent="0.3">
      <c r="A1" s="1" t="s">
        <v>42</v>
      </c>
    </row>
    <row r="11" spans="1:4" s="16" customFormat="1" x14ac:dyDescent="0.3">
      <c r="C11" s="16" t="s">
        <v>19</v>
      </c>
      <c r="D11" s="16" t="s">
        <v>16</v>
      </c>
    </row>
    <row r="12" spans="1:4" s="16" customFormat="1" ht="29" x14ac:dyDescent="0.3">
      <c r="C12" s="20" t="s">
        <v>18</v>
      </c>
      <c r="D12" s="20" t="s">
        <v>17</v>
      </c>
    </row>
    <row r="13" spans="1:4" x14ac:dyDescent="0.3">
      <c r="C13" s="1">
        <v>0</v>
      </c>
      <c r="D13" s="17">
        <f>1/(1-C13)</f>
        <v>1</v>
      </c>
    </row>
    <row r="14" spans="1:4" x14ac:dyDescent="0.3">
      <c r="C14" s="1">
        <v>0.1</v>
      </c>
      <c r="D14" s="17">
        <f t="shared" ref="D14:D22" si="0">1/(1-C14)</f>
        <v>1.1111111111111112</v>
      </c>
    </row>
    <row r="15" spans="1:4" x14ac:dyDescent="0.3">
      <c r="C15" s="1">
        <v>0.2</v>
      </c>
      <c r="D15" s="17">
        <f t="shared" si="0"/>
        <v>1.25</v>
      </c>
    </row>
    <row r="16" spans="1:4" x14ac:dyDescent="0.3">
      <c r="C16" s="1">
        <v>0.3</v>
      </c>
      <c r="D16" s="17">
        <f t="shared" si="0"/>
        <v>1.4285714285714286</v>
      </c>
    </row>
    <row r="17" spans="3:4" x14ac:dyDescent="0.3">
      <c r="C17" s="1">
        <v>0.4</v>
      </c>
      <c r="D17" s="17">
        <f t="shared" si="0"/>
        <v>1.6666666666666667</v>
      </c>
    </row>
    <row r="18" spans="3:4" x14ac:dyDescent="0.3">
      <c r="C18" s="1">
        <v>0.5</v>
      </c>
      <c r="D18" s="17">
        <f t="shared" si="0"/>
        <v>2</v>
      </c>
    </row>
    <row r="19" spans="3:4" x14ac:dyDescent="0.3">
      <c r="C19" s="1">
        <v>0.6</v>
      </c>
      <c r="D19" s="17">
        <f t="shared" si="0"/>
        <v>2.5</v>
      </c>
    </row>
    <row r="20" spans="3:4" x14ac:dyDescent="0.3">
      <c r="C20" s="1">
        <v>0.7</v>
      </c>
      <c r="D20" s="17">
        <f t="shared" si="0"/>
        <v>3.333333333333333</v>
      </c>
    </row>
    <row r="21" spans="3:4" x14ac:dyDescent="0.3">
      <c r="C21" s="18">
        <v>0.8</v>
      </c>
      <c r="D21" s="19">
        <f t="shared" si="0"/>
        <v>5.0000000000000009</v>
      </c>
    </row>
    <row r="22" spans="3:4" x14ac:dyDescent="0.3">
      <c r="C22" s="1">
        <v>0.9</v>
      </c>
      <c r="D22" s="17">
        <f t="shared" si="0"/>
        <v>10.000000000000002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2" sqref="A2"/>
    </sheetView>
  </sheetViews>
  <sheetFormatPr baseColWidth="10" defaultRowHeight="26" x14ac:dyDescent="0.3"/>
  <cols>
    <col min="1" max="16384" width="10.83203125" style="1"/>
  </cols>
  <sheetData>
    <row r="1" spans="1:1" x14ac:dyDescent="0.3">
      <c r="A1" s="1" t="s">
        <v>43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>
      <selection activeCell="A2" sqref="A2"/>
    </sheetView>
  </sheetViews>
  <sheetFormatPr baseColWidth="10" defaultRowHeight="26" x14ac:dyDescent="0.3"/>
  <cols>
    <col min="1" max="4" width="10.83203125" style="1"/>
    <col min="5" max="6" width="13.1640625" style="1" bestFit="1" customWidth="1"/>
    <col min="7" max="7" width="19.5" style="1" bestFit="1" customWidth="1"/>
    <col min="8" max="8" width="13.1640625" style="1" bestFit="1" customWidth="1"/>
    <col min="9" max="16384" width="10.83203125" style="1"/>
  </cols>
  <sheetData>
    <row r="1" spans="1:10" x14ac:dyDescent="0.3">
      <c r="A1" s="1" t="s">
        <v>38</v>
      </c>
    </row>
    <row r="2" spans="1:10" x14ac:dyDescent="0.3">
      <c r="C2" s="13" t="s">
        <v>37</v>
      </c>
    </row>
    <row r="4" spans="1:10" x14ac:dyDescent="0.3">
      <c r="E4" s="1" t="s">
        <v>30</v>
      </c>
      <c r="H4" s="1" t="s">
        <v>34</v>
      </c>
      <c r="J4" s="1" t="s">
        <v>36</v>
      </c>
    </row>
    <row r="5" spans="1:10" x14ac:dyDescent="0.3">
      <c r="E5" s="1">
        <v>2.0010494471389113</v>
      </c>
      <c r="H5" s="1">
        <f>_xlfn.STDEV.P(y)</f>
        <v>57.737435262857105</v>
      </c>
      <c r="J5" s="1">
        <f t="array" ref="J5">SUM(LOG(L))</f>
        <v>-216.05634344351603</v>
      </c>
    </row>
    <row r="7" spans="1:10" s="16" customFormat="1" x14ac:dyDescent="0.3">
      <c r="B7" s="16" t="s">
        <v>33</v>
      </c>
      <c r="C7" s="16" t="s">
        <v>28</v>
      </c>
      <c r="D7" s="16" t="s">
        <v>29</v>
      </c>
      <c r="E7" s="16" t="s">
        <v>31</v>
      </c>
      <c r="F7" s="16" t="s">
        <v>32</v>
      </c>
      <c r="G7" s="16" t="s">
        <v>35</v>
      </c>
    </row>
    <row r="8" spans="1:10" x14ac:dyDescent="0.3">
      <c r="B8" s="1">
        <v>1</v>
      </c>
      <c r="C8" s="1">
        <v>1.903563380482364</v>
      </c>
      <c r="D8" s="1">
        <v>1</v>
      </c>
      <c r="E8" s="1">
        <f t="shared" ref="E8:E39" si="0">D8*beta</f>
        <v>2.0010494471389113</v>
      </c>
      <c r="F8" s="1">
        <f t="shared" ref="F8:F39" si="1">yhat-y</f>
        <v>9.7486066656547354E-2</v>
      </c>
      <c r="G8" s="1">
        <f t="shared" ref="G8:G39" si="2">_xlfn.NORM.DIST(F8,0,RSE,0)</f>
        <v>6.909584915382308E-3</v>
      </c>
    </row>
    <row r="9" spans="1:10" x14ac:dyDescent="0.3">
      <c r="B9" s="1">
        <v>2</v>
      </c>
      <c r="C9" s="1">
        <v>4.1730850998154727</v>
      </c>
      <c r="D9" s="1">
        <v>2</v>
      </c>
      <c r="E9" s="1">
        <f t="shared" si="0"/>
        <v>4.0020988942778226</v>
      </c>
      <c r="F9" s="1">
        <f t="shared" si="1"/>
        <v>-0.17098620553765009</v>
      </c>
      <c r="G9" s="1">
        <f t="shared" si="2"/>
        <v>6.9095644653526774E-3</v>
      </c>
    </row>
    <row r="10" spans="1:10" x14ac:dyDescent="0.3">
      <c r="B10" s="1">
        <v>3</v>
      </c>
      <c r="C10" s="1">
        <v>6.2312377430744013</v>
      </c>
      <c r="D10" s="1">
        <v>3</v>
      </c>
      <c r="E10" s="1">
        <f t="shared" si="0"/>
        <v>6.0031483414167344</v>
      </c>
      <c r="F10" s="1">
        <f t="shared" si="1"/>
        <v>-0.22808940165766689</v>
      </c>
      <c r="G10" s="1">
        <f t="shared" si="2"/>
        <v>6.9095408485794997E-3</v>
      </c>
    </row>
    <row r="11" spans="1:10" x14ac:dyDescent="0.3">
      <c r="B11" s="1">
        <v>4</v>
      </c>
      <c r="C11" s="1">
        <v>8.2670144865767288</v>
      </c>
      <c r="D11" s="1">
        <v>4</v>
      </c>
      <c r="E11" s="1">
        <f t="shared" si="0"/>
        <v>8.0041977885556452</v>
      </c>
      <c r="F11" s="1">
        <f t="shared" si="1"/>
        <v>-0.26281669802108354</v>
      </c>
      <c r="G11" s="1">
        <f t="shared" si="2"/>
        <v>6.9095231811623706E-3</v>
      </c>
    </row>
    <row r="12" spans="1:10" x14ac:dyDescent="0.3">
      <c r="B12" s="1">
        <v>5</v>
      </c>
      <c r="C12" s="1">
        <v>9.7934033373956932</v>
      </c>
      <c r="D12" s="1">
        <v>5</v>
      </c>
      <c r="E12" s="1">
        <f t="shared" si="0"/>
        <v>10.005247235694556</v>
      </c>
      <c r="F12" s="1">
        <f t="shared" si="1"/>
        <v>0.21184389829886285</v>
      </c>
      <c r="G12" s="1">
        <f t="shared" si="2"/>
        <v>6.9095482552744419E-3</v>
      </c>
    </row>
    <row r="13" spans="1:10" x14ac:dyDescent="0.3">
      <c r="B13" s="1">
        <v>6</v>
      </c>
      <c r="C13" s="1">
        <v>12.320719017079661</v>
      </c>
      <c r="D13" s="1">
        <v>6</v>
      </c>
      <c r="E13" s="1">
        <f t="shared" si="0"/>
        <v>12.006296682833469</v>
      </c>
      <c r="F13" s="1">
        <f t="shared" si="1"/>
        <v>-0.31442233424619204</v>
      </c>
      <c r="G13" s="1">
        <f t="shared" si="2"/>
        <v>6.9094923098592309E-3</v>
      </c>
    </row>
    <row r="14" spans="1:10" x14ac:dyDescent="0.3">
      <c r="B14" s="1">
        <v>7</v>
      </c>
      <c r="C14" s="1">
        <v>14.438323214060794</v>
      </c>
      <c r="D14" s="1">
        <v>7</v>
      </c>
      <c r="E14" s="1">
        <f t="shared" si="0"/>
        <v>14.00734612997238</v>
      </c>
      <c r="F14" s="1">
        <f t="shared" si="1"/>
        <v>-0.43097708408841484</v>
      </c>
      <c r="G14" s="1">
        <f t="shared" si="2"/>
        <v>6.9094022736167693E-3</v>
      </c>
    </row>
    <row r="15" spans="1:10" x14ac:dyDescent="0.3">
      <c r="B15" s="1">
        <v>8</v>
      </c>
      <c r="C15" s="1">
        <v>16.381020821907789</v>
      </c>
      <c r="D15" s="1">
        <v>8</v>
      </c>
      <c r="E15" s="1">
        <f t="shared" si="0"/>
        <v>16.00839557711129</v>
      </c>
      <c r="F15" s="1">
        <f t="shared" si="1"/>
        <v>-0.37262524479649883</v>
      </c>
      <c r="G15" s="1">
        <f t="shared" si="2"/>
        <v>6.9094508687492099E-3</v>
      </c>
    </row>
    <row r="16" spans="1:10" x14ac:dyDescent="0.3">
      <c r="B16" s="1">
        <v>9</v>
      </c>
      <c r="C16" s="1">
        <v>17.426610309415139</v>
      </c>
      <c r="D16" s="1">
        <v>9</v>
      </c>
      <c r="E16" s="1">
        <f t="shared" si="0"/>
        <v>18.009445024250201</v>
      </c>
      <c r="F16" s="1">
        <f t="shared" si="1"/>
        <v>0.58283471483506233</v>
      </c>
      <c r="G16" s="1">
        <f t="shared" si="2"/>
        <v>6.9092427281557756E-3</v>
      </c>
    </row>
    <row r="17" spans="2:7" x14ac:dyDescent="0.3">
      <c r="B17" s="1">
        <v>10</v>
      </c>
      <c r="C17" s="1">
        <v>19.967923256446277</v>
      </c>
      <c r="D17" s="1">
        <v>10</v>
      </c>
      <c r="E17" s="1">
        <f t="shared" si="0"/>
        <v>20.010494471389112</v>
      </c>
      <c r="F17" s="1">
        <f t="shared" si="1"/>
        <v>4.2571214942835667E-2</v>
      </c>
      <c r="G17" s="1">
        <f t="shared" si="2"/>
        <v>6.9095928861975893E-3</v>
      </c>
    </row>
    <row r="18" spans="2:7" x14ac:dyDescent="0.3">
      <c r="B18" s="1">
        <v>11</v>
      </c>
      <c r="C18" s="1">
        <v>22.242880545653172</v>
      </c>
      <c r="D18" s="1">
        <v>11</v>
      </c>
      <c r="E18" s="1">
        <f t="shared" si="0"/>
        <v>22.011543918528023</v>
      </c>
      <c r="F18" s="1">
        <f t="shared" si="1"/>
        <v>-0.23133662712514891</v>
      </c>
      <c r="G18" s="1">
        <f t="shared" si="2"/>
        <v>6.9095393024986226E-3</v>
      </c>
    </row>
    <row r="19" spans="2:7" x14ac:dyDescent="0.3">
      <c r="B19" s="1">
        <v>12</v>
      </c>
      <c r="C19" s="1">
        <v>23.665050226202549</v>
      </c>
      <c r="D19" s="1">
        <v>12</v>
      </c>
      <c r="E19" s="1">
        <f t="shared" si="0"/>
        <v>24.012593365666937</v>
      </c>
      <c r="F19" s="1">
        <f t="shared" si="1"/>
        <v>0.34754313946438842</v>
      </c>
      <c r="G19" s="1">
        <f t="shared" si="2"/>
        <v>6.909469588376088E-3</v>
      </c>
    </row>
    <row r="20" spans="2:7" x14ac:dyDescent="0.3">
      <c r="B20" s="1">
        <v>13</v>
      </c>
      <c r="C20" s="1">
        <v>25.768116252023493</v>
      </c>
      <c r="D20" s="1">
        <v>13</v>
      </c>
      <c r="E20" s="1">
        <f t="shared" si="0"/>
        <v>26.013642812805848</v>
      </c>
      <c r="F20" s="1">
        <f t="shared" si="1"/>
        <v>0.24552656078235557</v>
      </c>
      <c r="G20" s="1">
        <f t="shared" si="2"/>
        <v>6.9095322899148624E-3</v>
      </c>
    </row>
    <row r="21" spans="2:7" x14ac:dyDescent="0.3">
      <c r="B21" s="1">
        <v>14</v>
      </c>
      <c r="C21" s="1">
        <v>28.687905569542899</v>
      </c>
      <c r="D21" s="1">
        <v>14</v>
      </c>
      <c r="E21" s="1">
        <f t="shared" si="0"/>
        <v>28.014692259944759</v>
      </c>
      <c r="F21" s="1">
        <f t="shared" si="1"/>
        <v>-0.67321330959813963</v>
      </c>
      <c r="G21" s="1">
        <f t="shared" si="2"/>
        <v>6.9091250885366254E-3</v>
      </c>
    </row>
    <row r="22" spans="2:7" x14ac:dyDescent="0.3">
      <c r="B22" s="1">
        <v>15</v>
      </c>
      <c r="C22" s="1">
        <v>30.490702665992814</v>
      </c>
      <c r="D22" s="1">
        <v>15</v>
      </c>
      <c r="E22" s="1">
        <f t="shared" si="0"/>
        <v>30.01574170708367</v>
      </c>
      <c r="F22" s="1">
        <f t="shared" si="1"/>
        <v>-0.47496095890914347</v>
      </c>
      <c r="G22" s="1">
        <f t="shared" si="2"/>
        <v>6.9093609796891386E-3</v>
      </c>
    </row>
    <row r="23" spans="2:7" x14ac:dyDescent="0.3">
      <c r="B23" s="1">
        <v>16</v>
      </c>
      <c r="C23" s="1">
        <v>32.067052498730568</v>
      </c>
      <c r="D23" s="1">
        <v>16</v>
      </c>
      <c r="E23" s="1">
        <f t="shared" si="0"/>
        <v>32.016791154222581</v>
      </c>
      <c r="F23" s="1">
        <f t="shared" si="1"/>
        <v>-5.026134450798736E-2</v>
      </c>
      <c r="G23" s="1">
        <f t="shared" si="2"/>
        <v>6.9095921463513928E-3</v>
      </c>
    </row>
    <row r="24" spans="2:7" x14ac:dyDescent="0.3">
      <c r="B24" s="1">
        <v>17</v>
      </c>
      <c r="C24" s="1">
        <v>34.831354828332003</v>
      </c>
      <c r="D24" s="1">
        <v>17</v>
      </c>
      <c r="E24" s="1">
        <f t="shared" si="0"/>
        <v>34.017840601361492</v>
      </c>
      <c r="F24" s="1">
        <f t="shared" si="1"/>
        <v>-0.81351422697051134</v>
      </c>
      <c r="G24" s="1">
        <f t="shared" si="2"/>
        <v>6.9089089345818972E-3</v>
      </c>
    </row>
    <row r="25" spans="2:7" x14ac:dyDescent="0.3">
      <c r="B25" s="1">
        <v>18</v>
      </c>
      <c r="C25" s="1">
        <v>35.334081245955048</v>
      </c>
      <c r="D25" s="1">
        <v>18</v>
      </c>
      <c r="E25" s="1">
        <f t="shared" si="0"/>
        <v>36.018890048500403</v>
      </c>
      <c r="F25" s="1">
        <f t="shared" si="1"/>
        <v>0.68480880254535492</v>
      </c>
      <c r="G25" s="1">
        <f t="shared" si="2"/>
        <v>6.9091087702849129E-3</v>
      </c>
    </row>
    <row r="26" spans="2:7" x14ac:dyDescent="0.3">
      <c r="B26" s="1">
        <v>19</v>
      </c>
      <c r="C26" s="1">
        <v>37.588982397899116</v>
      </c>
      <c r="D26" s="1">
        <v>19</v>
      </c>
      <c r="E26" s="1">
        <f t="shared" si="0"/>
        <v>38.019939495639314</v>
      </c>
      <c r="F26" s="1">
        <f t="shared" si="1"/>
        <v>0.43095709774019753</v>
      </c>
      <c r="G26" s="1">
        <f t="shared" si="2"/>
        <v>6.9094022914694356E-3</v>
      </c>
    </row>
    <row r="27" spans="2:7" x14ac:dyDescent="0.3">
      <c r="B27" s="1">
        <v>20</v>
      </c>
      <c r="C27" s="1">
        <v>40.214380600003068</v>
      </c>
      <c r="D27" s="1">
        <v>20</v>
      </c>
      <c r="E27" s="1">
        <f t="shared" si="0"/>
        <v>40.020988942778224</v>
      </c>
      <c r="F27" s="1">
        <f t="shared" si="1"/>
        <v>-0.19339165722484353</v>
      </c>
      <c r="G27" s="1">
        <f t="shared" si="2"/>
        <v>6.9095560045586476E-3</v>
      </c>
    </row>
    <row r="28" spans="2:7" x14ac:dyDescent="0.3">
      <c r="B28" s="1">
        <v>21</v>
      </c>
      <c r="C28" s="1">
        <v>41.366936952407173</v>
      </c>
      <c r="D28" s="1">
        <v>21</v>
      </c>
      <c r="E28" s="1">
        <f t="shared" si="0"/>
        <v>42.022038389917135</v>
      </c>
      <c r="F28" s="1">
        <f t="shared" si="1"/>
        <v>0.65510143750996264</v>
      </c>
      <c r="G28" s="1">
        <f t="shared" si="2"/>
        <v>6.9091500197378218E-3</v>
      </c>
    </row>
    <row r="29" spans="2:7" x14ac:dyDescent="0.3">
      <c r="B29" s="1">
        <v>22</v>
      </c>
      <c r="C29" s="1">
        <v>42.465339443950569</v>
      </c>
      <c r="D29" s="1">
        <v>22</v>
      </c>
      <c r="E29" s="1">
        <f t="shared" si="0"/>
        <v>44.023087837056046</v>
      </c>
      <c r="F29" s="1">
        <f t="shared" si="1"/>
        <v>1.5577483931054772</v>
      </c>
      <c r="G29" s="1">
        <f t="shared" si="2"/>
        <v>6.9070804290497865E-3</v>
      </c>
    </row>
    <row r="30" spans="2:7" x14ac:dyDescent="0.3">
      <c r="B30" s="1">
        <v>23</v>
      </c>
      <c r="C30" s="1">
        <v>46.245639272745755</v>
      </c>
      <c r="D30" s="1">
        <v>23</v>
      </c>
      <c r="E30" s="1">
        <f t="shared" si="0"/>
        <v>46.024137284194957</v>
      </c>
      <c r="F30" s="1">
        <f t="shared" si="1"/>
        <v>-0.2215019885507985</v>
      </c>
      <c r="G30" s="1">
        <f t="shared" si="2"/>
        <v>6.9095439178643676E-3</v>
      </c>
    </row>
    <row r="31" spans="2:7" x14ac:dyDescent="0.3">
      <c r="B31" s="1">
        <v>24</v>
      </c>
      <c r="C31" s="1">
        <v>48.848794666550837</v>
      </c>
      <c r="D31" s="1">
        <v>24</v>
      </c>
      <c r="E31" s="1">
        <f t="shared" si="0"/>
        <v>48.025186731333875</v>
      </c>
      <c r="F31" s="1">
        <f t="shared" si="1"/>
        <v>-0.82360793521696252</v>
      </c>
      <c r="G31" s="1">
        <f t="shared" si="2"/>
        <v>6.9088918109535572E-3</v>
      </c>
    </row>
    <row r="32" spans="2:7" x14ac:dyDescent="0.3">
      <c r="B32" s="1">
        <v>25</v>
      </c>
      <c r="C32" s="1">
        <v>50.377230901506358</v>
      </c>
      <c r="D32" s="1">
        <v>25</v>
      </c>
      <c r="E32" s="1">
        <f t="shared" si="0"/>
        <v>50.026236178472786</v>
      </c>
      <c r="F32" s="1">
        <f t="shared" si="1"/>
        <v>-0.3509947230335726</v>
      </c>
      <c r="G32" s="1">
        <f t="shared" si="2"/>
        <v>6.9094670897112652E-3</v>
      </c>
    </row>
    <row r="33" spans="2:7" x14ac:dyDescent="0.3">
      <c r="B33" s="1">
        <v>26</v>
      </c>
      <c r="C33" s="1">
        <v>51.581622376943351</v>
      </c>
      <c r="D33" s="1">
        <v>26</v>
      </c>
      <c r="E33" s="1">
        <f t="shared" si="0"/>
        <v>52.027285625611697</v>
      </c>
      <c r="F33" s="1">
        <f t="shared" si="1"/>
        <v>0.44566324866834606</v>
      </c>
      <c r="G33" s="1">
        <f t="shared" si="2"/>
        <v>6.9093889314942114E-3</v>
      </c>
    </row>
    <row r="34" spans="2:7" x14ac:dyDescent="0.3">
      <c r="B34" s="1">
        <v>27</v>
      </c>
      <c r="C34" s="1">
        <v>53.778904815110742</v>
      </c>
      <c r="D34" s="1">
        <v>27</v>
      </c>
      <c r="E34" s="1">
        <f t="shared" si="0"/>
        <v>54.028335072750608</v>
      </c>
      <c r="F34" s="1">
        <f t="shared" si="1"/>
        <v>0.24943025763986526</v>
      </c>
      <c r="G34" s="1">
        <f t="shared" si="2"/>
        <v>6.9095302875324966E-3</v>
      </c>
    </row>
    <row r="35" spans="2:7" x14ac:dyDescent="0.3">
      <c r="B35" s="1">
        <v>28</v>
      </c>
      <c r="C35" s="1">
        <v>56.48709209878745</v>
      </c>
      <c r="D35" s="1">
        <v>28</v>
      </c>
      <c r="E35" s="1">
        <f t="shared" si="0"/>
        <v>56.029384519889518</v>
      </c>
      <c r="F35" s="1">
        <f t="shared" si="1"/>
        <v>-0.45770757889793146</v>
      </c>
      <c r="G35" s="1">
        <f t="shared" si="2"/>
        <v>6.9093776558067522E-3</v>
      </c>
    </row>
    <row r="36" spans="2:7" x14ac:dyDescent="0.3">
      <c r="B36" s="1">
        <v>29</v>
      </c>
      <c r="C36" s="1">
        <v>58.302315444477237</v>
      </c>
      <c r="D36" s="1">
        <v>29</v>
      </c>
      <c r="E36" s="1">
        <f t="shared" si="0"/>
        <v>58.030433967028429</v>
      </c>
      <c r="F36" s="1">
        <f t="shared" si="1"/>
        <v>-0.27188147744880808</v>
      </c>
      <c r="G36" s="1">
        <f t="shared" si="2"/>
        <v>6.9095181580962938E-3</v>
      </c>
    </row>
    <row r="37" spans="2:7" x14ac:dyDescent="0.3">
      <c r="B37" s="1">
        <v>30</v>
      </c>
      <c r="C37" s="1">
        <v>60.579432953536951</v>
      </c>
      <c r="D37" s="1">
        <v>30</v>
      </c>
      <c r="E37" s="1">
        <f t="shared" si="0"/>
        <v>60.03148341416734</v>
      </c>
      <c r="F37" s="1">
        <f t="shared" si="1"/>
        <v>-0.54794953936961122</v>
      </c>
      <c r="G37" s="1">
        <f t="shared" si="2"/>
        <v>6.9092836078300584E-3</v>
      </c>
    </row>
    <row r="38" spans="2:7" x14ac:dyDescent="0.3">
      <c r="B38" s="1">
        <v>31</v>
      </c>
      <c r="C38" s="1">
        <v>61.831060874919721</v>
      </c>
      <c r="D38" s="1">
        <v>31</v>
      </c>
      <c r="E38" s="1">
        <f t="shared" si="0"/>
        <v>62.032532861306251</v>
      </c>
      <c r="F38" s="1">
        <f t="shared" si="1"/>
        <v>0.20147198638652952</v>
      </c>
      <c r="G38" s="1">
        <f t="shared" si="2"/>
        <v>6.9095526979616557E-3</v>
      </c>
    </row>
    <row r="39" spans="2:7" x14ac:dyDescent="0.3">
      <c r="B39" s="1">
        <v>32</v>
      </c>
      <c r="C39" s="1">
        <v>64.998552647587829</v>
      </c>
      <c r="D39" s="1">
        <v>32</v>
      </c>
      <c r="E39" s="1">
        <f t="shared" si="0"/>
        <v>64.033582308445162</v>
      </c>
      <c r="F39" s="1">
        <f t="shared" si="1"/>
        <v>-0.96497033914266694</v>
      </c>
      <c r="G39" s="1">
        <f t="shared" si="2"/>
        <v>6.9086298135074276E-3</v>
      </c>
    </row>
    <row r="40" spans="2:7" x14ac:dyDescent="0.3">
      <c r="B40" s="1">
        <v>33</v>
      </c>
      <c r="C40" s="1">
        <v>67.000844211764601</v>
      </c>
      <c r="D40" s="1">
        <v>33</v>
      </c>
      <c r="E40" s="1">
        <f t="shared" ref="E40:E71" si="3">D40*beta</f>
        <v>66.034631755584073</v>
      </c>
      <c r="F40" s="1">
        <f t="shared" ref="F40:F71" si="4">yhat-y</f>
        <v>-0.96621245618052853</v>
      </c>
      <c r="G40" s="1">
        <f t="shared" ref="G40:G71" si="5">_xlfn.NORM.DIST(F40,0,RSE,0)</f>
        <v>6.9086273278986471E-3</v>
      </c>
    </row>
    <row r="41" spans="2:7" x14ac:dyDescent="0.3">
      <c r="B41" s="1">
        <v>34</v>
      </c>
      <c r="C41" s="1">
        <v>67.388096375464656</v>
      </c>
      <c r="D41" s="1">
        <v>34</v>
      </c>
      <c r="E41" s="1">
        <f t="shared" si="3"/>
        <v>68.035681202722984</v>
      </c>
      <c r="F41" s="1">
        <f t="shared" si="4"/>
        <v>0.64758482725832778</v>
      </c>
      <c r="G41" s="1">
        <f t="shared" si="5"/>
        <v>6.9091601668353694E-3</v>
      </c>
    </row>
    <row r="42" spans="2:7" x14ac:dyDescent="0.3">
      <c r="B42" s="1">
        <v>35</v>
      </c>
      <c r="C42" s="1">
        <v>70.714149816655038</v>
      </c>
      <c r="D42" s="1">
        <v>35</v>
      </c>
      <c r="E42" s="1">
        <f t="shared" si="3"/>
        <v>70.036730649861894</v>
      </c>
      <c r="F42" s="1">
        <f t="shared" si="4"/>
        <v>-0.67741916679314329</v>
      </c>
      <c r="G42" s="1">
        <f t="shared" si="5"/>
        <v>6.9091192018677266E-3</v>
      </c>
    </row>
    <row r="43" spans="2:7" x14ac:dyDescent="0.3">
      <c r="B43" s="1">
        <v>36</v>
      </c>
      <c r="C43" s="1">
        <v>71.736596106597531</v>
      </c>
      <c r="D43" s="1">
        <v>36</v>
      </c>
      <c r="E43" s="1">
        <f t="shared" si="3"/>
        <v>72.037780097000805</v>
      </c>
      <c r="F43" s="1">
        <f t="shared" si="4"/>
        <v>0.30118399040327404</v>
      </c>
      <c r="G43" s="1">
        <f t="shared" si="5"/>
        <v>6.9095007556080465E-3</v>
      </c>
    </row>
    <row r="44" spans="2:7" x14ac:dyDescent="0.3">
      <c r="B44" s="1">
        <v>37</v>
      </c>
      <c r="C44" s="1">
        <v>73.496920805207068</v>
      </c>
      <c r="D44" s="1">
        <v>37</v>
      </c>
      <c r="E44" s="1">
        <f t="shared" si="3"/>
        <v>74.038829544139716</v>
      </c>
      <c r="F44" s="1">
        <f t="shared" si="4"/>
        <v>0.54190873893264779</v>
      </c>
      <c r="G44" s="1">
        <f t="shared" si="5"/>
        <v>6.9092904304751132E-3</v>
      </c>
    </row>
    <row r="45" spans="2:7" x14ac:dyDescent="0.3">
      <c r="B45" s="1">
        <v>38</v>
      </c>
      <c r="C45" s="1">
        <v>75.733431010238561</v>
      </c>
      <c r="D45" s="1">
        <v>38</v>
      </c>
      <c r="E45" s="1">
        <f t="shared" si="3"/>
        <v>76.039878991278627</v>
      </c>
      <c r="F45" s="1">
        <f t="shared" si="4"/>
        <v>0.30644798104006554</v>
      </c>
      <c r="G45" s="1">
        <f t="shared" si="5"/>
        <v>6.9094974408081457E-3</v>
      </c>
    </row>
    <row r="46" spans="2:7" x14ac:dyDescent="0.3">
      <c r="B46" s="1">
        <v>39</v>
      </c>
      <c r="C46" s="1">
        <v>77.329225975789598</v>
      </c>
      <c r="D46" s="1">
        <v>39</v>
      </c>
      <c r="E46" s="1">
        <f t="shared" si="3"/>
        <v>78.040928438417538</v>
      </c>
      <c r="F46" s="1">
        <f t="shared" si="4"/>
        <v>0.71170246262794024</v>
      </c>
      <c r="G46" s="1">
        <f t="shared" si="5"/>
        <v>6.9090698505217228E-3</v>
      </c>
    </row>
    <row r="47" spans="2:7" x14ac:dyDescent="0.3">
      <c r="B47" s="1">
        <v>40</v>
      </c>
      <c r="C47" s="1">
        <v>80.707671865147645</v>
      </c>
      <c r="D47" s="1">
        <v>40</v>
      </c>
      <c r="E47" s="1">
        <f t="shared" si="3"/>
        <v>80.041977885556449</v>
      </c>
      <c r="F47" s="1">
        <f t="shared" si="4"/>
        <v>-0.66569397959119669</v>
      </c>
      <c r="G47" s="1">
        <f t="shared" si="5"/>
        <v>6.9091355215091252E-3</v>
      </c>
    </row>
    <row r="48" spans="2:7" x14ac:dyDescent="0.3">
      <c r="B48" s="1">
        <v>41</v>
      </c>
      <c r="C48" s="1">
        <v>81.399019981399022</v>
      </c>
      <c r="D48" s="1">
        <v>41</v>
      </c>
      <c r="E48" s="1">
        <f t="shared" si="3"/>
        <v>82.04302733269536</v>
      </c>
      <c r="F48" s="1">
        <f t="shared" si="4"/>
        <v>0.64400735129633802</v>
      </c>
      <c r="G48" s="1">
        <f t="shared" si="5"/>
        <v>6.9091649551487879E-3</v>
      </c>
    </row>
    <row r="49" spans="2:7" x14ac:dyDescent="0.3">
      <c r="B49" s="1">
        <v>42</v>
      </c>
      <c r="C49" s="1">
        <v>83.982493536410175</v>
      </c>
      <c r="D49" s="1">
        <v>42</v>
      </c>
      <c r="E49" s="1">
        <f t="shared" si="3"/>
        <v>84.04407677983427</v>
      </c>
      <c r="F49" s="1">
        <f t="shared" si="4"/>
        <v>6.1583243424095713E-2</v>
      </c>
      <c r="G49" s="1">
        <f t="shared" si="5"/>
        <v>6.909590834025656E-3</v>
      </c>
    </row>
    <row r="50" spans="2:7" x14ac:dyDescent="0.3">
      <c r="B50" s="1">
        <v>43</v>
      </c>
      <c r="C50" s="1">
        <v>86.022146628300575</v>
      </c>
      <c r="D50" s="1">
        <v>43</v>
      </c>
      <c r="E50" s="1">
        <f t="shared" si="3"/>
        <v>86.045126226973181</v>
      </c>
      <c r="F50" s="1">
        <f t="shared" si="4"/>
        <v>2.2979598672606016E-2</v>
      </c>
      <c r="G50" s="1">
        <f t="shared" si="5"/>
        <v>6.9095942171296335E-3</v>
      </c>
    </row>
    <row r="51" spans="2:7" x14ac:dyDescent="0.3">
      <c r="B51" s="1">
        <v>44</v>
      </c>
      <c r="C51" s="1">
        <v>87.757977461137855</v>
      </c>
      <c r="D51" s="1">
        <v>44</v>
      </c>
      <c r="E51" s="1">
        <f t="shared" si="3"/>
        <v>88.046175674112092</v>
      </c>
      <c r="F51" s="1">
        <f t="shared" si="4"/>
        <v>0.28819821297423687</v>
      </c>
      <c r="G51" s="1">
        <f t="shared" si="5"/>
        <v>6.9095086873197176E-3</v>
      </c>
    </row>
    <row r="52" spans="2:7" x14ac:dyDescent="0.3">
      <c r="B52" s="1">
        <v>45</v>
      </c>
      <c r="C52" s="1">
        <v>90.165628866121381</v>
      </c>
      <c r="D52" s="1">
        <v>45</v>
      </c>
      <c r="E52" s="1">
        <f t="shared" si="3"/>
        <v>90.047225121251003</v>
      </c>
      <c r="F52" s="1">
        <f t="shared" si="4"/>
        <v>-0.11840374487037764</v>
      </c>
      <c r="G52" s="1">
        <f t="shared" si="5"/>
        <v>6.9095802353110677E-3</v>
      </c>
    </row>
    <row r="53" spans="2:7" x14ac:dyDescent="0.3">
      <c r="B53" s="1">
        <v>46</v>
      </c>
      <c r="C53" s="1">
        <v>92.331077118772569</v>
      </c>
      <c r="D53" s="1">
        <v>46</v>
      </c>
      <c r="E53" s="1">
        <f t="shared" si="3"/>
        <v>92.048274568389914</v>
      </c>
      <c r="F53" s="1">
        <f t="shared" si="4"/>
        <v>-0.28280255038265523</v>
      </c>
      <c r="G53" s="1">
        <f t="shared" si="5"/>
        <v>6.9095118802083308E-3</v>
      </c>
    </row>
    <row r="54" spans="2:7" x14ac:dyDescent="0.3">
      <c r="B54" s="1">
        <v>47</v>
      </c>
      <c r="C54" s="1">
        <v>94.504100909825411</v>
      </c>
      <c r="D54" s="1">
        <v>47</v>
      </c>
      <c r="E54" s="1">
        <f t="shared" si="3"/>
        <v>94.049324015528825</v>
      </c>
      <c r="F54" s="1">
        <f t="shared" si="4"/>
        <v>-0.45477689429658597</v>
      </c>
      <c r="G54" s="1">
        <f t="shared" si="5"/>
        <v>6.9093804271391033E-3</v>
      </c>
    </row>
    <row r="55" spans="2:7" x14ac:dyDescent="0.3">
      <c r="B55" s="1">
        <v>48</v>
      </c>
      <c r="C55" s="1">
        <v>96.440280568958528</v>
      </c>
      <c r="D55" s="1">
        <v>48</v>
      </c>
      <c r="E55" s="1">
        <f t="shared" si="3"/>
        <v>96.05037346266775</v>
      </c>
      <c r="F55" s="1">
        <f t="shared" si="4"/>
        <v>-0.38990710629077796</v>
      </c>
      <c r="G55" s="1">
        <f t="shared" si="5"/>
        <v>6.9094372120128526E-3</v>
      </c>
    </row>
    <row r="56" spans="2:7" x14ac:dyDescent="0.3">
      <c r="B56" s="1">
        <v>49</v>
      </c>
      <c r="C56" s="1">
        <v>98.001981499622488</v>
      </c>
      <c r="D56" s="1">
        <v>49</v>
      </c>
      <c r="E56" s="1">
        <f t="shared" si="3"/>
        <v>98.051422909806661</v>
      </c>
      <c r="F56" s="1">
        <f t="shared" si="4"/>
        <v>4.9441410184172696E-2</v>
      </c>
      <c r="G56" s="1">
        <f t="shared" si="5"/>
        <v>6.9095922310728987E-3</v>
      </c>
    </row>
    <row r="57" spans="2:7" x14ac:dyDescent="0.3">
      <c r="B57" s="1">
        <v>50</v>
      </c>
      <c r="C57" s="1">
        <v>100.4883001250296</v>
      </c>
      <c r="D57" s="1">
        <v>50</v>
      </c>
      <c r="E57" s="1">
        <f t="shared" si="3"/>
        <v>100.05247235694557</v>
      </c>
      <c r="F57" s="1">
        <f t="shared" si="4"/>
        <v>-0.43582776808402457</v>
      </c>
      <c r="G57" s="1">
        <f t="shared" si="5"/>
        <v>6.9093979162944581E-3</v>
      </c>
    </row>
    <row r="58" spans="2:7" x14ac:dyDescent="0.3">
      <c r="B58" s="1">
        <v>51</v>
      </c>
      <c r="C58" s="1">
        <v>101.12131032732376</v>
      </c>
      <c r="D58" s="1">
        <v>51</v>
      </c>
      <c r="E58" s="1">
        <f t="shared" si="3"/>
        <v>102.05352180408448</v>
      </c>
      <c r="F58" s="1">
        <f t="shared" si="4"/>
        <v>0.93221147676072746</v>
      </c>
      <c r="G58" s="1">
        <f t="shared" si="5"/>
        <v>6.9086942136367211E-3</v>
      </c>
    </row>
    <row r="59" spans="2:7" x14ac:dyDescent="0.3">
      <c r="B59" s="1">
        <v>52</v>
      </c>
      <c r="C59" s="1">
        <v>103.9959169719657</v>
      </c>
      <c r="D59" s="1">
        <v>52</v>
      </c>
      <c r="E59" s="1">
        <f t="shared" si="3"/>
        <v>104.05457125122339</v>
      </c>
      <c r="F59" s="1">
        <f t="shared" si="4"/>
        <v>5.8654279257694952E-2</v>
      </c>
      <c r="G59" s="1">
        <f t="shared" si="5"/>
        <v>6.9095911989992525E-3</v>
      </c>
    </row>
    <row r="60" spans="2:7" x14ac:dyDescent="0.3">
      <c r="B60" s="1">
        <v>53</v>
      </c>
      <c r="C60" s="1">
        <v>106.38633563123697</v>
      </c>
      <c r="D60" s="1">
        <v>53</v>
      </c>
      <c r="E60" s="1">
        <f t="shared" si="3"/>
        <v>106.0556206983623</v>
      </c>
      <c r="F60" s="1">
        <f t="shared" si="4"/>
        <v>-0.33071493287467035</v>
      </c>
      <c r="G60" s="1">
        <f t="shared" si="5"/>
        <v>6.9094814169643635E-3</v>
      </c>
    </row>
    <row r="61" spans="2:7" x14ac:dyDescent="0.3">
      <c r="B61" s="1">
        <v>54</v>
      </c>
      <c r="C61" s="1">
        <v>108.30411261122967</v>
      </c>
      <c r="D61" s="1">
        <v>54</v>
      </c>
      <c r="E61" s="1">
        <f t="shared" si="3"/>
        <v>108.05667014550122</v>
      </c>
      <c r="F61" s="1">
        <f t="shared" si="4"/>
        <v>-0.24744246572845441</v>
      </c>
      <c r="G61" s="1">
        <f t="shared" si="5"/>
        <v>6.909531311107474E-3</v>
      </c>
    </row>
    <row r="62" spans="2:7" x14ac:dyDescent="0.3">
      <c r="B62" s="1">
        <v>55</v>
      </c>
      <c r="C62" s="1">
        <v>109.91850786244846</v>
      </c>
      <c r="D62" s="1">
        <v>55</v>
      </c>
      <c r="E62" s="1">
        <f t="shared" si="3"/>
        <v>110.05771959264013</v>
      </c>
      <c r="F62" s="1">
        <f t="shared" si="4"/>
        <v>0.13921173019166133</v>
      </c>
      <c r="G62" s="1">
        <f t="shared" si="5"/>
        <v>6.9095746799985184E-3</v>
      </c>
    </row>
    <row r="63" spans="2:7" x14ac:dyDescent="0.3">
      <c r="B63" s="1">
        <v>56</v>
      </c>
      <c r="C63" s="1">
        <v>111.78502842543183</v>
      </c>
      <c r="D63" s="1">
        <v>56</v>
      </c>
      <c r="E63" s="1">
        <f t="shared" si="3"/>
        <v>112.05876903977904</v>
      </c>
      <c r="F63" s="1">
        <f t="shared" si="4"/>
        <v>0.27374061434720431</v>
      </c>
      <c r="G63" s="1">
        <f t="shared" si="5"/>
        <v>6.9095171068461365E-3</v>
      </c>
    </row>
    <row r="64" spans="2:7" x14ac:dyDescent="0.3">
      <c r="B64" s="1">
        <v>57</v>
      </c>
      <c r="C64" s="1">
        <v>113.6057538922949</v>
      </c>
      <c r="D64" s="1">
        <v>57</v>
      </c>
      <c r="E64" s="1">
        <f t="shared" si="3"/>
        <v>114.05981848691795</v>
      </c>
      <c r="F64" s="1">
        <f t="shared" si="4"/>
        <v>0.45406459462304838</v>
      </c>
      <c r="G64" s="1">
        <f t="shared" si="5"/>
        <v>6.9093810980194112E-3</v>
      </c>
    </row>
    <row r="65" spans="2:7" x14ac:dyDescent="0.3">
      <c r="B65" s="1">
        <v>58</v>
      </c>
      <c r="C65" s="1">
        <v>116.02788958331209</v>
      </c>
      <c r="D65" s="1">
        <v>58</v>
      </c>
      <c r="E65" s="1">
        <f t="shared" si="3"/>
        <v>116.06086793405686</v>
      </c>
      <c r="F65" s="1">
        <f t="shared" si="4"/>
        <v>3.2978350744770069E-2</v>
      </c>
      <c r="G65" s="1">
        <f t="shared" si="5"/>
        <v>6.9095936372803243E-3</v>
      </c>
    </row>
    <row r="66" spans="2:7" x14ac:dyDescent="0.3">
      <c r="B66" s="1">
        <v>59</v>
      </c>
      <c r="C66" s="1">
        <v>118.68518815992847</v>
      </c>
      <c r="D66" s="1">
        <v>59</v>
      </c>
      <c r="E66" s="1">
        <f t="shared" si="3"/>
        <v>118.06191738119577</v>
      </c>
      <c r="F66" s="1">
        <f t="shared" si="4"/>
        <v>-0.62327077873270298</v>
      </c>
      <c r="G66" s="1">
        <f t="shared" si="5"/>
        <v>6.9091921878274183E-3</v>
      </c>
    </row>
    <row r="67" spans="2:7" x14ac:dyDescent="0.3">
      <c r="B67" s="1">
        <v>60</v>
      </c>
      <c r="C67" s="1">
        <v>119.58040801208986</v>
      </c>
      <c r="D67" s="1">
        <v>60</v>
      </c>
      <c r="E67" s="1">
        <f t="shared" si="3"/>
        <v>120.06296682833468</v>
      </c>
      <c r="F67" s="1">
        <f t="shared" si="4"/>
        <v>0.48255881624481844</v>
      </c>
      <c r="G67" s="1">
        <f t="shared" si="5"/>
        <v>6.9093534403798437E-3</v>
      </c>
    </row>
    <row r="68" spans="2:7" x14ac:dyDescent="0.3">
      <c r="B68" s="1">
        <v>61</v>
      </c>
      <c r="C68" s="1">
        <v>121.93221341181172</v>
      </c>
      <c r="D68" s="1">
        <v>61</v>
      </c>
      <c r="E68" s="1">
        <f t="shared" si="3"/>
        <v>122.06401627547359</v>
      </c>
      <c r="F68" s="1">
        <f t="shared" si="4"/>
        <v>0.13180286366187488</v>
      </c>
      <c r="G68" s="1">
        <f t="shared" si="5"/>
        <v>6.9095767608968262E-3</v>
      </c>
    </row>
    <row r="69" spans="2:7" x14ac:dyDescent="0.3">
      <c r="B69" s="1">
        <v>62</v>
      </c>
      <c r="C69" s="1">
        <v>124.03104570447429</v>
      </c>
      <c r="D69" s="1">
        <v>62</v>
      </c>
      <c r="E69" s="1">
        <f t="shared" si="3"/>
        <v>124.0650657226125</v>
      </c>
      <c r="F69" s="1">
        <f t="shared" si="4"/>
        <v>3.402001813820732E-2</v>
      </c>
      <c r="G69" s="1">
        <f t="shared" si="5"/>
        <v>6.9095935649532616E-3</v>
      </c>
    </row>
    <row r="70" spans="2:7" x14ac:dyDescent="0.3">
      <c r="B70" s="1">
        <v>63</v>
      </c>
      <c r="C70" s="1">
        <v>126.26543331825518</v>
      </c>
      <c r="D70" s="1">
        <v>63</v>
      </c>
      <c r="E70" s="1">
        <f t="shared" si="3"/>
        <v>126.06611516975141</v>
      </c>
      <c r="F70" s="1">
        <f t="shared" si="4"/>
        <v>-0.19931814850376384</v>
      </c>
      <c r="G70" s="1">
        <f t="shared" si="5"/>
        <v>6.9095535925742819E-3</v>
      </c>
    </row>
    <row r="71" spans="2:7" x14ac:dyDescent="0.3">
      <c r="B71" s="1">
        <v>64</v>
      </c>
      <c r="C71" s="1">
        <v>127.47676201033383</v>
      </c>
      <c r="D71" s="1">
        <v>64</v>
      </c>
      <c r="E71" s="1">
        <f t="shared" si="3"/>
        <v>128.06716461689032</v>
      </c>
      <c r="F71" s="1">
        <f t="shared" si="4"/>
        <v>0.5904026065564949</v>
      </c>
      <c r="G71" s="1">
        <f t="shared" si="5"/>
        <v>6.909233526924052E-3</v>
      </c>
    </row>
    <row r="72" spans="2:7" x14ac:dyDescent="0.3">
      <c r="B72" s="1">
        <v>65</v>
      </c>
      <c r="C72" s="1">
        <v>130.44937073975061</v>
      </c>
      <c r="D72" s="1">
        <v>65</v>
      </c>
      <c r="E72" s="1">
        <f t="shared" ref="E72:E103" si="6">D72*beta</f>
        <v>130.06821406402923</v>
      </c>
      <c r="F72" s="1">
        <f t="shared" ref="F72:F107" si="7">yhat-y</f>
        <v>-0.38115667572137113</v>
      </c>
      <c r="G72" s="1">
        <f t="shared" ref="G72:G103" si="8">_xlfn.NORM.DIST(F72,0,RSE,0)</f>
        <v>6.909444204274153E-3</v>
      </c>
    </row>
    <row r="73" spans="2:7" x14ac:dyDescent="0.3">
      <c r="B73" s="1">
        <v>66</v>
      </c>
      <c r="C73" s="1">
        <v>132.53132577473667</v>
      </c>
      <c r="D73" s="1">
        <v>66</v>
      </c>
      <c r="E73" s="1">
        <f t="shared" si="6"/>
        <v>132.06926351116815</v>
      </c>
      <c r="F73" s="1">
        <f t="shared" si="7"/>
        <v>-0.46206226356852653</v>
      </c>
      <c r="G73" s="1">
        <f t="shared" si="8"/>
        <v>6.9093735050268345E-3</v>
      </c>
    </row>
    <row r="74" spans="2:7" x14ac:dyDescent="0.3">
      <c r="B74" s="1">
        <v>67</v>
      </c>
      <c r="C74" s="1">
        <v>134.47644682961408</v>
      </c>
      <c r="D74" s="1">
        <v>67</v>
      </c>
      <c r="E74" s="1">
        <f t="shared" si="6"/>
        <v>134.07031295830706</v>
      </c>
      <c r="F74" s="1">
        <f t="shared" si="7"/>
        <v>-0.40613387130701994</v>
      </c>
      <c r="G74" s="1">
        <f t="shared" si="8"/>
        <v>6.9094238255864972E-3</v>
      </c>
    </row>
    <row r="75" spans="2:7" x14ac:dyDescent="0.3">
      <c r="B75" s="1">
        <v>68</v>
      </c>
      <c r="C75" s="1">
        <v>135.65343596888039</v>
      </c>
      <c r="D75" s="1">
        <v>68</v>
      </c>
      <c r="E75" s="1">
        <f t="shared" si="6"/>
        <v>136.07136240544597</v>
      </c>
      <c r="F75" s="1">
        <f t="shared" si="7"/>
        <v>0.41792643656557971</v>
      </c>
      <c r="G75" s="1">
        <f t="shared" si="8"/>
        <v>6.9094137547897989E-3</v>
      </c>
    </row>
    <row r="76" spans="2:7" x14ac:dyDescent="0.3">
      <c r="B76" s="1">
        <v>69</v>
      </c>
      <c r="C76" s="1">
        <v>138.49770120814424</v>
      </c>
      <c r="D76" s="1">
        <v>69</v>
      </c>
      <c r="E76" s="1">
        <f t="shared" si="6"/>
        <v>138.07241185258488</v>
      </c>
      <c r="F76" s="1">
        <f t="shared" si="7"/>
        <v>-0.42528935555935732</v>
      </c>
      <c r="G76" s="1">
        <f t="shared" si="8"/>
        <v>6.9094073207346387E-3</v>
      </c>
    </row>
    <row r="77" spans="2:7" x14ac:dyDescent="0.3">
      <c r="B77" s="1">
        <v>70</v>
      </c>
      <c r="C77" s="1">
        <v>140.10021470157434</v>
      </c>
      <c r="D77" s="1">
        <v>70</v>
      </c>
      <c r="E77" s="1">
        <f t="shared" si="6"/>
        <v>140.07346129972379</v>
      </c>
      <c r="F77" s="1">
        <f t="shared" si="7"/>
        <v>-2.6753401850555747E-2</v>
      </c>
      <c r="G77" s="1">
        <f t="shared" si="8"/>
        <v>6.909594022624318E-3</v>
      </c>
    </row>
    <row r="78" spans="2:7" x14ac:dyDescent="0.3">
      <c r="B78" s="1">
        <v>71</v>
      </c>
      <c r="C78" s="1">
        <v>142.10227639765432</v>
      </c>
      <c r="D78" s="1">
        <v>71</v>
      </c>
      <c r="E78" s="1">
        <f t="shared" si="6"/>
        <v>142.0745107468627</v>
      </c>
      <c r="F78" s="1">
        <f t="shared" si="7"/>
        <v>-2.7765650791621965E-2</v>
      </c>
      <c r="G78" s="1">
        <f t="shared" si="8"/>
        <v>6.9095939654312769E-3</v>
      </c>
    </row>
    <row r="79" spans="2:7" x14ac:dyDescent="0.3">
      <c r="B79" s="1">
        <v>72</v>
      </c>
      <c r="C79" s="1">
        <v>144.0773906108181</v>
      </c>
      <c r="D79" s="1">
        <v>72</v>
      </c>
      <c r="E79" s="1">
        <f t="shared" si="6"/>
        <v>144.07556019400161</v>
      </c>
      <c r="F79" s="1">
        <f t="shared" si="7"/>
        <v>-1.8304168164888779E-3</v>
      </c>
      <c r="G79" s="1">
        <f t="shared" si="8"/>
        <v>6.9095947609158492E-3</v>
      </c>
    </row>
    <row r="80" spans="2:7" x14ac:dyDescent="0.3">
      <c r="B80" s="1">
        <v>73</v>
      </c>
      <c r="C80" s="1">
        <v>146.15795474082111</v>
      </c>
      <c r="D80" s="1">
        <v>73</v>
      </c>
      <c r="E80" s="1">
        <f t="shared" si="6"/>
        <v>146.07660964114052</v>
      </c>
      <c r="F80" s="1">
        <f t="shared" si="7"/>
        <v>-8.1345099680589783E-2</v>
      </c>
      <c r="G80" s="1">
        <f t="shared" si="8"/>
        <v>6.9095879068191528E-3</v>
      </c>
    </row>
    <row r="81" spans="2:7" x14ac:dyDescent="0.3">
      <c r="B81" s="1">
        <v>74</v>
      </c>
      <c r="C81" s="1">
        <v>147.38659042797019</v>
      </c>
      <c r="D81" s="1">
        <v>74</v>
      </c>
      <c r="E81" s="1">
        <f t="shared" si="6"/>
        <v>148.07765908827943</v>
      </c>
      <c r="F81" s="1">
        <f t="shared" si="7"/>
        <v>0.69106866030924152</v>
      </c>
      <c r="G81" s="1">
        <f t="shared" si="8"/>
        <v>6.9090998450223847E-3</v>
      </c>
    </row>
    <row r="82" spans="2:7" x14ac:dyDescent="0.3">
      <c r="B82" s="1">
        <v>75</v>
      </c>
      <c r="C82" s="1">
        <v>150.1898788402263</v>
      </c>
      <c r="D82" s="1">
        <v>75</v>
      </c>
      <c r="E82" s="1">
        <f t="shared" si="6"/>
        <v>150.07870853541834</v>
      </c>
      <c r="F82" s="1">
        <f t="shared" si="7"/>
        <v>-0.1111703048079562</v>
      </c>
      <c r="G82" s="1">
        <f t="shared" si="8"/>
        <v>6.90958195628554E-3</v>
      </c>
    </row>
    <row r="83" spans="2:7" x14ac:dyDescent="0.3">
      <c r="B83" s="1">
        <v>76</v>
      </c>
      <c r="C83" s="1">
        <v>153.38537548908303</v>
      </c>
      <c r="D83" s="1">
        <v>76</v>
      </c>
      <c r="E83" s="1">
        <f t="shared" si="6"/>
        <v>152.07975798255725</v>
      </c>
      <c r="F83" s="1">
        <f t="shared" si="7"/>
        <v>-1.3056175065257776</v>
      </c>
      <c r="G83" s="1">
        <f t="shared" si="8"/>
        <v>6.9078283848834823E-3</v>
      </c>
    </row>
    <row r="84" spans="2:7" x14ac:dyDescent="0.3">
      <c r="B84" s="1">
        <v>77</v>
      </c>
      <c r="C84" s="1">
        <v>154.29692436192687</v>
      </c>
      <c r="D84" s="1">
        <v>77</v>
      </c>
      <c r="E84" s="1">
        <f t="shared" si="6"/>
        <v>154.08080742969616</v>
      </c>
      <c r="F84" s="1">
        <f t="shared" si="7"/>
        <v>-0.21611693223070461</v>
      </c>
      <c r="G84" s="1">
        <f t="shared" si="8"/>
        <v>6.9095463601183509E-3</v>
      </c>
    </row>
    <row r="85" spans="2:7" x14ac:dyDescent="0.3">
      <c r="B85" s="1">
        <v>78</v>
      </c>
      <c r="C85" s="1">
        <v>156.59029391272136</v>
      </c>
      <c r="D85" s="1">
        <v>78</v>
      </c>
      <c r="E85" s="1">
        <f t="shared" si="6"/>
        <v>156.08185687683508</v>
      </c>
      <c r="F85" s="1">
        <f t="shared" si="7"/>
        <v>-0.50843703588628841</v>
      </c>
      <c r="G85" s="1">
        <f t="shared" si="8"/>
        <v>6.9093268638769616E-3</v>
      </c>
    </row>
    <row r="86" spans="2:7" x14ac:dyDescent="0.3">
      <c r="B86" s="1">
        <v>79</v>
      </c>
      <c r="C86" s="1">
        <v>157.59083334827361</v>
      </c>
      <c r="D86" s="1">
        <v>79</v>
      </c>
      <c r="E86" s="1">
        <f t="shared" si="6"/>
        <v>158.08290632397399</v>
      </c>
      <c r="F86" s="1">
        <f t="shared" si="7"/>
        <v>0.49207297570038122</v>
      </c>
      <c r="G86" s="1">
        <f t="shared" si="8"/>
        <v>6.9093438308279959E-3</v>
      </c>
    </row>
    <row r="87" spans="2:7" x14ac:dyDescent="0.3">
      <c r="B87" s="1">
        <v>80</v>
      </c>
      <c r="C87" s="1">
        <v>159.6239452277085</v>
      </c>
      <c r="D87" s="1">
        <v>80</v>
      </c>
      <c r="E87" s="1">
        <f t="shared" si="6"/>
        <v>160.0839557711129</v>
      </c>
      <c r="F87" s="1">
        <f t="shared" si="7"/>
        <v>0.46001054340439396</v>
      </c>
      <c r="G87" s="1">
        <f t="shared" si="8"/>
        <v>6.909375465573124E-3</v>
      </c>
    </row>
    <row r="88" spans="2:7" x14ac:dyDescent="0.3">
      <c r="B88" s="1">
        <v>81</v>
      </c>
      <c r="C88" s="1">
        <v>161.54611579156611</v>
      </c>
      <c r="D88" s="1">
        <v>81</v>
      </c>
      <c r="E88" s="1">
        <f t="shared" si="6"/>
        <v>162.08500521825181</v>
      </c>
      <c r="F88" s="1">
        <f t="shared" si="7"/>
        <v>0.53888942668569939</v>
      </c>
      <c r="G88" s="1">
        <f t="shared" si="8"/>
        <v>6.9092938122228657E-3</v>
      </c>
    </row>
    <row r="89" spans="2:7" x14ac:dyDescent="0.3">
      <c r="B89" s="1">
        <v>82</v>
      </c>
      <c r="C89" s="1">
        <v>163.57998562738322</v>
      </c>
      <c r="D89" s="1">
        <v>82</v>
      </c>
      <c r="E89" s="1">
        <f t="shared" si="6"/>
        <v>164.08605466539072</v>
      </c>
      <c r="F89" s="1">
        <f t="shared" si="7"/>
        <v>0.50606903800749592</v>
      </c>
      <c r="G89" s="1">
        <f t="shared" si="8"/>
        <v>6.9093293534610812E-3</v>
      </c>
    </row>
    <row r="90" spans="2:7" x14ac:dyDescent="0.3">
      <c r="B90" s="1">
        <v>83</v>
      </c>
      <c r="C90" s="1">
        <v>166.60014946428549</v>
      </c>
      <c r="D90" s="1">
        <v>83</v>
      </c>
      <c r="E90" s="1">
        <f t="shared" si="6"/>
        <v>166.08710411252963</v>
      </c>
      <c r="F90" s="1">
        <f t="shared" si="7"/>
        <v>-0.51304535175586352</v>
      </c>
      <c r="G90" s="1">
        <f t="shared" si="8"/>
        <v>6.9093219856305324E-3</v>
      </c>
    </row>
    <row r="91" spans="2:7" x14ac:dyDescent="0.3">
      <c r="B91" s="1">
        <v>84</v>
      </c>
      <c r="C91" s="1">
        <v>167.46752236670144</v>
      </c>
      <c r="D91" s="1">
        <v>84</v>
      </c>
      <c r="E91" s="1">
        <f t="shared" si="6"/>
        <v>168.08815355966854</v>
      </c>
      <c r="F91" s="1">
        <f t="shared" si="7"/>
        <v>0.62063119296709601</v>
      </c>
      <c r="G91" s="1">
        <f t="shared" si="8"/>
        <v>6.9091955903760561E-3</v>
      </c>
    </row>
    <row r="92" spans="2:7" x14ac:dyDescent="0.3">
      <c r="B92" s="1">
        <v>85</v>
      </c>
      <c r="C92" s="1">
        <v>170.95205081772147</v>
      </c>
      <c r="D92" s="1">
        <v>85</v>
      </c>
      <c r="E92" s="1">
        <f t="shared" si="6"/>
        <v>170.08920300680745</v>
      </c>
      <c r="F92" s="1">
        <f t="shared" si="7"/>
        <v>-0.86284781091401896</v>
      </c>
      <c r="G92" s="1">
        <f t="shared" si="8"/>
        <v>6.9088232362661201E-3</v>
      </c>
    </row>
    <row r="93" spans="2:7" x14ac:dyDescent="0.3">
      <c r="B93" s="1">
        <v>86</v>
      </c>
      <c r="C93" s="1">
        <v>171.92367992652618</v>
      </c>
      <c r="D93" s="1">
        <v>86</v>
      </c>
      <c r="E93" s="1">
        <f t="shared" si="6"/>
        <v>172.09025245394636</v>
      </c>
      <c r="F93" s="1">
        <f t="shared" si="7"/>
        <v>0.16657252742018613</v>
      </c>
      <c r="G93" s="1">
        <f t="shared" si="8"/>
        <v>6.9095660093827505E-3</v>
      </c>
    </row>
    <row r="94" spans="2:7" x14ac:dyDescent="0.3">
      <c r="B94" s="1">
        <v>87</v>
      </c>
      <c r="C94" s="1">
        <v>174.06412746434066</v>
      </c>
      <c r="D94" s="1">
        <v>87</v>
      </c>
      <c r="E94" s="1">
        <f t="shared" si="6"/>
        <v>174.09130190108527</v>
      </c>
      <c r="F94" s="1">
        <f t="shared" si="7"/>
        <v>2.717443674461606E-2</v>
      </c>
      <c r="G94" s="1">
        <f t="shared" si="8"/>
        <v>6.9095939990934116E-3</v>
      </c>
    </row>
    <row r="95" spans="2:7" x14ac:dyDescent="0.3">
      <c r="B95" s="1">
        <v>88</v>
      </c>
      <c r="C95" s="1">
        <v>175.19362195314014</v>
      </c>
      <c r="D95" s="1">
        <v>88</v>
      </c>
      <c r="E95" s="1">
        <f t="shared" si="6"/>
        <v>176.09235134822418</v>
      </c>
      <c r="F95" s="1">
        <f t="shared" si="7"/>
        <v>0.8987293950840467</v>
      </c>
      <c r="G95" s="1">
        <f t="shared" si="8"/>
        <v>6.9087577379188751E-3</v>
      </c>
    </row>
    <row r="96" spans="2:7" x14ac:dyDescent="0.3">
      <c r="B96" s="1">
        <v>89</v>
      </c>
      <c r="C96" s="1">
        <v>178.60328433411999</v>
      </c>
      <c r="D96" s="1">
        <v>89</v>
      </c>
      <c r="E96" s="1">
        <f t="shared" si="6"/>
        <v>178.0934007953631</v>
      </c>
      <c r="F96" s="1">
        <f t="shared" si="7"/>
        <v>-0.5098835387568954</v>
      </c>
      <c r="G96" s="1">
        <f t="shared" si="8"/>
        <v>6.9093253373849473E-3</v>
      </c>
    </row>
    <row r="97" spans="2:7" x14ac:dyDescent="0.3">
      <c r="B97" s="1">
        <v>90</v>
      </c>
      <c r="C97" s="1">
        <v>180.6110734957613</v>
      </c>
      <c r="D97" s="1">
        <v>90</v>
      </c>
      <c r="E97" s="1">
        <f t="shared" si="6"/>
        <v>180.09445024250201</v>
      </c>
      <c r="F97" s="1">
        <f t="shared" si="7"/>
        <v>-0.51662325325929714</v>
      </c>
      <c r="G97" s="1">
        <f t="shared" si="8"/>
        <v>6.9093181678040018E-3</v>
      </c>
    </row>
    <row r="98" spans="2:7" x14ac:dyDescent="0.3">
      <c r="B98" s="1">
        <v>91</v>
      </c>
      <c r="C98" s="1">
        <v>181.38433529172679</v>
      </c>
      <c r="D98" s="1">
        <v>91</v>
      </c>
      <c r="E98" s="1">
        <f t="shared" si="6"/>
        <v>182.09549968964092</v>
      </c>
      <c r="F98" s="1">
        <f t="shared" si="7"/>
        <v>0.711164397914132</v>
      </c>
      <c r="G98" s="1">
        <f t="shared" si="8"/>
        <v>6.9090706438874085E-3</v>
      </c>
    </row>
    <row r="99" spans="2:7" x14ac:dyDescent="0.3">
      <c r="B99" s="1">
        <v>92</v>
      </c>
      <c r="C99" s="1">
        <v>183.54990582945206</v>
      </c>
      <c r="D99" s="1">
        <v>92</v>
      </c>
      <c r="E99" s="1">
        <f t="shared" si="6"/>
        <v>184.09654913677983</v>
      </c>
      <c r="F99" s="1">
        <f t="shared" si="7"/>
        <v>0.54664330732776989</v>
      </c>
      <c r="G99" s="1">
        <f t="shared" si="8"/>
        <v>6.909285089532622E-3</v>
      </c>
    </row>
    <row r="100" spans="2:7" x14ac:dyDescent="0.3">
      <c r="B100" s="1">
        <v>93</v>
      </c>
      <c r="C100" s="1">
        <v>186.43552700741017</v>
      </c>
      <c r="D100" s="1">
        <v>93</v>
      </c>
      <c r="E100" s="1">
        <f t="shared" si="6"/>
        <v>186.09759858391874</v>
      </c>
      <c r="F100" s="1">
        <f t="shared" si="7"/>
        <v>-0.3379284234914337</v>
      </c>
      <c r="G100" s="1">
        <f t="shared" si="8"/>
        <v>6.9094764184570853E-3</v>
      </c>
    </row>
    <row r="101" spans="2:7" x14ac:dyDescent="0.3">
      <c r="B101" s="1">
        <v>94</v>
      </c>
      <c r="C101" s="1">
        <v>188.34853372675883</v>
      </c>
      <c r="D101" s="1">
        <v>94</v>
      </c>
      <c r="E101" s="1">
        <f t="shared" si="6"/>
        <v>188.09864803105765</v>
      </c>
      <c r="F101" s="1">
        <f t="shared" si="7"/>
        <v>-0.24988569570118102</v>
      </c>
      <c r="G101" s="1">
        <f t="shared" si="8"/>
        <v>6.909530051860323E-3</v>
      </c>
    </row>
    <row r="102" spans="2:7" x14ac:dyDescent="0.3">
      <c r="B102" s="1">
        <v>95</v>
      </c>
      <c r="C102" s="1">
        <v>190.58693650163343</v>
      </c>
      <c r="D102" s="1">
        <v>95</v>
      </c>
      <c r="E102" s="1">
        <f t="shared" si="6"/>
        <v>190.09969747819656</v>
      </c>
      <c r="F102" s="1">
        <f t="shared" si="7"/>
        <v>-0.48723902343687087</v>
      </c>
      <c r="G102" s="1">
        <f t="shared" si="8"/>
        <v>6.9093487366910407E-3</v>
      </c>
    </row>
    <row r="103" spans="2:7" x14ac:dyDescent="0.3">
      <c r="B103" s="1">
        <v>96</v>
      </c>
      <c r="C103" s="1">
        <v>192.16128952970655</v>
      </c>
      <c r="D103" s="1">
        <v>96</v>
      </c>
      <c r="E103" s="1">
        <f t="shared" si="6"/>
        <v>192.1007469253355</v>
      </c>
      <c r="F103" s="1">
        <f t="shared" si="7"/>
        <v>-6.0542604371050857E-2</v>
      </c>
      <c r="G103" s="1">
        <f t="shared" si="8"/>
        <v>6.9095909657345411E-3</v>
      </c>
    </row>
    <row r="104" spans="2:7" x14ac:dyDescent="0.3">
      <c r="B104" s="1">
        <v>97</v>
      </c>
      <c r="C104" s="1">
        <v>194.3178397807734</v>
      </c>
      <c r="D104" s="1">
        <v>97</v>
      </c>
      <c r="E104" s="1">
        <f t="shared" ref="E104:E107" si="9">D104*beta</f>
        <v>194.10179637247441</v>
      </c>
      <c r="F104" s="1">
        <f t="shared" si="7"/>
        <v>-0.21604340829898661</v>
      </c>
      <c r="G104" s="1">
        <f t="shared" ref="G104:G107" si="10">_xlfn.NORM.DIST(F104,0,RSE,0)</f>
        <v>6.9095463930473246E-3</v>
      </c>
    </row>
    <row r="105" spans="2:7" x14ac:dyDescent="0.3">
      <c r="B105" s="1">
        <v>98</v>
      </c>
      <c r="C105" s="1">
        <v>196.19408781423292</v>
      </c>
      <c r="D105" s="1">
        <v>98</v>
      </c>
      <c r="E105" s="1">
        <f t="shared" si="9"/>
        <v>196.10284581961332</v>
      </c>
      <c r="F105" s="1">
        <f t="shared" si="7"/>
        <v>-9.1241994619593925E-2</v>
      </c>
      <c r="G105" s="1">
        <f t="shared" si="10"/>
        <v>6.9095861366515188E-3</v>
      </c>
    </row>
    <row r="106" spans="2:7" x14ac:dyDescent="0.3">
      <c r="B106" s="1">
        <v>99</v>
      </c>
      <c r="C106" s="1">
        <v>197.92051224553575</v>
      </c>
      <c r="D106" s="1">
        <v>99</v>
      </c>
      <c r="E106" s="1">
        <f t="shared" si="9"/>
        <v>198.10389526675223</v>
      </c>
      <c r="F106" s="1">
        <f t="shared" si="7"/>
        <v>0.18338302121648553</v>
      </c>
      <c r="G106" s="1">
        <f t="shared" si="10"/>
        <v>6.9095599126246963E-3</v>
      </c>
    </row>
    <row r="107" spans="2:7" x14ac:dyDescent="0.3">
      <c r="B107" s="1">
        <v>100</v>
      </c>
      <c r="C107" s="1">
        <v>199.32713651939463</v>
      </c>
      <c r="D107" s="1">
        <v>100</v>
      </c>
      <c r="E107" s="1">
        <f t="shared" si="9"/>
        <v>200.10494471389114</v>
      </c>
      <c r="F107" s="1">
        <f t="shared" si="7"/>
        <v>0.77780819449651517</v>
      </c>
      <c r="G107" s="1">
        <f t="shared" si="10"/>
        <v>6.9089678143545233E-3</v>
      </c>
    </row>
  </sheetData>
  <hyperlinks>
    <hyperlink ref="C2" r:id="rId1"/>
  </hyperlinks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26" x14ac:dyDescent="0.3"/>
  <cols>
    <col min="1" max="16384" width="10.83203125" style="1"/>
  </cols>
  <sheetData>
    <row r="1" spans="1:1" x14ac:dyDescent="0.3">
      <c r="A1" s="1" t="s">
        <v>46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26" x14ac:dyDescent="0.3"/>
  <cols>
    <col min="1" max="16384" width="10.83203125" style="1"/>
  </cols>
  <sheetData>
    <row r="1" spans="1:1" x14ac:dyDescent="0.3">
      <c r="A1" s="1" t="s">
        <v>45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A2" sqref="A2"/>
    </sheetView>
  </sheetViews>
  <sheetFormatPr baseColWidth="10" defaultRowHeight="26" x14ac:dyDescent="0.3"/>
  <cols>
    <col min="1" max="16384" width="10.83203125" style="1"/>
  </cols>
  <sheetData>
    <row r="3" spans="2:2" x14ac:dyDescent="0.3">
      <c r="B3" s="1" t="s">
        <v>54</v>
      </c>
    </row>
    <row r="9" spans="2:2" x14ac:dyDescent="0.3">
      <c r="B9" s="1" t="s">
        <v>55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26" x14ac:dyDescent="0.3"/>
  <cols>
    <col min="1" max="16384" width="10.83203125" style="1"/>
  </cols>
  <sheetData>
    <row r="1" spans="1:1" x14ac:dyDescent="0.3">
      <c r="A1" s="1" t="s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DegreesOfFreedom</vt:lpstr>
      <vt:lpstr>MatrixMult</vt:lpstr>
      <vt:lpstr>OLS</vt:lpstr>
      <vt:lpstr>OLS.Numeric</vt:lpstr>
      <vt:lpstr>DistributionFitting</vt:lpstr>
      <vt:lpstr>OLS.Numeric.Likelihood</vt:lpstr>
      <vt:lpstr>Variance</vt:lpstr>
      <vt:lpstr>Distributions</vt:lpstr>
      <vt:lpstr>DistributionsCode</vt:lpstr>
      <vt:lpstr>RegressionVariance</vt:lpstr>
      <vt:lpstr>RegressionFit</vt:lpstr>
      <vt:lpstr>RegressionPlots</vt:lpstr>
      <vt:lpstr>VIF</vt:lpstr>
      <vt:lpstr>AVPlots</vt:lpstr>
      <vt:lpstr>RegNLikelihood</vt:lpstr>
      <vt:lpstr>LogisticReg1</vt:lpstr>
      <vt:lpstr>LogisticReg2</vt:lpstr>
      <vt:lpstr>Deviance</vt:lpstr>
      <vt:lpstr>DevianceCalc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2017-10-18T14:43:14Z</dcterms:created>
  <dcterms:modified xsi:type="dcterms:W3CDTF">2018-05-14T12:22:14Z</dcterms:modified>
</cp:coreProperties>
</file>