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bookViews>
    <workbookView xWindow="0" yWindow="460" windowWidth="27320" windowHeight="13600" activeTab="1"/>
  </bookViews>
  <sheets>
    <sheet name="MaxMarginClassifier" sheetId="4" r:id="rId1"/>
    <sheet name="SoftMarginClassifier" sheetId="5" r:id="rId2"/>
  </sheets>
  <definedNames>
    <definedName name="args">SoftMarginClassifier!$H$6:$H$9</definedName>
    <definedName name="b" localSheetId="1">SoftMarginClassifier!$H$8</definedName>
    <definedName name="b">MaxMarginClassifier!$H$8</definedName>
    <definedName name="beta" localSheetId="1">SoftMarginClassifier!$H$6:$H$8</definedName>
    <definedName name="beta">MaxMarginClassifier!$H$6:$H$8</definedName>
    <definedName name="Constraint" localSheetId="1">SoftMarginClassifier!$L$6:$L$25</definedName>
    <definedName name="Constraint">MaxMarginClassifier!$K$6:$K$15</definedName>
    <definedName name="D" localSheetId="1">SoftMarginClassifier!$J$6:$J$25</definedName>
    <definedName name="D">MaxMarginClassifier!$J$6:$J$15</definedName>
    <definedName name="l">SoftMarginClassifier!$H$9</definedName>
    <definedName name="MarginHi" localSheetId="1">SoftMarginClassifier!$N$6:$N$25</definedName>
    <definedName name="MarginHi">MaxMarginClassifier!$M$6:$M$15</definedName>
    <definedName name="MarginLo" localSheetId="1">SoftMarginClassifier!$O$6:$O$25</definedName>
    <definedName name="MarginLo">MaxMarginClassifier!$N$6:$N$15</definedName>
    <definedName name="n">SoftMarginClassifier!$B$6:$B$25</definedName>
    <definedName name="Obj" localSheetId="1">SoftMarginClassifier!$H$3</definedName>
    <definedName name="Obj">MaxMarginClassifier!$H$3</definedName>
    <definedName name="Plane" localSheetId="1">SoftMarginClassifier!$M$6:$M$25</definedName>
    <definedName name="Plane">MaxMarginClassifier!$L$6:$L$15</definedName>
    <definedName name="Slack">SoftMarginClassifier!$K$6:$K$25</definedName>
    <definedName name="solver_adj" localSheetId="0" hidden="1">MaxMarginClassifier!$H$6:$H$8</definedName>
    <definedName name="solver_adj" localSheetId="1" hidden="1">SoftMarginClassifier!$K$6:$K$25,SoftMarginClassifier!$H$6:$H$8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MaxMarginClassifier!$K$6:$K$15</definedName>
    <definedName name="solver_lhs1" localSheetId="1" hidden="1">SoftMarginClassifier!$L$6:$L$25</definedName>
    <definedName name="solver_lhs2" localSheetId="1" hidden="1">SoftMarginClassifier!$K$6:$K$25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2</definedName>
    <definedName name="solver_opt" localSheetId="0" hidden="1">MaxMarginClassifier!$H$3</definedName>
    <definedName name="solver_opt" localSheetId="1" hidden="1">SoftMarginClassifier!$H$3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1" hidden="1">3</definedName>
    <definedName name="solver_rhs1" localSheetId="0" hidden="1">1</definedName>
    <definedName name="solver_rhs1" localSheetId="1" hidden="1">1</definedName>
    <definedName name="solver_rhs2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w" localSheetId="1">SoftMarginClassifier!$H$6:$H$7</definedName>
    <definedName name="w">MaxMarginClassifier!$H$6:$H$7</definedName>
    <definedName name="w1_" localSheetId="1">SoftMarginClassifier!$H$6</definedName>
    <definedName name="w1_">MaxMarginClassifier!$H$6</definedName>
    <definedName name="w2_" localSheetId="1">SoftMarginClassifier!$H$7</definedName>
    <definedName name="w2_">MaxMarginClassifier!$H$7</definedName>
    <definedName name="X" localSheetId="1">SoftMarginClassifier!$C$6:$D$25</definedName>
    <definedName name="X">MaxMarginClassifier!$C$6:$D$15</definedName>
    <definedName name="X1_" localSheetId="1">SoftMarginClassifier!$C$6:$C$25</definedName>
    <definedName name="X1_">MaxMarginClassifier!$C$6:$C$15</definedName>
    <definedName name="X2_" localSheetId="1">SoftMarginClassifier!$D$6:$D$25</definedName>
    <definedName name="X2_">MaxMarginClassifier!$D$6:$D$15</definedName>
    <definedName name="y" localSheetId="1">SoftMarginClassifier!$E$6:$E$25</definedName>
    <definedName name="y">MaxMarginClassifier!$E$6:$E$15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" i="5" l="1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S7" i="5"/>
  <c r="T7" i="5"/>
  <c r="U7" i="5"/>
  <c r="V7" i="5"/>
  <c r="X7" i="5"/>
  <c r="Y7" i="5"/>
  <c r="S8" i="5"/>
  <c r="T8" i="5"/>
  <c r="U8" i="5"/>
  <c r="V8" i="5"/>
  <c r="X8" i="5"/>
  <c r="Y8" i="5"/>
  <c r="S9" i="5"/>
  <c r="T9" i="5"/>
  <c r="U9" i="5"/>
  <c r="V9" i="5"/>
  <c r="X9" i="5"/>
  <c r="Y9" i="5"/>
  <c r="S10" i="5"/>
  <c r="T10" i="5"/>
  <c r="U10" i="5"/>
  <c r="V10" i="5"/>
  <c r="X10" i="5"/>
  <c r="Y10" i="5"/>
  <c r="S11" i="5"/>
  <c r="T11" i="5"/>
  <c r="U11" i="5"/>
  <c r="V11" i="5"/>
  <c r="X11" i="5"/>
  <c r="Y11" i="5"/>
  <c r="S12" i="5"/>
  <c r="T12" i="5"/>
  <c r="U12" i="5"/>
  <c r="V12" i="5"/>
  <c r="X12" i="5"/>
  <c r="Y12" i="5"/>
  <c r="S13" i="5"/>
  <c r="T13" i="5"/>
  <c r="U13" i="5"/>
  <c r="V13" i="5"/>
  <c r="X13" i="5"/>
  <c r="Y13" i="5"/>
  <c r="S14" i="5"/>
  <c r="T14" i="5"/>
  <c r="U14" i="5"/>
  <c r="V14" i="5"/>
  <c r="X14" i="5"/>
  <c r="Y14" i="5"/>
  <c r="S15" i="5"/>
  <c r="T15" i="5"/>
  <c r="U15" i="5"/>
  <c r="V15" i="5"/>
  <c r="X15" i="5"/>
  <c r="Y15" i="5"/>
  <c r="S16" i="5"/>
  <c r="T16" i="5"/>
  <c r="U16" i="5"/>
  <c r="V16" i="5"/>
  <c r="X16" i="5"/>
  <c r="Y16" i="5"/>
  <c r="S17" i="5"/>
  <c r="T17" i="5"/>
  <c r="U17" i="5"/>
  <c r="V17" i="5"/>
  <c r="X17" i="5"/>
  <c r="Y17" i="5"/>
  <c r="S18" i="5"/>
  <c r="T18" i="5"/>
  <c r="U18" i="5"/>
  <c r="V18" i="5"/>
  <c r="X18" i="5"/>
  <c r="Y18" i="5"/>
  <c r="S19" i="5"/>
  <c r="T19" i="5"/>
  <c r="U19" i="5"/>
  <c r="V19" i="5"/>
  <c r="X19" i="5"/>
  <c r="Y19" i="5"/>
  <c r="S20" i="5"/>
  <c r="T20" i="5"/>
  <c r="U20" i="5"/>
  <c r="V20" i="5"/>
  <c r="X20" i="5"/>
  <c r="Y20" i="5"/>
  <c r="S21" i="5"/>
  <c r="T21" i="5"/>
  <c r="U21" i="5"/>
  <c r="V21" i="5"/>
  <c r="X21" i="5"/>
  <c r="Y21" i="5"/>
  <c r="S22" i="5"/>
  <c r="T22" i="5"/>
  <c r="U22" i="5"/>
  <c r="V22" i="5"/>
  <c r="X22" i="5"/>
  <c r="Y22" i="5"/>
  <c r="S23" i="5"/>
  <c r="T23" i="5"/>
  <c r="U23" i="5"/>
  <c r="V23" i="5"/>
  <c r="X23" i="5"/>
  <c r="Y23" i="5"/>
  <c r="S24" i="5"/>
  <c r="T24" i="5"/>
  <c r="U24" i="5"/>
  <c r="V24" i="5"/>
  <c r="X24" i="5"/>
  <c r="Y24" i="5"/>
  <c r="S25" i="5"/>
  <c r="T25" i="5"/>
  <c r="U25" i="5"/>
  <c r="V25" i="5"/>
  <c r="X25" i="5"/>
  <c r="Y25" i="5"/>
  <c r="S6" i="5"/>
  <c r="T6" i="5"/>
  <c r="U6" i="5"/>
  <c r="V6" i="5"/>
  <c r="Y6" i="5"/>
  <c r="X6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A11" i="5"/>
  <c r="A10" i="5"/>
  <c r="A9" i="5" a="1"/>
  <c r="A9" i="5"/>
  <c r="J6" i="5" a="1"/>
  <c r="J6" i="5"/>
  <c r="L6" i="5"/>
  <c r="A8" i="5" a="1"/>
  <c r="A8" i="5"/>
  <c r="A7" i="5"/>
  <c r="H3" i="5" a="1"/>
  <c r="H3" i="5"/>
  <c r="A6" i="5"/>
  <c r="M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L16" i="5"/>
  <c r="L17" i="5"/>
  <c r="L18" i="5"/>
  <c r="L19" i="5"/>
  <c r="L20" i="5"/>
  <c r="L21" i="5"/>
  <c r="L22" i="5"/>
  <c r="L23" i="5"/>
  <c r="L24" i="5"/>
  <c r="L25" i="5"/>
  <c r="L7" i="5"/>
  <c r="L8" i="5"/>
  <c r="L9" i="5"/>
  <c r="L10" i="5"/>
  <c r="L11" i="5"/>
  <c r="L12" i="5"/>
  <c r="L13" i="5"/>
  <c r="L14" i="5"/>
  <c r="L15" i="5"/>
  <c r="A10" i="4"/>
  <c r="A9" i="4"/>
  <c r="J6" i="4" a="1"/>
  <c r="J6" i="4"/>
  <c r="K6" i="4"/>
  <c r="A8" i="4" a="1"/>
  <c r="A8" i="4"/>
  <c r="A7" i="4"/>
  <c r="H3" i="4" a="1"/>
  <c r="H3" i="4"/>
  <c r="A6" i="4"/>
  <c r="J7" i="4"/>
  <c r="J8" i="4"/>
  <c r="J9" i="4"/>
  <c r="J10" i="4"/>
  <c r="J11" i="4"/>
  <c r="J12" i="4"/>
  <c r="J13" i="4"/>
  <c r="J14" i="4"/>
  <c r="J15" i="4"/>
  <c r="K13" i="4"/>
  <c r="L13" i="4"/>
  <c r="M13" i="4"/>
  <c r="N13" i="4"/>
  <c r="K14" i="4"/>
  <c r="L14" i="4"/>
  <c r="M14" i="4"/>
  <c r="N14" i="4"/>
  <c r="K15" i="4"/>
  <c r="L15" i="4"/>
  <c r="M15" i="4"/>
  <c r="N15" i="4"/>
  <c r="M7" i="4"/>
  <c r="N7" i="4"/>
  <c r="M8" i="4"/>
  <c r="N8" i="4"/>
  <c r="M9" i="4"/>
  <c r="N9" i="4"/>
  <c r="M10" i="4"/>
  <c r="N10" i="4"/>
  <c r="M11" i="4"/>
  <c r="N11" i="4"/>
  <c r="M12" i="4"/>
  <c r="N12" i="4"/>
  <c r="N6" i="4"/>
  <c r="M6" i="4"/>
  <c r="L7" i="4"/>
  <c r="L8" i="4"/>
  <c r="L9" i="4"/>
  <c r="L10" i="4"/>
  <c r="L11" i="4"/>
  <c r="L12" i="4"/>
  <c r="L6" i="4"/>
  <c r="K7" i="4"/>
  <c r="K8" i="4"/>
  <c r="K9" i="4"/>
  <c r="K10" i="4"/>
  <c r="K11" i="4"/>
  <c r="K12" i="4"/>
</calcChain>
</file>

<file path=xl/sharedStrings.xml><?xml version="1.0" encoding="utf-8"?>
<sst xmlns="http://schemas.openxmlformats.org/spreadsheetml/2006/main" count="36" uniqueCount="19">
  <si>
    <t>X1</t>
  </si>
  <si>
    <t>X2</t>
  </si>
  <si>
    <t>y</t>
  </si>
  <si>
    <t>b</t>
  </si>
  <si>
    <t>w</t>
  </si>
  <si>
    <t>D</t>
  </si>
  <si>
    <t>Constraint</t>
  </si>
  <si>
    <t>Plane</t>
  </si>
  <si>
    <t>MarginHi</t>
  </si>
  <si>
    <t>MarginLo</t>
  </si>
  <si>
    <t>w1_</t>
  </si>
  <si>
    <t>w2_</t>
  </si>
  <si>
    <t>n</t>
  </si>
  <si>
    <t>Obj</t>
  </si>
  <si>
    <t>Solver</t>
  </si>
  <si>
    <t>Slack</t>
  </si>
  <si>
    <t>l</t>
  </si>
  <si>
    <t>order</t>
  </si>
  <si>
    <t>X1_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</si>
</sst>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2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MaxMarginClassifier!$L$5</c:f>
              <c:strCache>
                <c:ptCount val="1"/>
                <c:pt idx="0">
                  <c:v>Plane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</c:v>
                </c:pt>
                <c:pt idx="1">
                  <c:v>5.40805017172303</c:v>
                </c:pt>
                <c:pt idx="2">
                  <c:v>5.274046176908154</c:v>
                </c:pt>
                <c:pt idx="3">
                  <c:v>5.090077143352334</c:v>
                </c:pt>
                <c:pt idx="4">
                  <c:v>6.00551279470232</c:v>
                </c:pt>
                <c:pt idx="5">
                  <c:v>2.84534305906192</c:v>
                </c:pt>
                <c:pt idx="6">
                  <c:v>3.143686776803244</c:v>
                </c:pt>
              </c:numCache>
            </c:numRef>
          </c:xVal>
          <c:yVal>
            <c:numRef>
              <c:f>MaxMarginClassifier!$L$6:$L$12</c:f>
              <c:numCache>
                <c:formatCode>0.00</c:formatCode>
                <c:ptCount val="7"/>
                <c:pt idx="0">
                  <c:v>-6.417489004702071</c:v>
                </c:pt>
                <c:pt idx="1">
                  <c:v>-2.111110174826855</c:v>
                </c:pt>
                <c:pt idx="2">
                  <c:v>-1.425611119454373</c:v>
                </c:pt>
                <c:pt idx="3">
                  <c:v>-0.484515304404062</c:v>
                </c:pt>
                <c:pt idx="4">
                  <c:v>-5.1674374450584</c:v>
                </c:pt>
                <c:pt idx="5">
                  <c:v>10.99844903907892</c:v>
                </c:pt>
                <c:pt idx="6">
                  <c:v>9.472268144468088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MaxMarginClassifier!$M$5</c:f>
              <c:strCache>
                <c:ptCount val="1"/>
                <c:pt idx="0">
                  <c:v>MarginHi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</c:v>
                </c:pt>
                <c:pt idx="1">
                  <c:v>5.40805017172303</c:v>
                </c:pt>
                <c:pt idx="2">
                  <c:v>5.274046176908154</c:v>
                </c:pt>
                <c:pt idx="3">
                  <c:v>5.090077143352334</c:v>
                </c:pt>
                <c:pt idx="4">
                  <c:v>6.00551279470232</c:v>
                </c:pt>
                <c:pt idx="5">
                  <c:v>2.84534305906192</c:v>
                </c:pt>
                <c:pt idx="6">
                  <c:v>3.143686776803244</c:v>
                </c:pt>
              </c:numCache>
            </c:numRef>
          </c:xVal>
          <c:yVal>
            <c:numRef>
              <c:f>MaxMarginClassifier!$M$6:$M$12</c:f>
              <c:numCache>
                <c:formatCode>0.00</c:formatCode>
                <c:ptCount val="7"/>
                <c:pt idx="0">
                  <c:v>-8.635987327958845</c:v>
                </c:pt>
                <c:pt idx="1">
                  <c:v>-4.32960849808363</c:v>
                </c:pt>
                <c:pt idx="2">
                  <c:v>-3.644109442711147</c:v>
                </c:pt>
                <c:pt idx="3">
                  <c:v>-2.703013627660836</c:v>
                </c:pt>
                <c:pt idx="4">
                  <c:v>-7.385935768315173</c:v>
                </c:pt>
                <c:pt idx="5">
                  <c:v>8.779950715822144</c:v>
                </c:pt>
                <c:pt idx="6">
                  <c:v>7.253769821211314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MaxMarginClassifier!$N$5</c:f>
              <c:strCache>
                <c:ptCount val="1"/>
                <c:pt idx="0">
                  <c:v>MarginLo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</c:v>
                </c:pt>
                <c:pt idx="1">
                  <c:v>5.40805017172303</c:v>
                </c:pt>
                <c:pt idx="2">
                  <c:v>5.274046176908154</c:v>
                </c:pt>
                <c:pt idx="3">
                  <c:v>5.090077143352334</c:v>
                </c:pt>
                <c:pt idx="4">
                  <c:v>6.00551279470232</c:v>
                </c:pt>
                <c:pt idx="5">
                  <c:v>2.84534305906192</c:v>
                </c:pt>
                <c:pt idx="6">
                  <c:v>3.143686776803244</c:v>
                </c:pt>
              </c:numCache>
            </c:numRef>
          </c:xVal>
          <c:yVal>
            <c:numRef>
              <c:f>MaxMarginClassifier!$N$6:$N$12</c:f>
              <c:numCache>
                <c:formatCode>0.00</c:formatCode>
                <c:ptCount val="7"/>
                <c:pt idx="0">
                  <c:v>-4.198990681445297</c:v>
                </c:pt>
                <c:pt idx="1">
                  <c:v>0.107388148429919</c:v>
                </c:pt>
                <c:pt idx="2">
                  <c:v>0.792887203802401</c:v>
                </c:pt>
                <c:pt idx="3">
                  <c:v>1.733983018852712</c:v>
                </c:pt>
                <c:pt idx="4">
                  <c:v>-2.948939121801625</c:v>
                </c:pt>
                <c:pt idx="5">
                  <c:v>13.21694736233569</c:v>
                </c:pt>
                <c:pt idx="6">
                  <c:v>11.69076646772486</c:v>
                </c:pt>
              </c:numCache>
            </c:numRef>
          </c:yVal>
          <c:smooth val="0"/>
        </c:ser>
        <c:ser>
          <c:idx val="7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MaxMarginClassifier!$C$11:$C$15</c:f>
              <c:numCache>
                <c:formatCode>General</c:formatCode>
                <c:ptCount val="5"/>
                <c:pt idx="0">
                  <c:v>2.84534305906192</c:v>
                </c:pt>
                <c:pt idx="1">
                  <c:v>3.143686776803244</c:v>
                </c:pt>
                <c:pt idx="2">
                  <c:v>4.271154943479956</c:v>
                </c:pt>
                <c:pt idx="3">
                  <c:v>4.06642439351186</c:v>
                </c:pt>
                <c:pt idx="4">
                  <c:v>3.87342055164563</c:v>
                </c:pt>
              </c:numCache>
            </c:numRef>
          </c:xVal>
          <c:yVal>
            <c:numRef>
              <c:f>MaxMarginClassifier!$D$11:$D$15</c:f>
              <c:numCache>
                <c:formatCode>General</c:formatCode>
                <c:ptCount val="5"/>
                <c:pt idx="0">
                  <c:v>0.73282583386346</c:v>
                </c:pt>
                <c:pt idx="1">
                  <c:v>1.85041836895362</c:v>
                </c:pt>
                <c:pt idx="2">
                  <c:v>1.486192781546066</c:v>
                </c:pt>
                <c:pt idx="3">
                  <c:v>1.424245222219405</c:v>
                </c:pt>
                <c:pt idx="4">
                  <c:v>3.37342055164564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MaxMarginClassifier!$M$5</c:f>
              <c:strCache>
                <c:ptCount val="1"/>
                <c:pt idx="0">
                  <c:v>MarginHi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</c:v>
                </c:pt>
                <c:pt idx="1">
                  <c:v>5.40805017172303</c:v>
                </c:pt>
                <c:pt idx="2">
                  <c:v>5.274046176908154</c:v>
                </c:pt>
                <c:pt idx="3">
                  <c:v>5.090077143352334</c:v>
                </c:pt>
                <c:pt idx="4">
                  <c:v>6.00551279470232</c:v>
                </c:pt>
                <c:pt idx="5">
                  <c:v>2.84534305906192</c:v>
                </c:pt>
                <c:pt idx="6">
                  <c:v>3.143686776803244</c:v>
                </c:pt>
              </c:numCache>
            </c:numRef>
          </c:xVal>
          <c:yVal>
            <c:numRef>
              <c:f>MaxMarginClassifier!$M$6:$M$12</c:f>
              <c:numCache>
                <c:formatCode>0.00</c:formatCode>
                <c:ptCount val="7"/>
                <c:pt idx="0">
                  <c:v>-8.635987327958845</c:v>
                </c:pt>
                <c:pt idx="1">
                  <c:v>-4.32960849808363</c:v>
                </c:pt>
                <c:pt idx="2">
                  <c:v>-3.644109442711147</c:v>
                </c:pt>
                <c:pt idx="3">
                  <c:v>-2.703013627660836</c:v>
                </c:pt>
                <c:pt idx="4">
                  <c:v>-7.385935768315173</c:v>
                </c:pt>
                <c:pt idx="5">
                  <c:v>8.779950715822144</c:v>
                </c:pt>
                <c:pt idx="6">
                  <c:v>7.253769821211314</c:v>
                </c:pt>
              </c:numCache>
            </c:numRef>
          </c:yVal>
          <c:smooth val="0"/>
        </c:ser>
        <c:ser>
          <c:idx val="2"/>
          <c:order val="5"/>
          <c:tx>
            <c:strRef>
              <c:f>MaxMarginClassifier!$N$5</c:f>
              <c:strCache>
                <c:ptCount val="1"/>
                <c:pt idx="0">
                  <c:v>MarginLo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</c:v>
                </c:pt>
                <c:pt idx="1">
                  <c:v>5.40805017172303</c:v>
                </c:pt>
                <c:pt idx="2">
                  <c:v>5.274046176908154</c:v>
                </c:pt>
                <c:pt idx="3">
                  <c:v>5.090077143352334</c:v>
                </c:pt>
                <c:pt idx="4">
                  <c:v>6.00551279470232</c:v>
                </c:pt>
                <c:pt idx="5">
                  <c:v>2.84534305906192</c:v>
                </c:pt>
                <c:pt idx="6">
                  <c:v>3.143686776803244</c:v>
                </c:pt>
              </c:numCache>
            </c:numRef>
          </c:xVal>
          <c:yVal>
            <c:numRef>
              <c:f>MaxMarginClassifier!$N$6:$N$12</c:f>
              <c:numCache>
                <c:formatCode>0.00</c:formatCode>
                <c:ptCount val="7"/>
                <c:pt idx="0">
                  <c:v>-4.198990681445297</c:v>
                </c:pt>
                <c:pt idx="1">
                  <c:v>0.107388148429919</c:v>
                </c:pt>
                <c:pt idx="2">
                  <c:v>0.792887203802401</c:v>
                </c:pt>
                <c:pt idx="3">
                  <c:v>1.733983018852712</c:v>
                </c:pt>
                <c:pt idx="4">
                  <c:v>-2.948939121801625</c:v>
                </c:pt>
                <c:pt idx="5">
                  <c:v>13.21694736233569</c:v>
                </c:pt>
                <c:pt idx="6">
                  <c:v>11.69076646772486</c:v>
                </c:pt>
              </c:numCache>
            </c:numRef>
          </c:yVal>
          <c:smooth val="0"/>
        </c:ser>
        <c:ser>
          <c:idx val="3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MaxMarginClassifier!$C$6:$C$10</c:f>
              <c:numCache>
                <c:formatCode>General</c:formatCode>
                <c:ptCount val="5"/>
                <c:pt idx="0">
                  <c:v>6.249877686825763</c:v>
                </c:pt>
                <c:pt idx="1">
                  <c:v>5.40805017172303</c:v>
                </c:pt>
                <c:pt idx="2">
                  <c:v>5.274046176908154</c:v>
                </c:pt>
                <c:pt idx="3">
                  <c:v>5.090077143352334</c:v>
                </c:pt>
                <c:pt idx="4">
                  <c:v>6.00551279470232</c:v>
                </c:pt>
              </c:numCache>
            </c:numRef>
          </c:xVal>
          <c:yVal>
            <c:numRef>
              <c:f>MaxMarginClassifier!$D$6:$D$10</c:f>
              <c:numCache>
                <c:formatCode>General</c:formatCode>
                <c:ptCount val="5"/>
                <c:pt idx="0">
                  <c:v>1.52481377012481</c:v>
                </c:pt>
                <c:pt idx="1">
                  <c:v>0.10738796916495</c:v>
                </c:pt>
                <c:pt idx="2">
                  <c:v>2.14399085991542</c:v>
                </c:pt>
                <c:pt idx="3">
                  <c:v>1.73398301885271</c:v>
                </c:pt>
                <c:pt idx="4">
                  <c:v>1.627543904514472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208352"/>
        <c:axId val="1214532752"/>
      </c:scatterChart>
      <c:valAx>
        <c:axId val="1277208352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32752"/>
        <c:crosses val="autoZero"/>
        <c:crossBetween val="midCat"/>
      </c:valAx>
      <c:valAx>
        <c:axId val="1214532752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08352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05081056044465"/>
          <c:y val="0.0534918276374443"/>
          <c:w val="0.888560599042767"/>
          <c:h val="0.890941254928572"/>
        </c:manualLayout>
      </c:layout>
      <c:scatterChart>
        <c:scatterStyle val="lineMarker"/>
        <c:varyColors val="0"/>
        <c:ser>
          <c:idx val="5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</c:v>
                </c:pt>
                <c:pt idx="1">
                  <c:v>3.471572704931586</c:v>
                </c:pt>
                <c:pt idx="2">
                  <c:v>4.359532243701283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3.751283729152835</c:v>
                </c:pt>
                <c:pt idx="6">
                  <c:v>3.466091956869784</c:v>
                </c:pt>
                <c:pt idx="7">
                  <c:v>3.746413791597523</c:v>
                </c:pt>
                <c:pt idx="8">
                  <c:v>4.129258581177559</c:v>
                </c:pt>
                <c:pt idx="9">
                  <c:v>2.98750169136846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</c:v>
                </c:pt>
                <c:pt idx="1">
                  <c:v>3.83966178725455</c:v>
                </c:pt>
                <c:pt idx="2">
                  <c:v>3.007665902072376</c:v>
                </c:pt>
                <c:pt idx="3">
                  <c:v>3.177792994031988</c:v>
                </c:pt>
                <c:pt idx="4">
                  <c:v>3.327320976568402</c:v>
                </c:pt>
                <c:pt idx="5">
                  <c:v>3.610307116429874</c:v>
                </c:pt>
                <c:pt idx="6">
                  <c:v>3.746231269577956</c:v>
                </c:pt>
                <c:pt idx="7">
                  <c:v>3.876064587629901</c:v>
                </c:pt>
                <c:pt idx="8">
                  <c:v>3.880891266882444</c:v>
                </c:pt>
                <c:pt idx="9">
                  <c:v>4.006917097314414</c:v>
                </c:pt>
              </c:numCache>
            </c:numRef>
          </c:yVal>
          <c:smooth val="0"/>
        </c:ser>
        <c:ser>
          <c:idx val="6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SoftMarginClassifier!$C$16:$C$25</c:f>
              <c:numCache>
                <c:formatCode>0.00</c:formatCode>
                <c:ptCount val="10"/>
                <c:pt idx="0">
                  <c:v>3.87579169428082</c:v>
                </c:pt>
                <c:pt idx="1">
                  <c:v>3.465665667176772</c:v>
                </c:pt>
                <c:pt idx="2">
                  <c:v>3.168733312407674</c:v>
                </c:pt>
                <c:pt idx="3">
                  <c:v>3.172268155212919</c:v>
                </c:pt>
                <c:pt idx="4">
                  <c:v>3.005046384099215</c:v>
                </c:pt>
                <c:pt idx="5">
                  <c:v>2.828540792434648</c:v>
                </c:pt>
                <c:pt idx="6">
                  <c:v>2.251387487094219</c:v>
                </c:pt>
                <c:pt idx="7">
                  <c:v>2.652674417561738</c:v>
                </c:pt>
                <c:pt idx="8">
                  <c:v>3.013539164899595</c:v>
                </c:pt>
                <c:pt idx="9">
                  <c:v>3.171861323633633</c:v>
                </c:pt>
              </c:numCache>
            </c:numRef>
          </c:xVal>
          <c:yVal>
            <c:numRef>
              <c:f>SoftMarginClassifier!$D$16:$D$25</c:f>
              <c:numCache>
                <c:formatCode>0.00</c:formatCode>
                <c:ptCount val="10"/>
                <c:pt idx="0">
                  <c:v>2.014672620634905</c:v>
                </c:pt>
                <c:pt idx="1">
                  <c:v>2.347967754958831</c:v>
                </c:pt>
                <c:pt idx="2">
                  <c:v>2.658652794163409</c:v>
                </c:pt>
                <c:pt idx="3">
                  <c:v>2.830564824240099</c:v>
                </c:pt>
                <c:pt idx="4">
                  <c:v>3.015753137280111</c:v>
                </c:pt>
                <c:pt idx="5">
                  <c:v>3.167854903825316</c:v>
                </c:pt>
                <c:pt idx="6">
                  <c:v>3.328364040589948</c:v>
                </c:pt>
                <c:pt idx="7">
                  <c:v>3.468385461985778</c:v>
                </c:pt>
                <c:pt idx="8">
                  <c:v>3.477214223400182</c:v>
                </c:pt>
                <c:pt idx="9">
                  <c:v>3.21708379620736</c:v>
                </c:pt>
              </c:numCache>
            </c:numRef>
          </c:yVal>
          <c:smooth val="0"/>
        </c:ser>
        <c:ser>
          <c:idx val="8"/>
          <c:order val="2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SoftMarginClassifier!$T$6:$T$25</c:f>
              <c:numCache>
                <c:formatCode>General</c:formatCode>
                <c:ptCount val="20"/>
                <c:pt idx="0">
                  <c:v>4.4763322093044</c:v>
                </c:pt>
                <c:pt idx="1">
                  <c:v>4.359532243701283</c:v>
                </c:pt>
                <c:pt idx="2">
                  <c:v>4.129258581177559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3.87579169428082</c:v>
                </c:pt>
                <c:pt idx="6">
                  <c:v>3.751283729152835</c:v>
                </c:pt>
                <c:pt idx="7">
                  <c:v>3.746413791597523</c:v>
                </c:pt>
                <c:pt idx="8">
                  <c:v>3.471572704931586</c:v>
                </c:pt>
                <c:pt idx="9">
                  <c:v>3.466091956869784</c:v>
                </c:pt>
                <c:pt idx="10">
                  <c:v>3.465665667176772</c:v>
                </c:pt>
                <c:pt idx="11">
                  <c:v>3.172268155212919</c:v>
                </c:pt>
                <c:pt idx="12">
                  <c:v>3.171861323633633</c:v>
                </c:pt>
                <c:pt idx="13">
                  <c:v>3.168733312407674</c:v>
                </c:pt>
                <c:pt idx="14">
                  <c:v>3.013539164899595</c:v>
                </c:pt>
                <c:pt idx="15">
                  <c:v>3.005046384099215</c:v>
                </c:pt>
                <c:pt idx="16">
                  <c:v>2.98750169136846</c:v>
                </c:pt>
                <c:pt idx="17">
                  <c:v>2.828540792434648</c:v>
                </c:pt>
                <c:pt idx="18">
                  <c:v>2.652674417561738</c:v>
                </c:pt>
                <c:pt idx="19">
                  <c:v>2.251387487094219</c:v>
                </c:pt>
              </c:numCache>
            </c:numRef>
          </c:xVal>
          <c:yVal>
            <c:numRef>
              <c:f>SoftMarginClassifier!$W$6:$W$25</c:f>
              <c:numCache>
                <c:formatCode>0.00</c:formatCode>
                <c:ptCount val="20"/>
                <c:pt idx="0">
                  <c:v>2.34024059119122</c:v>
                </c:pt>
                <c:pt idx="1">
                  <c:v>2.446596112119926</c:v>
                </c:pt>
                <c:pt idx="2">
                  <c:v>2.656278325701141</c:v>
                </c:pt>
                <c:pt idx="3">
                  <c:v>2.658540355181107</c:v>
                </c:pt>
                <c:pt idx="4">
                  <c:v>2.88063549518484</c:v>
                </c:pt>
                <c:pt idx="5">
                  <c:v>2.887079787455684</c:v>
                </c:pt>
                <c:pt idx="6">
                  <c:v>3.000454045937541</c:v>
                </c:pt>
                <c:pt idx="7">
                  <c:v>3.004888505681695</c:v>
                </c:pt>
                <c:pt idx="8">
                  <c:v>3.25515285117211</c:v>
                </c:pt>
                <c:pt idx="9">
                  <c:v>3.260143501744496</c:v>
                </c:pt>
                <c:pt idx="10">
                  <c:v>3.26053167191332</c:v>
                </c:pt>
                <c:pt idx="11">
                  <c:v>3.52769309668748</c:v>
                </c:pt>
                <c:pt idx="12">
                  <c:v>3.528063548719051</c:v>
                </c:pt>
                <c:pt idx="13">
                  <c:v>3.530911848045937</c:v>
                </c:pt>
                <c:pt idx="14">
                  <c:v>3.788193778898347</c:v>
                </c:pt>
                <c:pt idx="15">
                  <c:v>3.679961622500675</c:v>
                </c:pt>
                <c:pt idx="16">
                  <c:v>3.695937440004372</c:v>
                </c:pt>
                <c:pt idx="17">
                  <c:v>3.840683794389853</c:v>
                </c:pt>
                <c:pt idx="18">
                  <c:v>4.000823909302285</c:v>
                </c:pt>
                <c:pt idx="19">
                  <c:v>4.366227103655752</c:v>
                </c:pt>
              </c:numCache>
            </c:numRef>
          </c:yVal>
          <c:smooth val="0"/>
        </c:ser>
        <c:ser>
          <c:idx val="9"/>
          <c:order val="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</c:v>
                </c:pt>
                <c:pt idx="1">
                  <c:v>3.471572704931586</c:v>
                </c:pt>
                <c:pt idx="2">
                  <c:v>4.359532243701283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3.751283729152835</c:v>
                </c:pt>
                <c:pt idx="6">
                  <c:v>3.466091956869784</c:v>
                </c:pt>
                <c:pt idx="7">
                  <c:v>3.746413791597523</c:v>
                </c:pt>
                <c:pt idx="8">
                  <c:v>4.129258581177559</c:v>
                </c:pt>
                <c:pt idx="9">
                  <c:v>2.98750169136846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</c:v>
                </c:pt>
                <c:pt idx="1">
                  <c:v>3.83966178725455</c:v>
                </c:pt>
                <c:pt idx="2">
                  <c:v>3.007665902072376</c:v>
                </c:pt>
                <c:pt idx="3">
                  <c:v>3.177792994031988</c:v>
                </c:pt>
                <c:pt idx="4">
                  <c:v>3.327320976568402</c:v>
                </c:pt>
                <c:pt idx="5">
                  <c:v>3.610307116429874</c:v>
                </c:pt>
                <c:pt idx="6">
                  <c:v>3.746231269577956</c:v>
                </c:pt>
                <c:pt idx="7">
                  <c:v>3.876064587629901</c:v>
                </c:pt>
                <c:pt idx="8">
                  <c:v>3.880891266882444</c:v>
                </c:pt>
                <c:pt idx="9">
                  <c:v>4.006917097314414</c:v>
                </c:pt>
              </c:numCache>
            </c:numRef>
          </c:yVal>
          <c:smooth val="0"/>
        </c:ser>
        <c:ser>
          <c:idx val="10"/>
          <c:order val="4"/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SoftMarginClassifier!$C$16:$C$25</c:f>
              <c:numCache>
                <c:formatCode>0.00</c:formatCode>
                <c:ptCount val="10"/>
                <c:pt idx="0">
                  <c:v>3.87579169428082</c:v>
                </c:pt>
                <c:pt idx="1">
                  <c:v>3.465665667176772</c:v>
                </c:pt>
                <c:pt idx="2">
                  <c:v>3.168733312407674</c:v>
                </c:pt>
                <c:pt idx="3">
                  <c:v>3.172268155212919</c:v>
                </c:pt>
                <c:pt idx="4">
                  <c:v>3.005046384099215</c:v>
                </c:pt>
                <c:pt idx="5">
                  <c:v>2.828540792434648</c:v>
                </c:pt>
                <c:pt idx="6">
                  <c:v>2.251387487094219</c:v>
                </c:pt>
                <c:pt idx="7">
                  <c:v>2.652674417561738</c:v>
                </c:pt>
                <c:pt idx="8">
                  <c:v>3.013539164899595</c:v>
                </c:pt>
                <c:pt idx="9">
                  <c:v>3.171861323633633</c:v>
                </c:pt>
              </c:numCache>
            </c:numRef>
          </c:xVal>
          <c:yVal>
            <c:numRef>
              <c:f>SoftMarginClassifier!$D$16:$D$25</c:f>
              <c:numCache>
                <c:formatCode>0.00</c:formatCode>
                <c:ptCount val="10"/>
                <c:pt idx="0">
                  <c:v>2.014672620634905</c:v>
                </c:pt>
                <c:pt idx="1">
                  <c:v>2.347967754958831</c:v>
                </c:pt>
                <c:pt idx="2">
                  <c:v>2.658652794163409</c:v>
                </c:pt>
                <c:pt idx="3">
                  <c:v>2.830564824240099</c:v>
                </c:pt>
                <c:pt idx="4">
                  <c:v>3.015753137280111</c:v>
                </c:pt>
                <c:pt idx="5">
                  <c:v>3.167854903825316</c:v>
                </c:pt>
                <c:pt idx="6">
                  <c:v>3.328364040589948</c:v>
                </c:pt>
                <c:pt idx="7">
                  <c:v>3.468385461985778</c:v>
                </c:pt>
                <c:pt idx="8">
                  <c:v>3.477214223400182</c:v>
                </c:pt>
                <c:pt idx="9">
                  <c:v>3.21708379620736</c:v>
                </c:pt>
              </c:numCache>
            </c:numRef>
          </c:yVal>
          <c:smooth val="0"/>
        </c:ser>
        <c:ser>
          <c:idx val="11"/>
          <c:order val="5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SoftMarginClassifier!$T$6:$T$25</c:f>
              <c:numCache>
                <c:formatCode>General</c:formatCode>
                <c:ptCount val="20"/>
                <c:pt idx="0">
                  <c:v>4.4763322093044</c:v>
                </c:pt>
                <c:pt idx="1">
                  <c:v>4.359532243701283</c:v>
                </c:pt>
                <c:pt idx="2">
                  <c:v>4.129258581177559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3.87579169428082</c:v>
                </c:pt>
                <c:pt idx="6">
                  <c:v>3.751283729152835</c:v>
                </c:pt>
                <c:pt idx="7">
                  <c:v>3.746413791597523</c:v>
                </c:pt>
                <c:pt idx="8">
                  <c:v>3.471572704931586</c:v>
                </c:pt>
                <c:pt idx="9">
                  <c:v>3.466091956869784</c:v>
                </c:pt>
                <c:pt idx="10">
                  <c:v>3.465665667176772</c:v>
                </c:pt>
                <c:pt idx="11">
                  <c:v>3.172268155212919</c:v>
                </c:pt>
                <c:pt idx="12">
                  <c:v>3.171861323633633</c:v>
                </c:pt>
                <c:pt idx="13">
                  <c:v>3.168733312407674</c:v>
                </c:pt>
                <c:pt idx="14">
                  <c:v>3.013539164899595</c:v>
                </c:pt>
                <c:pt idx="15">
                  <c:v>3.005046384099215</c:v>
                </c:pt>
                <c:pt idx="16">
                  <c:v>2.98750169136846</c:v>
                </c:pt>
                <c:pt idx="17">
                  <c:v>2.828540792434648</c:v>
                </c:pt>
                <c:pt idx="18">
                  <c:v>2.652674417561738</c:v>
                </c:pt>
                <c:pt idx="19">
                  <c:v>2.251387487094219</c:v>
                </c:pt>
              </c:numCache>
            </c:numRef>
          </c:xVal>
          <c:yVal>
            <c:numRef>
              <c:f>SoftMarginClassifier!$X$6:$X$25</c:f>
              <c:numCache>
                <c:formatCode>0.00</c:formatCode>
                <c:ptCount val="20"/>
                <c:pt idx="0">
                  <c:v>2.651220099614115</c:v>
                </c:pt>
                <c:pt idx="1">
                  <c:v>2.757575620542821</c:v>
                </c:pt>
                <c:pt idx="2">
                  <c:v>2.967257834124037</c:v>
                </c:pt>
                <c:pt idx="3">
                  <c:v>2.969519863604003</c:v>
                </c:pt>
                <c:pt idx="4">
                  <c:v>3.191615003607735</c:v>
                </c:pt>
                <c:pt idx="5">
                  <c:v>3.19805929587858</c:v>
                </c:pt>
                <c:pt idx="6">
                  <c:v>3.311433554360437</c:v>
                </c:pt>
                <c:pt idx="7">
                  <c:v>3.31586801410459</c:v>
                </c:pt>
                <c:pt idx="8">
                  <c:v>3.566132359595005</c:v>
                </c:pt>
                <c:pt idx="9">
                  <c:v>3.571123010167391</c:v>
                </c:pt>
                <c:pt idx="10">
                  <c:v>3.571511180336215</c:v>
                </c:pt>
                <c:pt idx="11">
                  <c:v>3.838672605110374</c:v>
                </c:pt>
                <c:pt idx="12">
                  <c:v>3.839043057141946</c:v>
                </c:pt>
                <c:pt idx="13">
                  <c:v>3.841891356468832</c:v>
                </c:pt>
                <c:pt idx="14">
                  <c:v>4.099173287321243</c:v>
                </c:pt>
                <c:pt idx="15">
                  <c:v>3.99094113092357</c:v>
                </c:pt>
                <c:pt idx="16">
                  <c:v>4.006916948427268</c:v>
                </c:pt>
                <c:pt idx="17">
                  <c:v>4.151663302812748</c:v>
                </c:pt>
                <c:pt idx="18">
                  <c:v>4.31180341772518</c:v>
                </c:pt>
                <c:pt idx="19">
                  <c:v>4.677206612078646</c:v>
                </c:pt>
              </c:numCache>
            </c:numRef>
          </c:yVal>
          <c:smooth val="0"/>
        </c:ser>
        <c:ser>
          <c:idx val="1"/>
          <c:order val="6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</c:v>
                </c:pt>
                <c:pt idx="1">
                  <c:v>3.471572704931586</c:v>
                </c:pt>
                <c:pt idx="2">
                  <c:v>4.359532243701283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3.751283729152835</c:v>
                </c:pt>
                <c:pt idx="6">
                  <c:v>3.466091956869784</c:v>
                </c:pt>
                <c:pt idx="7">
                  <c:v>3.746413791597523</c:v>
                </c:pt>
                <c:pt idx="8">
                  <c:v>4.129258581177559</c:v>
                </c:pt>
                <c:pt idx="9">
                  <c:v>2.98750169136846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</c:v>
                </c:pt>
                <c:pt idx="1">
                  <c:v>3.83966178725455</c:v>
                </c:pt>
                <c:pt idx="2">
                  <c:v>3.007665902072376</c:v>
                </c:pt>
                <c:pt idx="3">
                  <c:v>3.177792994031988</c:v>
                </c:pt>
                <c:pt idx="4">
                  <c:v>3.327320976568402</c:v>
                </c:pt>
                <c:pt idx="5">
                  <c:v>3.610307116429874</c:v>
                </c:pt>
                <c:pt idx="6">
                  <c:v>3.746231269577956</c:v>
                </c:pt>
                <c:pt idx="7">
                  <c:v>3.876064587629901</c:v>
                </c:pt>
                <c:pt idx="8">
                  <c:v>3.880891266882444</c:v>
                </c:pt>
                <c:pt idx="9">
                  <c:v>4.006917097314414</c:v>
                </c:pt>
              </c:numCache>
            </c:numRef>
          </c:yVal>
          <c:smooth val="0"/>
        </c:ser>
        <c:ser>
          <c:idx val="2"/>
          <c:order val="7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SoftMarginClassifier!$C$16:$C$25</c:f>
              <c:numCache>
                <c:formatCode>0.00</c:formatCode>
                <c:ptCount val="10"/>
                <c:pt idx="0">
                  <c:v>3.87579169428082</c:v>
                </c:pt>
                <c:pt idx="1">
                  <c:v>3.465665667176772</c:v>
                </c:pt>
                <c:pt idx="2">
                  <c:v>3.168733312407674</c:v>
                </c:pt>
                <c:pt idx="3">
                  <c:v>3.172268155212919</c:v>
                </c:pt>
                <c:pt idx="4">
                  <c:v>3.005046384099215</c:v>
                </c:pt>
                <c:pt idx="5">
                  <c:v>2.828540792434648</c:v>
                </c:pt>
                <c:pt idx="6">
                  <c:v>2.251387487094219</c:v>
                </c:pt>
                <c:pt idx="7">
                  <c:v>2.652674417561738</c:v>
                </c:pt>
                <c:pt idx="8">
                  <c:v>3.013539164899595</c:v>
                </c:pt>
                <c:pt idx="9">
                  <c:v>3.171861323633633</c:v>
                </c:pt>
              </c:numCache>
            </c:numRef>
          </c:xVal>
          <c:yVal>
            <c:numRef>
              <c:f>SoftMarginClassifier!$D$16:$D$25</c:f>
              <c:numCache>
                <c:formatCode>0.00</c:formatCode>
                <c:ptCount val="10"/>
                <c:pt idx="0">
                  <c:v>2.014672620634905</c:v>
                </c:pt>
                <c:pt idx="1">
                  <c:v>2.347967754958831</c:v>
                </c:pt>
                <c:pt idx="2">
                  <c:v>2.658652794163409</c:v>
                </c:pt>
                <c:pt idx="3">
                  <c:v>2.830564824240099</c:v>
                </c:pt>
                <c:pt idx="4">
                  <c:v>3.015753137280111</c:v>
                </c:pt>
                <c:pt idx="5">
                  <c:v>3.167854903825316</c:v>
                </c:pt>
                <c:pt idx="6">
                  <c:v>3.328364040589948</c:v>
                </c:pt>
                <c:pt idx="7">
                  <c:v>3.468385461985778</c:v>
                </c:pt>
                <c:pt idx="8">
                  <c:v>3.477214223400182</c:v>
                </c:pt>
                <c:pt idx="9">
                  <c:v>3.21708379620736</c:v>
                </c:pt>
              </c:numCache>
            </c:numRef>
          </c:yVal>
          <c:smooth val="0"/>
        </c:ser>
        <c:ser>
          <c:idx val="4"/>
          <c:order val="8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SoftMarginClassifier!$T$6:$T$25</c:f>
              <c:numCache>
                <c:formatCode>General</c:formatCode>
                <c:ptCount val="20"/>
                <c:pt idx="0">
                  <c:v>4.4763322093044</c:v>
                </c:pt>
                <c:pt idx="1">
                  <c:v>4.359532243701283</c:v>
                </c:pt>
                <c:pt idx="2">
                  <c:v>4.129258581177559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3.87579169428082</c:v>
                </c:pt>
                <c:pt idx="6">
                  <c:v>3.751283729152835</c:v>
                </c:pt>
                <c:pt idx="7">
                  <c:v>3.746413791597523</c:v>
                </c:pt>
                <c:pt idx="8">
                  <c:v>3.471572704931586</c:v>
                </c:pt>
                <c:pt idx="9">
                  <c:v>3.466091956869784</c:v>
                </c:pt>
                <c:pt idx="10">
                  <c:v>3.465665667176772</c:v>
                </c:pt>
                <c:pt idx="11">
                  <c:v>3.172268155212919</c:v>
                </c:pt>
                <c:pt idx="12">
                  <c:v>3.171861323633633</c:v>
                </c:pt>
                <c:pt idx="13">
                  <c:v>3.168733312407674</c:v>
                </c:pt>
                <c:pt idx="14">
                  <c:v>3.013539164899595</c:v>
                </c:pt>
                <c:pt idx="15">
                  <c:v>3.005046384099215</c:v>
                </c:pt>
                <c:pt idx="16">
                  <c:v>2.98750169136846</c:v>
                </c:pt>
                <c:pt idx="17">
                  <c:v>2.828540792434648</c:v>
                </c:pt>
                <c:pt idx="18">
                  <c:v>2.652674417561738</c:v>
                </c:pt>
                <c:pt idx="19">
                  <c:v>2.251387487094219</c:v>
                </c:pt>
              </c:numCache>
            </c:numRef>
          </c:xVal>
          <c:yVal>
            <c:numRef>
              <c:f>SoftMarginClassifier!$Y$6:$Y$25</c:f>
              <c:numCache>
                <c:formatCode>0.00</c:formatCode>
                <c:ptCount val="20"/>
                <c:pt idx="0">
                  <c:v>2.029261082768325</c:v>
                </c:pt>
                <c:pt idx="1">
                  <c:v>2.135616603697031</c:v>
                </c:pt>
                <c:pt idx="2">
                  <c:v>2.345298817278246</c:v>
                </c:pt>
                <c:pt idx="3">
                  <c:v>2.347560846758212</c:v>
                </c:pt>
                <c:pt idx="4">
                  <c:v>2.569655986761945</c:v>
                </c:pt>
                <c:pt idx="5">
                  <c:v>2.576100279032789</c:v>
                </c:pt>
                <c:pt idx="6">
                  <c:v>2.689474537514646</c:v>
                </c:pt>
                <c:pt idx="7">
                  <c:v>2.693908997258799</c:v>
                </c:pt>
                <c:pt idx="8">
                  <c:v>2.944173342749214</c:v>
                </c:pt>
                <c:pt idx="9">
                  <c:v>2.949163993321601</c:v>
                </c:pt>
                <c:pt idx="10">
                  <c:v>2.949552163490425</c:v>
                </c:pt>
                <c:pt idx="11">
                  <c:v>3.216713588264584</c:v>
                </c:pt>
                <c:pt idx="12">
                  <c:v>3.217084040296156</c:v>
                </c:pt>
                <c:pt idx="13">
                  <c:v>3.219932339623042</c:v>
                </c:pt>
                <c:pt idx="14">
                  <c:v>3.477214270475452</c:v>
                </c:pt>
                <c:pt idx="15">
                  <c:v>3.36898211407778</c:v>
                </c:pt>
                <c:pt idx="16">
                  <c:v>3.384957931581477</c:v>
                </c:pt>
                <c:pt idx="17">
                  <c:v>3.529704285966958</c:v>
                </c:pt>
                <c:pt idx="18">
                  <c:v>3.68984440087939</c:v>
                </c:pt>
                <c:pt idx="19">
                  <c:v>4.055247595232856</c:v>
                </c:pt>
              </c:numCache>
            </c:numRef>
          </c:yVal>
          <c:smooth val="0"/>
        </c:ser>
        <c:ser>
          <c:idx val="7"/>
          <c:order val="9"/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</c:v>
                </c:pt>
                <c:pt idx="1">
                  <c:v>3.471572704931586</c:v>
                </c:pt>
                <c:pt idx="2">
                  <c:v>4.359532243701283</c:v>
                </c:pt>
                <c:pt idx="3">
                  <c:v>4.126774413330453</c:v>
                </c:pt>
                <c:pt idx="4">
                  <c:v>3.882868836200661</c:v>
                </c:pt>
                <c:pt idx="5">
                  <c:v>3.751283729152835</c:v>
                </c:pt>
                <c:pt idx="6">
                  <c:v>3.466091956869784</c:v>
                </c:pt>
                <c:pt idx="7">
                  <c:v>3.746413791597523</c:v>
                </c:pt>
                <c:pt idx="8">
                  <c:v>4.129258581177559</c:v>
                </c:pt>
                <c:pt idx="9">
                  <c:v>2.98750169136846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</c:v>
                </c:pt>
                <c:pt idx="1">
                  <c:v>3.83966178725455</c:v>
                </c:pt>
                <c:pt idx="2">
                  <c:v>3.007665902072376</c:v>
                </c:pt>
                <c:pt idx="3">
                  <c:v>3.177792994031988</c:v>
                </c:pt>
                <c:pt idx="4">
                  <c:v>3.327320976568402</c:v>
                </c:pt>
                <c:pt idx="5">
                  <c:v>3.610307116429874</c:v>
                </c:pt>
                <c:pt idx="6">
                  <c:v>3.746231269577956</c:v>
                </c:pt>
                <c:pt idx="7">
                  <c:v>3.876064587629901</c:v>
                </c:pt>
                <c:pt idx="8">
                  <c:v>3.880891266882444</c:v>
                </c:pt>
                <c:pt idx="9">
                  <c:v>4.006917097314414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359408"/>
        <c:axId val="1215559392"/>
      </c:scatterChart>
      <c:valAx>
        <c:axId val="1215359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559392"/>
        <c:crosses val="autoZero"/>
        <c:crossBetween val="midCat"/>
      </c:valAx>
      <c:valAx>
        <c:axId val="1215559392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359408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1</xdr:row>
      <xdr:rowOff>44450</xdr:rowOff>
    </xdr:from>
    <xdr:to>
      <xdr:col>24</xdr:col>
      <xdr:colOff>76200</xdr:colOff>
      <xdr:row>23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</xdr:colOff>
      <xdr:row>3</xdr:row>
      <xdr:rowOff>107950</xdr:rowOff>
    </xdr:from>
    <xdr:to>
      <xdr:col>25</xdr:col>
      <xdr:colOff>444500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6"/>
  <sheetViews>
    <sheetView workbookViewId="0">
      <selection activeCell="A6" sqref="A6:A10"/>
    </sheetView>
  </sheetViews>
  <sheetFormatPr baseColWidth="10" defaultColWidth="8.83203125" defaultRowHeight="15" x14ac:dyDescent="0.2"/>
  <cols>
    <col min="1" max="16384" width="8.83203125" style="1"/>
  </cols>
  <sheetData>
    <row r="3" spans="1:14" x14ac:dyDescent="0.2">
      <c r="G3" s="1" t="s">
        <v>13</v>
      </c>
      <c r="H3" s="6">
        <f t="array" ref="H3">MMULT(TRANSPOSE(w),w)/2</f>
        <v>2.760049553054329</v>
      </c>
    </row>
    <row r="5" spans="1:14" s="2" customFormat="1" x14ac:dyDescent="0.2">
      <c r="A5" s="2" t="s">
        <v>14</v>
      </c>
      <c r="B5" s="2" t="s">
        <v>12</v>
      </c>
      <c r="C5" s="2" t="s">
        <v>0</v>
      </c>
      <c r="D5" s="2" t="s">
        <v>1</v>
      </c>
      <c r="E5" s="2" t="s">
        <v>2</v>
      </c>
      <c r="H5" s="2" t="s">
        <v>4</v>
      </c>
      <c r="I5" s="1"/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">
      <c r="A6" s="8">
        <f>MIN($H$3)</f>
        <v>2.760049553054329</v>
      </c>
      <c r="B6" s="1">
        <v>1</v>
      </c>
      <c r="C6" s="1">
        <v>6.2498776868257631</v>
      </c>
      <c r="D6" s="1">
        <v>1.5248137701248101</v>
      </c>
      <c r="E6" s="1">
        <v>1</v>
      </c>
      <c r="G6" s="1" t="s">
        <v>10</v>
      </c>
      <c r="H6" s="1">
        <v>2.3058444691152569</v>
      </c>
      <c r="J6" s="4">
        <f t="array" ref="J6:J15">MMULT(X,w)+b</f>
        <v>3.5800355094104894</v>
      </c>
      <c r="K6" s="4">
        <f t="shared" ref="K6:K15" si="0">D*y</f>
        <v>3.5800355094104894</v>
      </c>
      <c r="L6" s="4">
        <f t="shared" ref="L6:L15" si="1">-(X1_*w1_+b)/w2_</f>
        <v>-6.4174890047020714</v>
      </c>
      <c r="M6" s="4">
        <f t="shared" ref="M6:M15" si="2">-(X1_*w1_+b+1)/w2_</f>
        <v>-8.6359873279588459</v>
      </c>
      <c r="N6" s="4">
        <f t="shared" ref="N6:N15" si="3">-(X1_*w1_+b-1)/w2_</f>
        <v>-4.1989906814452969</v>
      </c>
    </row>
    <row r="7" spans="1:14" x14ac:dyDescent="0.2">
      <c r="A7" s="9">
        <f>COUNT($H$6:$H$8)</f>
        <v>3</v>
      </c>
      <c r="B7" s="1">
        <v>2</v>
      </c>
      <c r="C7" s="1">
        <v>5.4080501717230298</v>
      </c>
      <c r="D7" s="1">
        <v>0.10738796916495</v>
      </c>
      <c r="E7" s="1">
        <v>1</v>
      </c>
      <c r="G7" s="1" t="s">
        <v>11</v>
      </c>
      <c r="H7" s="1">
        <v>0.45075535533062361</v>
      </c>
      <c r="J7" s="4">
        <v>0.99999991919535525</v>
      </c>
      <c r="K7" s="4">
        <f t="shared" si="0"/>
        <v>0.99999991919535525</v>
      </c>
      <c r="L7" s="4">
        <f t="shared" si="1"/>
        <v>-2.1111101748268553</v>
      </c>
      <c r="M7" s="4">
        <f t="shared" si="2"/>
        <v>-4.3296084980836298</v>
      </c>
      <c r="N7" s="4">
        <f t="shared" si="3"/>
        <v>0.10738814842991931</v>
      </c>
    </row>
    <row r="8" spans="1:14" x14ac:dyDescent="0.2">
      <c r="A8" s="9" t="b">
        <f t="array" ref="A8">Constraint&gt;=1</f>
        <v>1</v>
      </c>
      <c r="B8" s="1">
        <v>3</v>
      </c>
      <c r="C8" s="1">
        <v>5.2740461769081541</v>
      </c>
      <c r="D8" s="1">
        <v>2.1439908599154194</v>
      </c>
      <c r="E8" s="1">
        <v>1</v>
      </c>
      <c r="G8" s="1" t="s">
        <v>3</v>
      </c>
      <c r="H8" s="1">
        <v>-11.518528360169189</v>
      </c>
      <c r="J8" s="4">
        <v>1.6090172085997274</v>
      </c>
      <c r="K8" s="4">
        <f t="shared" si="0"/>
        <v>1.6090172085997274</v>
      </c>
      <c r="L8" s="4">
        <f t="shared" si="1"/>
        <v>-1.4256111194543735</v>
      </c>
      <c r="M8" s="4">
        <f t="shared" si="2"/>
        <v>-3.6441094427111476</v>
      </c>
      <c r="N8" s="4">
        <f t="shared" si="3"/>
        <v>0.79288720380240096</v>
      </c>
    </row>
    <row r="9" spans="1:14" x14ac:dyDescent="0.2">
      <c r="A9" s="9">
        <f>{32767,32767,0.000001,0.01,FALSE,FALSE,TRUE,1,1,1,0.0001,FALSE}</f>
        <v>32767</v>
      </c>
      <c r="B9" s="1">
        <v>4</v>
      </c>
      <c r="C9" s="1">
        <v>5.0900771433523344</v>
      </c>
      <c r="D9" s="1">
        <v>1.7339830188527097</v>
      </c>
      <c r="E9" s="1">
        <v>1</v>
      </c>
      <c r="J9" s="4">
        <v>0.99999999999999822</v>
      </c>
      <c r="K9" s="4">
        <f t="shared" si="0"/>
        <v>0.99999999999999822</v>
      </c>
      <c r="L9" s="4">
        <f t="shared" si="1"/>
        <v>-0.48451530440406204</v>
      </c>
      <c r="M9" s="4">
        <f t="shared" si="2"/>
        <v>-2.7030136276608365</v>
      </c>
      <c r="N9" s="4">
        <f t="shared" si="3"/>
        <v>1.7339830188527123</v>
      </c>
    </row>
    <row r="10" spans="1:14" x14ac:dyDescent="0.2">
      <c r="A10" s="10">
        <f>{0,0,0,100,0,FALSE,TRUE,0.075,0,0,FALSE,30}</f>
        <v>0</v>
      </c>
      <c r="B10" s="1">
        <v>5</v>
      </c>
      <c r="C10" s="1">
        <v>6.0055127947023212</v>
      </c>
      <c r="D10" s="1">
        <v>1.6275439045144724</v>
      </c>
      <c r="E10" s="1">
        <v>1</v>
      </c>
      <c r="J10" s="4">
        <v>3.06287423269168</v>
      </c>
      <c r="K10" s="4">
        <f t="shared" si="0"/>
        <v>3.06287423269168</v>
      </c>
      <c r="L10" s="4">
        <f t="shared" si="1"/>
        <v>-5.1674374450583995</v>
      </c>
      <c r="M10" s="4">
        <f t="shared" si="2"/>
        <v>-7.3859357683151732</v>
      </c>
      <c r="N10" s="4">
        <f t="shared" si="3"/>
        <v>-2.9489391218016245</v>
      </c>
    </row>
    <row r="11" spans="1:14" x14ac:dyDescent="0.2">
      <c r="B11" s="1">
        <v>6</v>
      </c>
      <c r="C11" s="1">
        <v>2.8453430590619204</v>
      </c>
      <c r="D11" s="1">
        <v>0.73282583386346012</v>
      </c>
      <c r="E11" s="1">
        <v>-1</v>
      </c>
      <c r="J11" s="4">
        <v>-4.6272846355571895</v>
      </c>
      <c r="K11" s="4">
        <f t="shared" si="0"/>
        <v>4.6272846355571895</v>
      </c>
      <c r="L11" s="4">
        <f t="shared" si="1"/>
        <v>10.998449039078919</v>
      </c>
      <c r="M11" s="4">
        <f t="shared" si="2"/>
        <v>8.7799507158221441</v>
      </c>
      <c r="N11" s="4">
        <f t="shared" si="3"/>
        <v>13.216947362335693</v>
      </c>
    </row>
    <row r="12" spans="1:14" x14ac:dyDescent="0.2">
      <c r="B12" s="1">
        <v>7</v>
      </c>
      <c r="C12" s="1">
        <v>3.1436867768032437</v>
      </c>
      <c r="D12" s="1">
        <v>1.8504183689536198</v>
      </c>
      <c r="E12" s="1">
        <v>-1</v>
      </c>
      <c r="J12" s="4">
        <v>-3.4355896038386575</v>
      </c>
      <c r="K12" s="4">
        <f t="shared" si="0"/>
        <v>3.4355896038386575</v>
      </c>
      <c r="L12" s="4">
        <f t="shared" si="1"/>
        <v>9.4722681444680887</v>
      </c>
      <c r="M12" s="4">
        <f t="shared" si="2"/>
        <v>7.2537698212113142</v>
      </c>
      <c r="N12" s="4">
        <f t="shared" si="3"/>
        <v>11.690766467724863</v>
      </c>
    </row>
    <row r="13" spans="1:14" x14ac:dyDescent="0.2">
      <c r="B13" s="1">
        <v>8</v>
      </c>
      <c r="C13" s="1">
        <v>4.2711549434799556</v>
      </c>
      <c r="D13" s="1">
        <v>1.486192781546066</v>
      </c>
      <c r="E13" s="1">
        <v>-1</v>
      </c>
      <c r="J13" s="4">
        <v>-1.0000000016760406</v>
      </c>
      <c r="K13" s="4">
        <f t="shared" si="0"/>
        <v>1.0000000016760406</v>
      </c>
      <c r="L13" s="4">
        <f t="shared" si="1"/>
        <v>3.7046911085211343</v>
      </c>
      <c r="M13" s="4">
        <f t="shared" si="2"/>
        <v>1.4861927852643597</v>
      </c>
      <c r="N13" s="4">
        <f t="shared" si="3"/>
        <v>5.9231894317779084</v>
      </c>
    </row>
    <row r="14" spans="1:14" x14ac:dyDescent="0.2">
      <c r="B14" s="1">
        <v>9</v>
      </c>
      <c r="C14" s="1">
        <v>4.06642439351186</v>
      </c>
      <c r="D14" s="1">
        <v>1.4242452222194046</v>
      </c>
      <c r="E14" s="1">
        <v>-1</v>
      </c>
      <c r="J14" s="4">
        <v>-1.5000000020950512</v>
      </c>
      <c r="K14" s="4">
        <f t="shared" si="0"/>
        <v>1.5000000020950512</v>
      </c>
      <c r="L14" s="4">
        <f t="shared" si="1"/>
        <v>4.7519927117524352</v>
      </c>
      <c r="M14" s="4">
        <f t="shared" si="2"/>
        <v>2.5334943884956607</v>
      </c>
      <c r="N14" s="4">
        <f t="shared" si="3"/>
        <v>6.9704910350092097</v>
      </c>
    </row>
    <row r="15" spans="1:14" x14ac:dyDescent="0.2">
      <c r="B15" s="1">
        <v>10</v>
      </c>
      <c r="C15" s="1">
        <v>3.8734205516456299</v>
      </c>
      <c r="D15" s="1">
        <v>3.3734205516456401</v>
      </c>
      <c r="E15" s="1">
        <v>-1</v>
      </c>
      <c r="J15" s="4">
        <v>-1.066435625163086</v>
      </c>
      <c r="K15" s="4">
        <f t="shared" si="0"/>
        <v>1.066435625163086</v>
      </c>
      <c r="L15" s="4">
        <f t="shared" si="1"/>
        <v>5.7393061979312368</v>
      </c>
      <c r="M15" s="4">
        <f t="shared" si="2"/>
        <v>3.5208078746744622</v>
      </c>
      <c r="N15" s="4">
        <f t="shared" si="3"/>
        <v>7.9578045211880104</v>
      </c>
    </row>
    <row r="16" spans="1:14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3" spans="1:25" x14ac:dyDescent="0.2">
      <c r="G3" s="1" t="s">
        <v>13</v>
      </c>
      <c r="H3" s="6">
        <f t="array" ref="H3">MMULT(TRANSPOSE(w),w)/2 + l*SUM(Slack)</f>
        <v>13.186107182874608</v>
      </c>
    </row>
    <row r="5" spans="1:25" s="2" customFormat="1" x14ac:dyDescent="0.2">
      <c r="A5" s="2" t="s">
        <v>14</v>
      </c>
      <c r="B5" s="2" t="s">
        <v>12</v>
      </c>
      <c r="C5" s="2" t="s">
        <v>0</v>
      </c>
      <c r="D5" s="2" t="s">
        <v>1</v>
      </c>
      <c r="E5" s="2" t="s">
        <v>2</v>
      </c>
      <c r="H5" s="2" t="s">
        <v>4</v>
      </c>
      <c r="I5" s="1"/>
      <c r="J5" s="2" t="s">
        <v>5</v>
      </c>
      <c r="K5" s="2" t="s">
        <v>15</v>
      </c>
      <c r="L5" s="2" t="s">
        <v>6</v>
      </c>
      <c r="M5" s="2" t="s">
        <v>7</v>
      </c>
      <c r="N5" s="2" t="s">
        <v>8</v>
      </c>
      <c r="O5" s="2" t="s">
        <v>9</v>
      </c>
      <c r="Q5" s="2" t="s">
        <v>17</v>
      </c>
      <c r="T5" s="2" t="s">
        <v>18</v>
      </c>
      <c r="U5" s="2" t="s">
        <v>2</v>
      </c>
      <c r="V5" s="2" t="s">
        <v>15</v>
      </c>
    </row>
    <row r="6" spans="1:25" x14ac:dyDescent="0.2">
      <c r="A6" s="8">
        <f>MIN($H$3)</f>
        <v>13.186107182874608</v>
      </c>
      <c r="B6" s="1">
        <v>1</v>
      </c>
      <c r="C6" s="4">
        <v>4.4763322093044007</v>
      </c>
      <c r="D6" s="4">
        <v>2.6512201278626844</v>
      </c>
      <c r="E6" s="1">
        <v>-1</v>
      </c>
      <c r="G6" s="1" t="s">
        <v>10</v>
      </c>
      <c r="H6" s="1">
        <v>-2.9280976194241033</v>
      </c>
      <c r="I6" s="4"/>
      <c r="J6" s="4">
        <f t="array" ref="J6:J25">MMULT(X,w)+b</f>
        <v>-1.0000000908373963</v>
      </c>
      <c r="K6" s="5">
        <v>0</v>
      </c>
      <c r="L6" s="4">
        <f t="shared" ref="L6:L25" si="0">D*y+Slack</f>
        <v>1.0000000908373963</v>
      </c>
      <c r="M6" s="4">
        <f>-(X1_*w1_+b+y*Slack)/w2_</f>
        <v>2.3402405911912201</v>
      </c>
      <c r="N6" s="4">
        <f t="shared" ref="N6:N25" si="1">-(X1_*w1_+b+y*Slack+1)/w2_</f>
        <v>2.6512200996141151</v>
      </c>
      <c r="O6" s="4">
        <f t="shared" ref="O6:O25" si="2">-(X1_*w1_+b+y*Slack-1)/w2_</f>
        <v>2.0292610827683246</v>
      </c>
      <c r="Q6" s="1">
        <f t="shared" ref="Q6:Q25" si="3">_xlfn.RANK.EQ(C6,X1_)</f>
        <v>1</v>
      </c>
      <c r="R6" s="1">
        <v>1</v>
      </c>
      <c r="S6" s="1">
        <f>VLOOKUP(R6,$Q$6:$R$25,2,0)</f>
        <v>1</v>
      </c>
      <c r="T6" s="1">
        <f ca="1">INDEX(INDIRECT(T$5),$S6)</f>
        <v>4.4763322093044007</v>
      </c>
      <c r="U6" s="1">
        <f ca="1">INDEX(INDIRECT(U$5),$S6)</f>
        <v>-1</v>
      </c>
      <c r="V6" s="1">
        <f ca="1">INDEX(INDIRECT(V$5),$S6)</f>
        <v>0</v>
      </c>
      <c r="W6" s="4">
        <f t="shared" ref="W6:W25" ca="1" si="4">-(T6*w1_+b+U6*V6)/w2_</f>
        <v>2.3402405911912201</v>
      </c>
      <c r="X6" s="4">
        <f t="shared" ref="X6:X25" ca="1" si="5">-(T6*w1_+b+U6*V6+1)/w2_</f>
        <v>2.6512200996141151</v>
      </c>
      <c r="Y6" s="4">
        <f t="shared" ref="Y6:Y25" ca="1" si="6">-(T6*w1_+b+U6*V6-1)/w2_</f>
        <v>2.0292610827683246</v>
      </c>
    </row>
    <row r="7" spans="1:25" x14ac:dyDescent="0.2">
      <c r="A7" s="9">
        <f>COUNT($K$6:$K$25,$H$6:$H$8)</f>
        <v>23</v>
      </c>
      <c r="B7" s="1">
        <v>2</v>
      </c>
      <c r="C7" s="4">
        <v>3.4715727049315857</v>
      </c>
      <c r="D7" s="4">
        <v>3.83966178725455</v>
      </c>
      <c r="E7" s="1">
        <v>-1</v>
      </c>
      <c r="G7" s="1" t="s">
        <v>11</v>
      </c>
      <c r="H7" s="1">
        <v>-3.2156459603123397</v>
      </c>
      <c r="I7" s="4"/>
      <c r="J7" s="4">
        <v>-1.8795737990799637</v>
      </c>
      <c r="K7" s="5">
        <v>0</v>
      </c>
      <c r="L7" s="4">
        <f t="shared" si="0"/>
        <v>1.8795737990799637</v>
      </c>
      <c r="M7" s="4">
        <f t="shared" ref="M7:M25" si="7">-(X1_*w1_+b+y*Slack)/w2_</f>
        <v>3.25515285117211</v>
      </c>
      <c r="N7" s="4">
        <f t="shared" si="1"/>
        <v>3.566132359595005</v>
      </c>
      <c r="O7" s="4">
        <f t="shared" si="2"/>
        <v>2.9441733427492145</v>
      </c>
      <c r="Q7" s="1">
        <f t="shared" si="3"/>
        <v>9</v>
      </c>
      <c r="R7" s="1">
        <v>2</v>
      </c>
      <c r="S7" s="1">
        <f t="shared" ref="S7:S25" si="8">VLOOKUP(R7,$Q$6:$R$25,2,0)</f>
        <v>3</v>
      </c>
      <c r="T7" s="1">
        <f t="shared" ref="T7:V25" ca="1" si="9">INDEX(INDIRECT(T$5),$S7)</f>
        <v>4.3595322437012829</v>
      </c>
      <c r="U7" s="1">
        <f t="shared" ca="1" si="9"/>
        <v>-1</v>
      </c>
      <c r="V7" s="1">
        <f t="shared" ca="1" si="9"/>
        <v>0</v>
      </c>
      <c r="W7" s="4">
        <f t="shared" ca="1" si="4"/>
        <v>2.4465961121199258</v>
      </c>
      <c r="X7" s="4">
        <f t="shared" ca="1" si="5"/>
        <v>2.7575756205428208</v>
      </c>
      <c r="Y7" s="4">
        <f t="shared" ca="1" si="6"/>
        <v>2.1356166036970308</v>
      </c>
    </row>
    <row r="8" spans="1:25" x14ac:dyDescent="0.2">
      <c r="A8" s="9" t="b">
        <f t="array" ref="A8">Constraint&gt;=1</f>
        <v>1</v>
      </c>
      <c r="B8" s="1">
        <v>3</v>
      </c>
      <c r="C8" s="4">
        <v>4.3595322437012829</v>
      </c>
      <c r="D8" s="4">
        <v>3.0076659020723757</v>
      </c>
      <c r="E8" s="1">
        <v>-1</v>
      </c>
      <c r="G8" s="1" t="s">
        <v>3</v>
      </c>
      <c r="H8" s="1">
        <v>20.632522889038661</v>
      </c>
      <c r="I8" s="4"/>
      <c r="J8" s="4">
        <v>-1.8042018035138909</v>
      </c>
      <c r="K8" s="5">
        <v>0</v>
      </c>
      <c r="L8" s="4">
        <f t="shared" si="0"/>
        <v>1.8042018035138909</v>
      </c>
      <c r="M8" s="4">
        <f t="shared" si="7"/>
        <v>2.4465961121199258</v>
      </c>
      <c r="N8" s="4">
        <f t="shared" si="1"/>
        <v>2.7575756205428208</v>
      </c>
      <c r="O8" s="4">
        <f t="shared" si="2"/>
        <v>2.1356166036970308</v>
      </c>
      <c r="Q8" s="1">
        <f t="shared" si="3"/>
        <v>2</v>
      </c>
      <c r="R8" s="1">
        <v>3</v>
      </c>
      <c r="S8" s="1">
        <f t="shared" si="8"/>
        <v>9</v>
      </c>
      <c r="T8" s="1">
        <f t="shared" ca="1" si="9"/>
        <v>4.1292585811775586</v>
      </c>
      <c r="U8" s="1">
        <f t="shared" ca="1" si="9"/>
        <v>-1</v>
      </c>
      <c r="V8" s="1">
        <f t="shared" ca="1" si="9"/>
        <v>0</v>
      </c>
      <c r="W8" s="4">
        <f t="shared" ca="1" si="4"/>
        <v>2.6562783257011415</v>
      </c>
      <c r="X8" s="4">
        <f t="shared" ca="1" si="5"/>
        <v>2.9672578341240365</v>
      </c>
      <c r="Y8" s="4">
        <f t="shared" ca="1" si="6"/>
        <v>2.3452988172782461</v>
      </c>
    </row>
    <row r="9" spans="1:25" x14ac:dyDescent="0.2">
      <c r="A9" s="9" t="b">
        <f t="array" ref="A9">Slack&gt;=0</f>
        <v>1</v>
      </c>
      <c r="B9" s="1">
        <v>4</v>
      </c>
      <c r="C9" s="4">
        <v>4.1267744133304527</v>
      </c>
      <c r="D9" s="4">
        <v>3.1777929940319876</v>
      </c>
      <c r="E9" s="1">
        <v>-1</v>
      </c>
      <c r="G9" s="7" t="s">
        <v>16</v>
      </c>
      <c r="H9" s="1">
        <v>10</v>
      </c>
      <c r="I9" s="4"/>
      <c r="J9" s="4">
        <v>-1.669732650502354</v>
      </c>
      <c r="K9" s="5">
        <v>0</v>
      </c>
      <c r="L9" s="4">
        <f t="shared" si="0"/>
        <v>1.669732650502354</v>
      </c>
      <c r="M9" s="4">
        <f t="shared" si="7"/>
        <v>2.6585403551811075</v>
      </c>
      <c r="N9" s="4">
        <f t="shared" si="1"/>
        <v>2.9695198636040026</v>
      </c>
      <c r="O9" s="4">
        <f t="shared" si="2"/>
        <v>2.3475608467582125</v>
      </c>
      <c r="Q9" s="1">
        <f t="shared" si="3"/>
        <v>4</v>
      </c>
      <c r="R9" s="1">
        <v>4</v>
      </c>
      <c r="S9" s="1">
        <f t="shared" si="8"/>
        <v>4</v>
      </c>
      <c r="T9" s="1">
        <f t="shared" ca="1" si="9"/>
        <v>4.1267744133304527</v>
      </c>
      <c r="U9" s="1">
        <f t="shared" ca="1" si="9"/>
        <v>-1</v>
      </c>
      <c r="V9" s="1">
        <f t="shared" ca="1" si="9"/>
        <v>0</v>
      </c>
      <c r="W9" s="4">
        <f t="shared" ca="1" si="4"/>
        <v>2.6585403551811075</v>
      </c>
      <c r="X9" s="4">
        <f t="shared" ca="1" si="5"/>
        <v>2.9695198636040026</v>
      </c>
      <c r="Y9" s="4">
        <f t="shared" ca="1" si="6"/>
        <v>2.3475608467582125</v>
      </c>
    </row>
    <row r="10" spans="1:25" x14ac:dyDescent="0.2">
      <c r="A10" s="9">
        <f>{32767,32767,0.000001,0.01,FALSE,FALSE,TRUE,1,1,1,0.0001,FALSE}</f>
        <v>32767</v>
      </c>
      <c r="B10" s="1">
        <v>5</v>
      </c>
      <c r="C10" s="4">
        <v>3.8828688362006614</v>
      </c>
      <c r="D10" s="4">
        <v>3.3273209765684024</v>
      </c>
      <c r="E10" s="1">
        <v>-1</v>
      </c>
      <c r="I10" s="4"/>
      <c r="J10" s="4">
        <v>-1.4363823637412239</v>
      </c>
      <c r="K10" s="5">
        <v>0</v>
      </c>
      <c r="L10" s="4">
        <f t="shared" si="0"/>
        <v>1.4363823637412239</v>
      </c>
      <c r="M10" s="4">
        <f t="shared" si="7"/>
        <v>2.8806354951848396</v>
      </c>
      <c r="N10" s="4">
        <f t="shared" si="1"/>
        <v>3.1916150036077346</v>
      </c>
      <c r="O10" s="4">
        <f t="shared" si="2"/>
        <v>2.5696559867619446</v>
      </c>
      <c r="Q10" s="1">
        <f t="shared" si="3"/>
        <v>5</v>
      </c>
      <c r="R10" s="1">
        <v>5</v>
      </c>
      <c r="S10" s="1">
        <f t="shared" si="8"/>
        <v>5</v>
      </c>
      <c r="T10" s="1">
        <f t="shared" ca="1" si="9"/>
        <v>3.8828688362006614</v>
      </c>
      <c r="U10" s="1">
        <f t="shared" ca="1" si="9"/>
        <v>-1</v>
      </c>
      <c r="V10" s="1">
        <f t="shared" ca="1" si="9"/>
        <v>0</v>
      </c>
      <c r="W10" s="4">
        <f t="shared" ca="1" si="4"/>
        <v>2.8806354951848396</v>
      </c>
      <c r="X10" s="4">
        <f t="shared" ca="1" si="5"/>
        <v>3.1916150036077346</v>
      </c>
      <c r="Y10" s="4">
        <f t="shared" ca="1" si="6"/>
        <v>2.5696559867619446</v>
      </c>
    </row>
    <row r="11" spans="1:25" x14ac:dyDescent="0.2">
      <c r="A11" s="10">
        <f>{0,0,0,100,0,FALSE,TRUE,0.075,0,0,FALSE,30}</f>
        <v>0</v>
      </c>
      <c r="B11" s="1">
        <v>6</v>
      </c>
      <c r="C11" s="4">
        <v>3.7512837291528354</v>
      </c>
      <c r="D11" s="4">
        <v>3.6103071164298739</v>
      </c>
      <c r="E11" s="1">
        <v>-1</v>
      </c>
      <c r="I11" s="4"/>
      <c r="J11" s="4">
        <v>-1.9610715625127462</v>
      </c>
      <c r="K11" s="5">
        <v>0</v>
      </c>
      <c r="L11" s="4">
        <f t="shared" si="0"/>
        <v>1.9610715625127462</v>
      </c>
      <c r="M11" s="4">
        <f t="shared" si="7"/>
        <v>3.0004540459375413</v>
      </c>
      <c r="N11" s="4">
        <f t="shared" si="1"/>
        <v>3.3114335543604367</v>
      </c>
      <c r="O11" s="4">
        <f t="shared" si="2"/>
        <v>2.6894745375146463</v>
      </c>
      <c r="Q11" s="1">
        <f t="shared" si="3"/>
        <v>7</v>
      </c>
      <c r="R11" s="1">
        <v>6</v>
      </c>
      <c r="S11" s="1">
        <f t="shared" si="8"/>
        <v>11</v>
      </c>
      <c r="T11" s="1">
        <f t="shared" ca="1" si="9"/>
        <v>3.8757916942808199</v>
      </c>
      <c r="U11" s="1">
        <f t="shared" ca="1" si="9"/>
        <v>1</v>
      </c>
      <c r="V11" s="1">
        <f t="shared" ca="1" si="9"/>
        <v>0</v>
      </c>
      <c r="W11" s="4">
        <f t="shared" ca="1" si="4"/>
        <v>2.8870797874556842</v>
      </c>
      <c r="X11" s="4">
        <f t="shared" ca="1" si="5"/>
        <v>3.1980592958785796</v>
      </c>
      <c r="Y11" s="4">
        <f t="shared" ca="1" si="6"/>
        <v>2.5761002790327892</v>
      </c>
    </row>
    <row r="12" spans="1:25" x14ac:dyDescent="0.2">
      <c r="B12" s="1">
        <v>7</v>
      </c>
      <c r="C12" s="4">
        <v>3.4660919568697839</v>
      </c>
      <c r="D12" s="4">
        <v>3.7462312695779567</v>
      </c>
      <c r="E12" s="1">
        <v>-1</v>
      </c>
      <c r="I12" s="4"/>
      <c r="J12" s="4">
        <v>-1.5630861669909102</v>
      </c>
      <c r="K12" s="5">
        <v>0</v>
      </c>
      <c r="L12" s="4">
        <f t="shared" si="0"/>
        <v>1.5630861669909102</v>
      </c>
      <c r="M12" s="4">
        <f t="shared" si="7"/>
        <v>3.2601435017444964</v>
      </c>
      <c r="N12" s="4">
        <f t="shared" si="1"/>
        <v>3.5711230101673914</v>
      </c>
      <c r="O12" s="4">
        <f t="shared" si="2"/>
        <v>2.949163993321601</v>
      </c>
      <c r="Q12" s="1">
        <f t="shared" si="3"/>
        <v>10</v>
      </c>
      <c r="R12" s="1">
        <v>7</v>
      </c>
      <c r="S12" s="1">
        <f t="shared" si="8"/>
        <v>6</v>
      </c>
      <c r="T12" s="1">
        <f t="shared" ca="1" si="9"/>
        <v>3.7512837291528354</v>
      </c>
      <c r="U12" s="1">
        <f t="shared" ca="1" si="9"/>
        <v>-1</v>
      </c>
      <c r="V12" s="1">
        <f t="shared" ca="1" si="9"/>
        <v>0</v>
      </c>
      <c r="W12" s="4">
        <f t="shared" ca="1" si="4"/>
        <v>3.0004540459375413</v>
      </c>
      <c r="X12" s="4">
        <f t="shared" ca="1" si="5"/>
        <v>3.3114335543604367</v>
      </c>
      <c r="Y12" s="4">
        <f t="shared" ca="1" si="6"/>
        <v>2.6894745375146463</v>
      </c>
    </row>
    <row r="13" spans="1:25" x14ac:dyDescent="0.2">
      <c r="B13" s="1">
        <v>8</v>
      </c>
      <c r="C13" s="4">
        <v>3.7464137915975231</v>
      </c>
      <c r="D13" s="4">
        <v>3.8760645876299011</v>
      </c>
      <c r="E13" s="1">
        <v>-1</v>
      </c>
      <c r="I13" s="4"/>
      <c r="J13" s="4">
        <v>-2.8013938486374812</v>
      </c>
      <c r="K13" s="5">
        <v>0</v>
      </c>
      <c r="L13" s="4">
        <f t="shared" si="0"/>
        <v>2.8013938486374812</v>
      </c>
      <c r="M13" s="4">
        <f t="shared" si="7"/>
        <v>3.004888505681695</v>
      </c>
      <c r="N13" s="4">
        <f t="shared" si="1"/>
        <v>3.31586801410459</v>
      </c>
      <c r="O13" s="4">
        <f t="shared" si="2"/>
        <v>2.6939089972587995</v>
      </c>
      <c r="Q13" s="1">
        <f t="shared" si="3"/>
        <v>8</v>
      </c>
      <c r="R13" s="1">
        <v>8</v>
      </c>
      <c r="S13" s="1">
        <f t="shared" si="8"/>
        <v>8</v>
      </c>
      <c r="T13" s="1">
        <f t="shared" ca="1" si="9"/>
        <v>3.7464137915975231</v>
      </c>
      <c r="U13" s="1">
        <f t="shared" ca="1" si="9"/>
        <v>-1</v>
      </c>
      <c r="V13" s="1">
        <f t="shared" ca="1" si="9"/>
        <v>0</v>
      </c>
      <c r="W13" s="4">
        <f t="shared" ca="1" si="4"/>
        <v>3.004888505681695</v>
      </c>
      <c r="X13" s="4">
        <f t="shared" ca="1" si="5"/>
        <v>3.31586801410459</v>
      </c>
      <c r="Y13" s="4">
        <f t="shared" ca="1" si="6"/>
        <v>2.6939089972587995</v>
      </c>
    </row>
    <row r="14" spans="1:25" x14ac:dyDescent="0.2">
      <c r="B14" s="1">
        <v>9</v>
      </c>
      <c r="C14" s="4">
        <v>4.1292585811775586</v>
      </c>
      <c r="D14" s="4">
        <v>3.8808912668824447</v>
      </c>
      <c r="E14" s="1">
        <v>-1</v>
      </c>
      <c r="I14" s="4"/>
      <c r="J14" s="4">
        <v>-3.9379216572558704</v>
      </c>
      <c r="K14" s="5">
        <v>0</v>
      </c>
      <c r="L14" s="4">
        <f t="shared" si="0"/>
        <v>3.9379216572558704</v>
      </c>
      <c r="M14" s="4">
        <f t="shared" si="7"/>
        <v>2.6562783257011415</v>
      </c>
      <c r="N14" s="4">
        <f t="shared" si="1"/>
        <v>2.9672578341240365</v>
      </c>
      <c r="O14" s="4">
        <f t="shared" si="2"/>
        <v>2.3452988172782461</v>
      </c>
      <c r="Q14" s="1">
        <f t="shared" si="3"/>
        <v>3</v>
      </c>
      <c r="R14" s="1">
        <v>9</v>
      </c>
      <c r="S14" s="1">
        <f t="shared" si="8"/>
        <v>2</v>
      </c>
      <c r="T14" s="1">
        <f t="shared" ca="1" si="9"/>
        <v>3.4715727049315857</v>
      </c>
      <c r="U14" s="1">
        <f t="shared" ca="1" si="9"/>
        <v>-1</v>
      </c>
      <c r="V14" s="1">
        <f t="shared" ca="1" si="9"/>
        <v>0</v>
      </c>
      <c r="W14" s="4">
        <f t="shared" ca="1" si="4"/>
        <v>3.25515285117211</v>
      </c>
      <c r="X14" s="4">
        <f t="shared" ca="1" si="5"/>
        <v>3.566132359595005</v>
      </c>
      <c r="Y14" s="4">
        <f t="shared" ca="1" si="6"/>
        <v>2.9441733427492145</v>
      </c>
    </row>
    <row r="15" spans="1:25" x14ac:dyDescent="0.2">
      <c r="B15" s="1">
        <v>10</v>
      </c>
      <c r="C15" s="4">
        <v>2.9875016913684602</v>
      </c>
      <c r="D15" s="4">
        <v>4.0069170973144139</v>
      </c>
      <c r="E15" s="1">
        <v>-1</v>
      </c>
      <c r="I15" s="4"/>
      <c r="J15" s="4">
        <v>-1.0000004787683494</v>
      </c>
      <c r="K15" s="5">
        <v>0</v>
      </c>
      <c r="L15" s="4">
        <f t="shared" si="0"/>
        <v>1.0000004787683494</v>
      </c>
      <c r="M15" s="4">
        <f t="shared" si="7"/>
        <v>3.6959374400043723</v>
      </c>
      <c r="N15" s="4">
        <f t="shared" si="1"/>
        <v>4.0069169484272678</v>
      </c>
      <c r="O15" s="4">
        <f t="shared" si="2"/>
        <v>3.3849579315814768</v>
      </c>
      <c r="Q15" s="1">
        <f t="shared" si="3"/>
        <v>17</v>
      </c>
      <c r="R15" s="1">
        <v>10</v>
      </c>
      <c r="S15" s="1">
        <f t="shared" si="8"/>
        <v>7</v>
      </c>
      <c r="T15" s="1">
        <f t="shared" ca="1" si="9"/>
        <v>3.4660919568697839</v>
      </c>
      <c r="U15" s="1">
        <f t="shared" ca="1" si="9"/>
        <v>-1</v>
      </c>
      <c r="V15" s="1">
        <f t="shared" ca="1" si="9"/>
        <v>0</v>
      </c>
      <c r="W15" s="4">
        <f t="shared" ca="1" si="4"/>
        <v>3.2601435017444964</v>
      </c>
      <c r="X15" s="4">
        <f t="shared" ca="1" si="5"/>
        <v>3.5711230101673914</v>
      </c>
      <c r="Y15" s="4">
        <f t="shared" ca="1" si="6"/>
        <v>2.949163993321601</v>
      </c>
    </row>
    <row r="16" spans="1:25" x14ac:dyDescent="0.2">
      <c r="B16" s="1">
        <v>11</v>
      </c>
      <c r="C16" s="4">
        <v>3.8757916942808199</v>
      </c>
      <c r="D16" s="4">
        <v>2.0146726206349053</v>
      </c>
      <c r="E16" s="1">
        <v>1</v>
      </c>
      <c r="I16" s="4"/>
      <c r="J16" s="4">
        <v>2.8053525817347733</v>
      </c>
      <c r="K16" s="5">
        <v>0</v>
      </c>
      <c r="L16" s="4">
        <f t="shared" si="0"/>
        <v>2.8053525817347733</v>
      </c>
      <c r="M16" s="4">
        <f t="shared" si="7"/>
        <v>2.8870797874556842</v>
      </c>
      <c r="N16" s="4">
        <f t="shared" si="1"/>
        <v>3.1980592958785796</v>
      </c>
      <c r="O16" s="4">
        <f t="shared" si="2"/>
        <v>2.5761002790327892</v>
      </c>
      <c r="Q16" s="1">
        <f t="shared" si="3"/>
        <v>6</v>
      </c>
      <c r="R16" s="1">
        <v>11</v>
      </c>
      <c r="S16" s="1">
        <f t="shared" si="8"/>
        <v>12</v>
      </c>
      <c r="T16" s="1">
        <f t="shared" ca="1" si="9"/>
        <v>3.465665667176772</v>
      </c>
      <c r="U16" s="1">
        <f t="shared" ca="1" si="9"/>
        <v>1</v>
      </c>
      <c r="V16" s="1">
        <f t="shared" ca="1" si="9"/>
        <v>0</v>
      </c>
      <c r="W16" s="4">
        <f t="shared" ca="1" si="4"/>
        <v>3.2605316719133204</v>
      </c>
      <c r="X16" s="4">
        <f t="shared" ca="1" si="5"/>
        <v>3.5715111803362154</v>
      </c>
      <c r="Y16" s="4">
        <f t="shared" ca="1" si="6"/>
        <v>2.9495521634904254</v>
      </c>
    </row>
    <row r="17" spans="2:25" x14ac:dyDescent="0.2">
      <c r="B17" s="1">
        <v>12</v>
      </c>
      <c r="C17" s="4">
        <v>3.465665667176772</v>
      </c>
      <c r="D17" s="4">
        <v>2.3479677549588307</v>
      </c>
      <c r="E17" s="1">
        <v>1</v>
      </c>
      <c r="I17" s="4"/>
      <c r="J17" s="4">
        <v>2.9344824730815091</v>
      </c>
      <c r="K17" s="5">
        <v>0</v>
      </c>
      <c r="L17" s="4">
        <f t="shared" si="0"/>
        <v>2.9344824730815091</v>
      </c>
      <c r="M17" s="4">
        <f t="shared" si="7"/>
        <v>3.2605316719133204</v>
      </c>
      <c r="N17" s="4">
        <f t="shared" si="1"/>
        <v>3.5715111803362154</v>
      </c>
      <c r="O17" s="4">
        <f t="shared" si="2"/>
        <v>2.9495521634904254</v>
      </c>
      <c r="Q17" s="1">
        <f t="shared" si="3"/>
        <v>11</v>
      </c>
      <c r="R17" s="1">
        <v>12</v>
      </c>
      <c r="S17" s="1">
        <f t="shared" si="8"/>
        <v>14</v>
      </c>
      <c r="T17" s="1">
        <f t="shared" ca="1" si="9"/>
        <v>3.1722681552129193</v>
      </c>
      <c r="U17" s="1">
        <f t="shared" ca="1" si="9"/>
        <v>1</v>
      </c>
      <c r="V17" s="1">
        <f t="shared" ca="1" si="9"/>
        <v>0</v>
      </c>
      <c r="W17" s="4">
        <f t="shared" ca="1" si="4"/>
        <v>3.5276930966874791</v>
      </c>
      <c r="X17" s="4">
        <f t="shared" ca="1" si="5"/>
        <v>3.8386726051103741</v>
      </c>
      <c r="Y17" s="4">
        <f t="shared" ca="1" si="6"/>
        <v>3.2167135882645841</v>
      </c>
    </row>
    <row r="18" spans="2:25" x14ac:dyDescent="0.2">
      <c r="B18" s="1">
        <v>13</v>
      </c>
      <c r="C18" s="4">
        <v>3.1687333124076749</v>
      </c>
      <c r="D18" s="4">
        <v>2.6586527941634088</v>
      </c>
      <c r="E18" s="1">
        <v>1</v>
      </c>
      <c r="I18" s="4"/>
      <c r="J18" s="4">
        <v>2.8048763029632156</v>
      </c>
      <c r="K18" s="5">
        <v>0</v>
      </c>
      <c r="L18" s="4">
        <f t="shared" si="0"/>
        <v>2.8048763029632156</v>
      </c>
      <c r="M18" s="4">
        <f t="shared" si="7"/>
        <v>3.5309118480459372</v>
      </c>
      <c r="N18" s="4">
        <f t="shared" si="1"/>
        <v>3.8418913564688322</v>
      </c>
      <c r="O18" s="4">
        <f t="shared" si="2"/>
        <v>3.2199323396230422</v>
      </c>
      <c r="Q18" s="1">
        <f t="shared" si="3"/>
        <v>14</v>
      </c>
      <c r="R18" s="1">
        <v>13</v>
      </c>
      <c r="S18" s="1">
        <f t="shared" si="8"/>
        <v>20</v>
      </c>
      <c r="T18" s="1">
        <f t="shared" ca="1" si="9"/>
        <v>3.1718613236336335</v>
      </c>
      <c r="U18" s="1">
        <f t="shared" ca="1" si="9"/>
        <v>1</v>
      </c>
      <c r="V18" s="1">
        <f t="shared" ca="1" si="9"/>
        <v>0</v>
      </c>
      <c r="W18" s="4">
        <f t="shared" ca="1" si="4"/>
        <v>3.528063548719051</v>
      </c>
      <c r="X18" s="4">
        <f t="shared" ca="1" si="5"/>
        <v>3.8390430571419465</v>
      </c>
      <c r="Y18" s="4">
        <f t="shared" ca="1" si="6"/>
        <v>3.217084040296156</v>
      </c>
    </row>
    <row r="19" spans="2:25" x14ac:dyDescent="0.2">
      <c r="B19" s="1">
        <v>14</v>
      </c>
      <c r="C19" s="4">
        <v>3.1722681552129193</v>
      </c>
      <c r="D19" s="4">
        <v>2.8305648242400991</v>
      </c>
      <c r="E19" s="1">
        <v>1</v>
      </c>
      <c r="I19" s="4"/>
      <c r="J19" s="4">
        <v>2.2417177131149373</v>
      </c>
      <c r="K19" s="5">
        <v>0</v>
      </c>
      <c r="L19" s="4">
        <f t="shared" si="0"/>
        <v>2.2417177131149373</v>
      </c>
      <c r="M19" s="4">
        <f t="shared" si="7"/>
        <v>3.5276930966874791</v>
      </c>
      <c r="N19" s="4">
        <f t="shared" si="1"/>
        <v>3.8386726051103741</v>
      </c>
      <c r="O19" s="4">
        <f t="shared" si="2"/>
        <v>3.2167135882645841</v>
      </c>
      <c r="Q19" s="1">
        <f t="shared" si="3"/>
        <v>12</v>
      </c>
      <c r="R19" s="1">
        <v>14</v>
      </c>
      <c r="S19" s="1">
        <f t="shared" si="8"/>
        <v>13</v>
      </c>
      <c r="T19" s="1">
        <f t="shared" ca="1" si="9"/>
        <v>3.1687333124076749</v>
      </c>
      <c r="U19" s="1">
        <f t="shared" ca="1" si="9"/>
        <v>1</v>
      </c>
      <c r="V19" s="1">
        <f t="shared" ca="1" si="9"/>
        <v>0</v>
      </c>
      <c r="W19" s="4">
        <f t="shared" ca="1" si="4"/>
        <v>3.5309118480459372</v>
      </c>
      <c r="X19" s="4">
        <f t="shared" ca="1" si="5"/>
        <v>3.8418913564688322</v>
      </c>
      <c r="Y19" s="4">
        <f t="shared" ca="1" si="6"/>
        <v>3.2199323396230422</v>
      </c>
    </row>
    <row r="20" spans="2:25" x14ac:dyDescent="0.2">
      <c r="B20" s="1">
        <v>15</v>
      </c>
      <c r="C20" s="4">
        <v>3.0050463840992148</v>
      </c>
      <c r="D20" s="4">
        <v>3.015753137280111</v>
      </c>
      <c r="E20" s="1">
        <v>1</v>
      </c>
      <c r="I20" s="4"/>
      <c r="J20" s="4">
        <v>2.1358593323046868</v>
      </c>
      <c r="K20" s="5">
        <v>0</v>
      </c>
      <c r="L20" s="4">
        <f t="shared" si="0"/>
        <v>2.1358593323046868</v>
      </c>
      <c r="M20" s="4">
        <f t="shared" si="7"/>
        <v>3.6799616225006755</v>
      </c>
      <c r="N20" s="4">
        <f t="shared" si="1"/>
        <v>3.9909411309235705</v>
      </c>
      <c r="O20" s="4">
        <f t="shared" si="2"/>
        <v>3.3689821140777805</v>
      </c>
      <c r="Q20" s="1">
        <f t="shared" si="3"/>
        <v>16</v>
      </c>
      <c r="R20" s="1">
        <v>15</v>
      </c>
      <c r="S20" s="1">
        <f t="shared" si="8"/>
        <v>19</v>
      </c>
      <c r="T20" s="1">
        <f t="shared" ca="1" si="9"/>
        <v>3.0135391648995955</v>
      </c>
      <c r="U20" s="1">
        <f t="shared" ca="1" si="9"/>
        <v>1</v>
      </c>
      <c r="V20" s="1">
        <f t="shared" ca="1" si="9"/>
        <v>0.3729039877399522</v>
      </c>
      <c r="W20" s="4">
        <f t="shared" ca="1" si="4"/>
        <v>3.7881937788983477</v>
      </c>
      <c r="X20" s="4">
        <f t="shared" ca="1" si="5"/>
        <v>4.0991732873212428</v>
      </c>
      <c r="Y20" s="4">
        <f t="shared" ca="1" si="6"/>
        <v>3.4772142704754523</v>
      </c>
    </row>
    <row r="21" spans="2:25" x14ac:dyDescent="0.2">
      <c r="B21" s="1">
        <v>16</v>
      </c>
      <c r="C21" s="4">
        <v>2.8285407924346484</v>
      </c>
      <c r="D21" s="4">
        <v>3.1678549038253165</v>
      </c>
      <c r="E21" s="1">
        <v>1</v>
      </c>
      <c r="I21" s="4"/>
      <c r="J21" s="4">
        <v>2.1635795039252841</v>
      </c>
      <c r="K21" s="5">
        <v>0</v>
      </c>
      <c r="L21" s="4">
        <f t="shared" si="0"/>
        <v>2.1635795039252841</v>
      </c>
      <c r="M21" s="4">
        <f t="shared" si="7"/>
        <v>3.8406837943898533</v>
      </c>
      <c r="N21" s="4">
        <f t="shared" si="1"/>
        <v>4.1516633028127483</v>
      </c>
      <c r="O21" s="4">
        <f t="shared" si="2"/>
        <v>3.5297042859669583</v>
      </c>
      <c r="Q21" s="1">
        <f t="shared" si="3"/>
        <v>18</v>
      </c>
      <c r="R21" s="1">
        <v>16</v>
      </c>
      <c r="S21" s="1">
        <f t="shared" si="8"/>
        <v>15</v>
      </c>
      <c r="T21" s="1">
        <f t="shared" ca="1" si="9"/>
        <v>3.0050463840992148</v>
      </c>
      <c r="U21" s="1">
        <f t="shared" ca="1" si="9"/>
        <v>1</v>
      </c>
      <c r="V21" s="1">
        <f t="shared" ca="1" si="9"/>
        <v>0</v>
      </c>
      <c r="W21" s="4">
        <f t="shared" ca="1" si="4"/>
        <v>3.6799616225006755</v>
      </c>
      <c r="X21" s="4">
        <f t="shared" ca="1" si="5"/>
        <v>3.9909411309235705</v>
      </c>
      <c r="Y21" s="4">
        <f t="shared" ca="1" si="6"/>
        <v>3.3689821140777805</v>
      </c>
    </row>
    <row r="22" spans="2:25" x14ac:dyDescent="0.2">
      <c r="B22" s="1">
        <v>17</v>
      </c>
      <c r="C22" s="4">
        <v>2.251387487094219</v>
      </c>
      <c r="D22" s="4">
        <v>3.3283640405899484</v>
      </c>
      <c r="E22" s="1">
        <v>1</v>
      </c>
      <c r="I22" s="4"/>
      <c r="J22" s="4">
        <v>3.3374001661049419</v>
      </c>
      <c r="K22" s="5">
        <v>0</v>
      </c>
      <c r="L22" s="4">
        <f t="shared" si="0"/>
        <v>3.3374001661049419</v>
      </c>
      <c r="M22" s="4">
        <f t="shared" si="7"/>
        <v>4.3662271036557518</v>
      </c>
      <c r="N22" s="4">
        <f t="shared" si="1"/>
        <v>4.6772066120786464</v>
      </c>
      <c r="O22" s="4">
        <f t="shared" si="2"/>
        <v>4.0552475952328564</v>
      </c>
      <c r="Q22" s="1">
        <f t="shared" si="3"/>
        <v>20</v>
      </c>
      <c r="R22" s="1">
        <v>17</v>
      </c>
      <c r="S22" s="1">
        <f t="shared" si="8"/>
        <v>10</v>
      </c>
      <c r="T22" s="1">
        <f t="shared" ca="1" si="9"/>
        <v>2.9875016913684602</v>
      </c>
      <c r="U22" s="1">
        <f t="shared" ca="1" si="9"/>
        <v>-1</v>
      </c>
      <c r="V22" s="1">
        <f t="shared" ca="1" si="9"/>
        <v>0</v>
      </c>
      <c r="W22" s="4">
        <f t="shared" ca="1" si="4"/>
        <v>3.6959374400043723</v>
      </c>
      <c r="X22" s="4">
        <f t="shared" ca="1" si="5"/>
        <v>4.0069169484272678</v>
      </c>
      <c r="Y22" s="4">
        <f t="shared" ca="1" si="6"/>
        <v>3.3849579315814768</v>
      </c>
    </row>
    <row r="23" spans="2:25" x14ac:dyDescent="0.2">
      <c r="B23" s="1">
        <v>18</v>
      </c>
      <c r="C23" s="4">
        <v>2.6526744175617383</v>
      </c>
      <c r="D23" s="4">
        <v>3.4683854619857781</v>
      </c>
      <c r="E23" s="1">
        <v>1</v>
      </c>
      <c r="I23" s="4"/>
      <c r="J23" s="4">
        <v>1.7121335422283011</v>
      </c>
      <c r="K23" s="5">
        <v>0</v>
      </c>
      <c r="L23" s="4">
        <f t="shared" si="0"/>
        <v>1.7121335422283011</v>
      </c>
      <c r="M23" s="4">
        <f t="shared" si="7"/>
        <v>4.0008239093022855</v>
      </c>
      <c r="N23" s="4">
        <f t="shared" si="1"/>
        <v>4.3118034177251801</v>
      </c>
      <c r="O23" s="4">
        <f t="shared" si="2"/>
        <v>3.68984440087939</v>
      </c>
      <c r="Q23" s="1">
        <f t="shared" si="3"/>
        <v>19</v>
      </c>
      <c r="R23" s="1">
        <v>18</v>
      </c>
      <c r="S23" s="1">
        <f t="shared" si="8"/>
        <v>16</v>
      </c>
      <c r="T23" s="1">
        <f t="shared" ca="1" si="9"/>
        <v>2.8285407924346484</v>
      </c>
      <c r="U23" s="1">
        <f t="shared" ca="1" si="9"/>
        <v>1</v>
      </c>
      <c r="V23" s="1">
        <f t="shared" ca="1" si="9"/>
        <v>0</v>
      </c>
      <c r="W23" s="4">
        <f t="shared" ca="1" si="4"/>
        <v>3.8406837943898533</v>
      </c>
      <c r="X23" s="4">
        <f t="shared" ca="1" si="5"/>
        <v>4.1516633028127483</v>
      </c>
      <c r="Y23" s="4">
        <f t="shared" ca="1" si="6"/>
        <v>3.5297042859669583</v>
      </c>
    </row>
    <row r="24" spans="2:25" x14ac:dyDescent="0.2">
      <c r="B24" s="1">
        <v>19</v>
      </c>
      <c r="C24" s="4">
        <v>3.0135391648995955</v>
      </c>
      <c r="D24" s="4">
        <v>3.4772142234001819</v>
      </c>
      <c r="E24" s="1">
        <v>1</v>
      </c>
      <c r="I24" s="4"/>
      <c r="J24" s="4">
        <v>0.62709616363745013</v>
      </c>
      <c r="K24" s="5">
        <v>0.3729039877399522</v>
      </c>
      <c r="L24" s="4">
        <f t="shared" si="0"/>
        <v>1.0000001513774024</v>
      </c>
      <c r="M24" s="4">
        <f t="shared" si="7"/>
        <v>3.7881937788983477</v>
      </c>
      <c r="N24" s="4">
        <f t="shared" si="1"/>
        <v>4.0991732873212428</v>
      </c>
      <c r="O24" s="4">
        <f t="shared" si="2"/>
        <v>3.4772142704754523</v>
      </c>
      <c r="Q24" s="1">
        <f t="shared" si="3"/>
        <v>15</v>
      </c>
      <c r="R24" s="1">
        <v>19</v>
      </c>
      <c r="S24" s="1">
        <f t="shared" si="8"/>
        <v>18</v>
      </c>
      <c r="T24" s="1">
        <f t="shared" ca="1" si="9"/>
        <v>2.6526744175617383</v>
      </c>
      <c r="U24" s="1">
        <f t="shared" ca="1" si="9"/>
        <v>1</v>
      </c>
      <c r="V24" s="1">
        <f t="shared" ca="1" si="9"/>
        <v>0</v>
      </c>
      <c r="W24" s="4">
        <f t="shared" ca="1" si="4"/>
        <v>4.0008239093022855</v>
      </c>
      <c r="X24" s="4">
        <f t="shared" ca="1" si="5"/>
        <v>4.3118034177251801</v>
      </c>
      <c r="Y24" s="4">
        <f t="shared" ca="1" si="6"/>
        <v>3.68984440087939</v>
      </c>
    </row>
    <row r="25" spans="2:25" x14ac:dyDescent="0.2">
      <c r="B25" s="1">
        <v>20</v>
      </c>
      <c r="C25" s="4">
        <v>3.1718613236336335</v>
      </c>
      <c r="D25" s="4">
        <v>3.2170837962073602</v>
      </c>
      <c r="E25" s="1">
        <v>1</v>
      </c>
      <c r="I25" s="4"/>
      <c r="J25" s="4">
        <v>1.0000007849031505</v>
      </c>
      <c r="K25" s="5">
        <v>0</v>
      </c>
      <c r="L25" s="4">
        <f t="shared" si="0"/>
        <v>1.0000007849031505</v>
      </c>
      <c r="M25" s="4">
        <f t="shared" si="7"/>
        <v>3.528063548719051</v>
      </c>
      <c r="N25" s="4">
        <f t="shared" si="1"/>
        <v>3.8390430571419465</v>
      </c>
      <c r="O25" s="4">
        <f t="shared" si="2"/>
        <v>3.217084040296156</v>
      </c>
      <c r="Q25" s="1">
        <f t="shared" si="3"/>
        <v>13</v>
      </c>
      <c r="R25" s="1">
        <v>20</v>
      </c>
      <c r="S25" s="1">
        <f t="shared" si="8"/>
        <v>17</v>
      </c>
      <c r="T25" s="1">
        <f t="shared" ca="1" si="9"/>
        <v>2.251387487094219</v>
      </c>
      <c r="U25" s="1">
        <f t="shared" ca="1" si="9"/>
        <v>1</v>
      </c>
      <c r="V25" s="1">
        <f t="shared" ca="1" si="9"/>
        <v>0</v>
      </c>
      <c r="W25" s="4">
        <f t="shared" ca="1" si="4"/>
        <v>4.3662271036557518</v>
      </c>
      <c r="X25" s="4">
        <f t="shared" ca="1" si="5"/>
        <v>4.6772066120786464</v>
      </c>
      <c r="Y25" s="4">
        <f t="shared" ca="1" si="6"/>
        <v>4.0552475952328564</v>
      </c>
    </row>
    <row r="26" spans="2:25" x14ac:dyDescent="0.2">
      <c r="C26" s="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MaxMarginClassifier</vt:lpstr>
      <vt:lpstr>SoftMarginClassifier</vt:lpstr>
    </vt:vector>
  </TitlesOfParts>
  <Company>Teknomo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</dc:creator>
  <cp:lastModifiedBy>Microsoft Office User</cp:lastModifiedBy>
  <dcterms:created xsi:type="dcterms:W3CDTF">2009-09-13T13:30:20Z</dcterms:created>
  <dcterms:modified xsi:type="dcterms:W3CDTF">2018-05-02T12:20:14Z</dcterms:modified>
</cp:coreProperties>
</file>