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m\Documents\"/>
    </mc:Choice>
  </mc:AlternateContent>
  <xr:revisionPtr revIDLastSave="0" documentId="8_{AFA996BD-CF57-4723-A94B-7C0CC2A48A6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ummary" sheetId="1" r:id="rId1"/>
    <sheet name="Scenarios" sheetId="2" r:id="rId2"/>
    <sheet name="Defects" sheetId="3" r:id="rId3"/>
  </sheets>
  <definedNames>
    <definedName name="_xlnm._FilterDatabase" localSheetId="1" hidden="1">Scenarios!$A$1:$F$18</definedName>
    <definedName name="Z_30C045F4_8E84_465C_9537_36842D8391D0_.wvu.FilterData" localSheetId="1" hidden="1">Scenarios!$A$1:$F$7</definedName>
  </definedNames>
  <calcPr calcId="191029"/>
  <customWorkbookViews>
    <customWorkbookView name="Filter 1" guid="{30C045F4-8E84-465C-9537-36842D8391D0}" maximized="1" windowWidth="0" windowHeight="0" activeSheetId="0"/>
  </customWorkbookViews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A21" i="2"/>
  <c r="A22" i="2"/>
  <c r="A23" i="2"/>
  <c r="C23" i="2" s="1"/>
  <c r="A24" i="2"/>
  <c r="A25" i="2"/>
  <c r="A26" i="2"/>
  <c r="C26" i="2" s="1"/>
  <c r="A27" i="2"/>
  <c r="C27" i="2" s="1"/>
  <c r="A28" i="2"/>
  <c r="A20" i="2"/>
  <c r="C20" i="2" s="1"/>
  <c r="B28" i="2"/>
  <c r="B27" i="2"/>
  <c r="B26" i="2"/>
  <c r="B25" i="2"/>
  <c r="C25" i="2" s="1"/>
  <c r="C24" i="2"/>
  <c r="C22" i="2"/>
  <c r="C21" i="2"/>
  <c r="B3" i="3"/>
  <c r="B2" i="3"/>
  <c r="B19" i="2"/>
  <c r="C19" i="2" s="1"/>
  <c r="A17" i="2"/>
  <c r="B17" i="2"/>
  <c r="A18" i="2"/>
  <c r="B18" i="2"/>
  <c r="A16" i="2"/>
  <c r="A15" i="2"/>
  <c r="A12" i="2"/>
  <c r="C12" i="2" s="1"/>
  <c r="A13" i="2"/>
  <c r="C13" i="2" s="1"/>
  <c r="A14" i="2"/>
  <c r="C14" i="2" s="1"/>
  <c r="A11" i="2"/>
  <c r="A10" i="2"/>
  <c r="C10" i="2" s="1"/>
  <c r="A9" i="2"/>
  <c r="C9" i="2" s="1"/>
  <c r="A8" i="2"/>
  <c r="A7" i="2"/>
  <c r="A6" i="2"/>
  <c r="C6" i="2" s="1"/>
  <c r="A5" i="2"/>
  <c r="C5" i="2" s="1"/>
  <c r="A4" i="2"/>
  <c r="C4" i="2" s="1"/>
  <c r="A3" i="2"/>
  <c r="A2" i="2"/>
  <c r="C17" i="2" l="1"/>
  <c r="C28" i="2"/>
  <c r="C18" i="2"/>
  <c r="D3" i="1" l="1"/>
  <c r="B16" i="2" l="1"/>
  <c r="B3" i="2"/>
  <c r="B2" i="2"/>
  <c r="B7" i="1"/>
  <c r="B6" i="1"/>
  <c r="B5" i="1"/>
  <c r="D4" i="1"/>
  <c r="B4" i="1"/>
  <c r="B3" i="1"/>
  <c r="C15" i="2" l="1"/>
  <c r="C16" i="2"/>
  <c r="C2" i="2"/>
  <c r="C8" i="2"/>
  <c r="B8" i="1"/>
  <c r="C3" i="2"/>
  <c r="C11" i="2"/>
  <c r="C7" i="2"/>
  <c r="D5" i="1"/>
  <c r="I16" i="1" l="1"/>
  <c r="F15" i="1"/>
  <c r="D16" i="1"/>
  <c r="H16" i="1"/>
  <c r="D15" i="1"/>
  <c r="I15" i="1"/>
  <c r="G16" i="1"/>
  <c r="F16" i="1"/>
  <c r="H15" i="1"/>
  <c r="G15" i="1"/>
  <c r="H14" i="1"/>
  <c r="D14" i="1"/>
  <c r="F14" i="1"/>
  <c r="I14" i="1"/>
  <c r="G14" i="1"/>
  <c r="H13" i="1"/>
  <c r="D13" i="1"/>
  <c r="F13" i="1"/>
  <c r="I13" i="1"/>
  <c r="G13" i="1"/>
  <c r="D17" i="1"/>
  <c r="E17" i="1"/>
  <c r="F17" i="1"/>
  <c r="G17" i="1"/>
  <c r="H17" i="1"/>
  <c r="I17" i="1"/>
  <c r="F22" i="1"/>
  <c r="G21" i="1"/>
  <c r="I24" i="1"/>
  <c r="G18" i="1"/>
  <c r="G12" i="1"/>
  <c r="E24" i="1"/>
  <c r="D12" i="1"/>
  <c r="E18" i="1"/>
  <c r="F23" i="1"/>
  <c r="F25" i="1"/>
  <c r="I23" i="1"/>
  <c r="F18" i="1"/>
  <c r="G19" i="1"/>
  <c r="H21" i="1"/>
  <c r="G24" i="1"/>
  <c r="D23" i="1"/>
  <c r="I20" i="1"/>
  <c r="I21" i="1"/>
  <c r="H24" i="1"/>
  <c r="E23" i="1"/>
  <c r="H19" i="1"/>
  <c r="H25" i="1"/>
  <c r="E12" i="1"/>
  <c r="D24" i="1"/>
  <c r="D25" i="1"/>
  <c r="F24" i="1"/>
  <c r="D20" i="1"/>
  <c r="E19" i="1"/>
  <c r="D22" i="1"/>
  <c r="I25" i="1"/>
  <c r="F12" i="1"/>
  <c r="D21" i="1"/>
  <c r="I12" i="1"/>
  <c r="H12" i="1"/>
  <c r="F21" i="1"/>
  <c r="I18" i="1"/>
  <c r="D18" i="1"/>
  <c r="E25" i="1"/>
  <c r="G23" i="1"/>
  <c r="E20" i="1"/>
  <c r="D19" i="1"/>
  <c r="I19" i="1"/>
  <c r="G20" i="1"/>
  <c r="E22" i="1"/>
  <c r="F19" i="1"/>
  <c r="G22" i="1"/>
  <c r="F20" i="1"/>
  <c r="I22" i="1"/>
  <c r="H18" i="1"/>
  <c r="H20" i="1"/>
  <c r="H22" i="1"/>
  <c r="G25" i="1"/>
  <c r="H23" i="1"/>
</calcChain>
</file>

<file path=xl/sharedStrings.xml><?xml version="1.0" encoding="utf-8"?>
<sst xmlns="http://schemas.openxmlformats.org/spreadsheetml/2006/main" count="210" uniqueCount="112">
  <si>
    <t>Tester:</t>
  </si>
  <si>
    <t>Last Update:</t>
  </si>
  <si>
    <t>Last Review By:</t>
  </si>
  <si>
    <t>FAIL</t>
  </si>
  <si>
    <t>Open Defects</t>
  </si>
  <si>
    <t>PASS</t>
  </si>
  <si>
    <t>Closed Defects</t>
  </si>
  <si>
    <t>NOT RUN</t>
  </si>
  <si>
    <t>Total</t>
  </si>
  <si>
    <t>BLOCK</t>
  </si>
  <si>
    <t xml:space="preserve">NOT APPLICABLE </t>
  </si>
  <si>
    <t>ACC Matrix</t>
  </si>
  <si>
    <t>Components</t>
  </si>
  <si>
    <t>Attributes</t>
  </si>
  <si>
    <t>General</t>
  </si>
  <si>
    <t>Sprint</t>
  </si>
  <si>
    <t>Feature</t>
  </si>
  <si>
    <t>Story</t>
  </si>
  <si>
    <t>Secure</t>
  </si>
  <si>
    <t>Compliance</t>
  </si>
  <si>
    <t>Auditable</t>
  </si>
  <si>
    <t>Reliable</t>
  </si>
  <si>
    <t xml:space="preserve">Accessible </t>
  </si>
  <si>
    <t>Responsive</t>
  </si>
  <si>
    <t>Comments</t>
  </si>
  <si>
    <t>Status</t>
  </si>
  <si>
    <t>Done</t>
  </si>
  <si>
    <t>Make</t>
  </si>
  <si>
    <t>Component</t>
  </si>
  <si>
    <t>Attribute</t>
  </si>
  <si>
    <t>Capability</t>
  </si>
  <si>
    <t>Scenario</t>
  </si>
  <si>
    <t>Defect #</t>
  </si>
  <si>
    <t>Story/Component</t>
  </si>
  <si>
    <t xml:space="preserve">Steps </t>
  </si>
  <si>
    <t xml:space="preserve">Status </t>
  </si>
  <si>
    <t>Actions</t>
  </si>
  <si>
    <t>Open</t>
  </si>
  <si>
    <t xml:space="preserve">High </t>
  </si>
  <si>
    <t>Sprint1</t>
  </si>
  <si>
    <t>Sprint2</t>
  </si>
  <si>
    <t>Tags</t>
  </si>
  <si>
    <t>Priority</t>
  </si>
  <si>
    <t>Title</t>
  </si>
  <si>
    <t>UI,Dev,Functional,Web,Sprint1</t>
  </si>
  <si>
    <t xml:space="preserve"> UI,Dev,Functional,Web,Sprint1</t>
  </si>
  <si>
    <t>Landing Page</t>
  </si>
  <si>
    <t>Not Started</t>
  </si>
  <si>
    <t>D001</t>
  </si>
  <si>
    <t>D002</t>
  </si>
  <si>
    <t>Medium</t>
  </si>
  <si>
    <t>In Progress</t>
  </si>
  <si>
    <t>Neeraja Maddala</t>
  </si>
  <si>
    <t>Find Your car</t>
  </si>
  <si>
    <t>Model</t>
  </si>
  <si>
    <t>Year</t>
  </si>
  <si>
    <t>Navigate URL</t>
  </si>
  <si>
    <t>Form Header</t>
  </si>
  <si>
    <t>Page Header</t>
  </si>
  <si>
    <t>Form heading,Progress Bar, Back Button, Help Text for Next,Help text for form</t>
  </si>
  <si>
    <t>Car Type or series</t>
  </si>
  <si>
    <t>Transmission</t>
  </si>
  <si>
    <t>Fuel Type</t>
  </si>
  <si>
    <t>Colour</t>
  </si>
  <si>
    <t>Footer</t>
  </si>
  <si>
    <t>Phone Number</t>
  </si>
  <si>
    <t>Opening Hours</t>
  </si>
  <si>
    <t>Footer Help Text</t>
  </si>
  <si>
    <t>Footer Images</t>
  </si>
  <si>
    <t>Important Information</t>
  </si>
  <si>
    <t xml:space="preserve"> Scenario :When User enters the URL "https://car.iselect.com.au/car/compare-car-insurance/gatewayStore"
Then User should navigate to car Insurance Home Page"</t>
  </si>
  <si>
    <t>iSelect button</t>
  </si>
  <si>
    <t>Car Insurance Text</t>
  </si>
  <si>
    <t>Our Services</t>
  </si>
  <si>
    <t>Help</t>
  </si>
  <si>
    <t>Background:Given user Navigate to URL ""https://car.iselect.com.au/car/compare-car-insurance/gatewayStore"</t>
  </si>
  <si>
    <t>Scenario:When User clicks on iSelect button
Then User should be able to navigate to "https://www.iselect.com.au/"</t>
  </si>
  <si>
    <t xml:space="preserve">When User's iSelect button interactions are recorded using analytics </t>
  </si>
  <si>
    <t xml:space="preserve">When User's iSelect errors are recorded in error logs </t>
  </si>
  <si>
    <t xml:space="preserve">When User's iSelect errors are recorded in audit logs </t>
  </si>
  <si>
    <t xml:space="preserve"> 
Then User should see the  "Car Insurance" help text is displayed </t>
  </si>
  <si>
    <t xml:space="preserve">When User clicks on our services link 
Then user should see below options and also navigate to corresponding page Under "Insurance" Section
   Health,Car,Life,Income&amp;Protection,Home&amp;Contents,Business,Travel,Pet ,OverseasHealthCover
      </t>
  </si>
  <si>
    <t xml:space="preserve">When User clicks on our services link 
Then user should see below options and also navigate to corresponding page Under" Utilities &amp; Finance" Section
   Electricty&amp;Gas,Internet,Home Loans,Mobile Phones,Moving House
      </t>
  </si>
  <si>
    <t xml:space="preserve"> 
Then User should see the  "Help" help text is displayed 
And Help Should display after click on Help</t>
  </si>
  <si>
    <t xml:space="preserve">When User Enters "Mazda" in Make Drop down
Then "Mazda" should display in drop down </t>
  </si>
  <si>
    <t>It is showing 2 "Mazda" values</t>
  </si>
  <si>
    <t xml:space="preserve">When User's Make drop down  interactions are recorded using analytics </t>
  </si>
  <si>
    <t xml:space="preserve">When User's Make drop down errors are recorded in error logs </t>
  </si>
  <si>
    <t xml:space="preserve">When User's Make drop down errors are recorded in audit logs </t>
  </si>
  <si>
    <t>When User Enter any Special characters 
Then Make drop down should not display any value</t>
  </si>
  <si>
    <t>Negative Test case</t>
  </si>
  <si>
    <t xml:space="preserve">When User can access Make Drop Down component on mobile device screen </t>
  </si>
  <si>
    <t xml:space="preserve">When User can access Make Drop Down component on tablet/ipad device screen </t>
  </si>
  <si>
    <t xml:space="preserve">When User can access Make Drop Down component on laptop device screen </t>
  </si>
  <si>
    <t xml:space="preserve">When All the elements on the page including Make drop is readable </t>
  </si>
  <si>
    <t xml:space="preserve">Make drop down is not showing correct values </t>
  </si>
  <si>
    <t>Model is not displaying "Demio" for make "Mazda"</t>
  </si>
  <si>
    <t>1. Navigate into https://car.iselect.com.au/car/compare-car-insurance/gatewayStore
2.User Select "Mazda" value in make drop down
3.User trying to Enter "Demio" Model
But, UI is not showing Demio Model</t>
  </si>
  <si>
    <t xml:space="preserve">When User Enters "Mazda" in Make Drop down
And User Enter "Demio " in Model Drop down
Then "Demio" should display in drop down </t>
  </si>
  <si>
    <t>It is not showing "Demio" value</t>
  </si>
  <si>
    <t xml:space="preserve">When User's Model drop down  interactions are recorded using analytics </t>
  </si>
  <si>
    <t xml:space="preserve">When User's Model drop down errors are recorded in error logs </t>
  </si>
  <si>
    <t xml:space="preserve">When User's Mode, drop down errors are recorded in audit logs </t>
  </si>
  <si>
    <t>When User Enter any Special characters 
Then Model drop down should not display any value</t>
  </si>
  <si>
    <t xml:space="preserve">When User can access Model Drop Down component on tablet/ipad device screen </t>
  </si>
  <si>
    <t xml:space="preserve">When User can access Model Drop Down component on laptop device screen </t>
  </si>
  <si>
    <t xml:space="preserve">When All the elements on the page including Model drop is readable </t>
  </si>
  <si>
    <t>1. Navigate into https://car.iselect.com.au/car/compare-car-insurance/gatewayStore
2.User enters "Mazda" value in make drop down
Then dop down is displaying 2 values instead of 1 value .Ui is not deleted cookies after borwser refersh or after browser close</t>
  </si>
  <si>
    <t>D003</t>
  </si>
  <si>
    <t>Level of Cover</t>
  </si>
  <si>
    <t>Third party property images icon are not working</t>
  </si>
  <si>
    <t>1. Navigate into https://car.iselect.com.au/car/compare-car-insurance/gatewayStore
2.User Select  the image of Third Party Property images
Then nothing is happening on click on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</si>
</sst>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8"/>
      <name val="Arial"/>
    </font>
    <font>
      <sz val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2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3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5" fillId="7" borderId="2" xfId="0" applyFont="1" applyFill="1" applyBorder="1" applyAlignment="1">
      <alignment wrapText="1"/>
    </xf>
    <xf numFmtId="0" fontId="6" fillId="8" borderId="2" xfId="0" applyFont="1" applyFill="1" applyBorder="1" applyAlignment="1">
      <alignment horizontal="center" wrapText="1"/>
    </xf>
    <xf numFmtId="0" fontId="6" fillId="9" borderId="2" xfId="0" applyFont="1" applyFill="1" applyBorder="1" applyAlignment="1">
      <alignment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6" fillId="8" borderId="1" xfId="0" applyFont="1" applyFill="1" applyBorder="1" applyAlignment="1">
      <alignment horizontal="center"/>
    </xf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horizontal="center" wrapText="1"/>
    </xf>
    <xf numFmtId="14" fontId="3" fillId="0" borderId="2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7" fillId="0" borderId="0" xfId="0" applyFont="1"/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6" borderId="2" xfId="0" applyFont="1" applyFill="1" applyBorder="1" applyAlignment="1">
      <alignment horizontal="center" wrapText="1"/>
    </xf>
  </cellXfs>
  <cellStyles count="1">
    <cellStyle name="Normal" xfId="0" builtinId="0"/>
  </cellStyles>
  <dxfs count="3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9"/>
  <sheetViews>
    <sheetView workbookViewId="0">
      <selection activeCell="C13" sqref="C13"/>
    </sheetView>
  </sheetViews>
  <sheetFormatPr defaultColWidth="14.453125" defaultRowHeight="15.75" customHeight="1" x14ac:dyDescent="0.35"/>
  <cols>
    <col min="1" max="1" width="17.36328125" style="18" customWidth="1"/>
    <col min="2" max="2" width="23.26953125" style="18" customWidth="1"/>
    <col min="3" max="3" width="52.7265625" style="18" customWidth="1"/>
    <col min="4" max="5" width="14.453125" style="18"/>
    <col min="6" max="6" width="12.08984375" style="18" customWidth="1"/>
    <col min="7" max="7" width="9.54296875" style="18" customWidth="1"/>
    <col min="8" max="8" width="14.81640625" style="18" customWidth="1"/>
    <col min="9" max="9" width="18.26953125" style="18" customWidth="1"/>
    <col min="10" max="16384" width="14.453125" style="18"/>
  </cols>
  <sheetData>
    <row r="1" spans="1:11" ht="15.75" customHeight="1" x14ac:dyDescent="0.35">
      <c r="A1" s="1" t="s">
        <v>0</v>
      </c>
      <c r="B1" s="1" t="s">
        <v>52</v>
      </c>
      <c r="D1" s="1" t="s">
        <v>1</v>
      </c>
      <c r="E1" s="26">
        <v>44431</v>
      </c>
      <c r="H1" s="1" t="s">
        <v>2</v>
      </c>
      <c r="I1" s="1"/>
    </row>
    <row r="2" spans="1:11" ht="15.75" customHeight="1" x14ac:dyDescent="0.35">
      <c r="A2" s="1"/>
      <c r="B2" s="1"/>
      <c r="D2" s="1"/>
    </row>
    <row r="3" spans="1:11" ht="15.75" customHeight="1" x14ac:dyDescent="0.35">
      <c r="A3" s="1" t="s">
        <v>3</v>
      </c>
      <c r="B3" s="2">
        <f>COUNTIF(Scenarios!$F$2:$F$990,"FAIL")</f>
        <v>2</v>
      </c>
      <c r="C3" s="3" t="s">
        <v>4</v>
      </c>
      <c r="D3" s="1">
        <f>COUNTIF(Defects!F2:F597,"Open")</f>
        <v>3</v>
      </c>
      <c r="E3" s="3"/>
      <c r="F3" s="1"/>
      <c r="G3" s="1"/>
      <c r="H3" s="1"/>
      <c r="I3" s="1"/>
      <c r="J3" s="1"/>
      <c r="K3" s="1"/>
    </row>
    <row r="4" spans="1:11" ht="15.75" customHeight="1" x14ac:dyDescent="0.35">
      <c r="A4" s="1" t="s">
        <v>5</v>
      </c>
      <c r="B4" s="4">
        <f>COUNTIF(Scenarios!$F$2:$F$990,"PASS")</f>
        <v>8</v>
      </c>
      <c r="C4" s="3" t="s">
        <v>6</v>
      </c>
      <c r="D4" s="1">
        <f>COUNTIF(Defects!F3:F597,"Close")</f>
        <v>0</v>
      </c>
      <c r="E4" s="3"/>
      <c r="F4" s="1"/>
      <c r="G4" s="1"/>
      <c r="H4" s="1"/>
      <c r="I4" s="1"/>
      <c r="J4" s="1"/>
      <c r="K4" s="1"/>
    </row>
    <row r="5" spans="1:11" ht="15.75" customHeight="1" x14ac:dyDescent="0.35">
      <c r="A5" s="1" t="s">
        <v>7</v>
      </c>
      <c r="B5" s="5">
        <f>COUNTIF(Scenarios!$F$2:$F$990,"NOT RUN")</f>
        <v>17</v>
      </c>
      <c r="C5" s="3" t="s">
        <v>8</v>
      </c>
      <c r="D5" s="1">
        <f>SUM(D3:D4)</f>
        <v>3</v>
      </c>
      <c r="E5" s="3"/>
      <c r="F5" s="1"/>
      <c r="G5" s="1"/>
      <c r="H5" s="1"/>
      <c r="I5" s="1"/>
      <c r="J5" s="1"/>
      <c r="K5" s="1"/>
    </row>
    <row r="6" spans="1:11" ht="15.75" customHeight="1" x14ac:dyDescent="0.35">
      <c r="A6" s="1" t="s">
        <v>9</v>
      </c>
      <c r="B6" s="6">
        <f>COUNTIF(Scenarios!$F$2:$F$990,"BLOCK")</f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ht="15.75" customHeight="1" x14ac:dyDescent="0.35">
      <c r="A7" s="1" t="s">
        <v>10</v>
      </c>
      <c r="B7" s="1">
        <f>COUNTIF(Scenarios!$F$2:$F$990,"NA")</f>
        <v>0</v>
      </c>
      <c r="C7" s="1"/>
      <c r="D7" s="1"/>
      <c r="E7" s="1"/>
      <c r="F7" s="1"/>
      <c r="G7" s="1"/>
      <c r="H7" s="1"/>
      <c r="I7" s="1"/>
      <c r="J7" s="1"/>
      <c r="K7" s="1"/>
    </row>
    <row r="8" spans="1:11" ht="15.75" customHeight="1" x14ac:dyDescent="0.35">
      <c r="A8" s="7" t="s">
        <v>8</v>
      </c>
      <c r="B8" s="1">
        <f>SUM(B3:B7)</f>
        <v>27</v>
      </c>
      <c r="C8" s="25"/>
      <c r="D8" s="25"/>
      <c r="E8" s="25"/>
      <c r="F8" s="25"/>
      <c r="G8" s="25"/>
      <c r="H8" s="25"/>
      <c r="I8" s="25"/>
      <c r="J8" s="25"/>
      <c r="K8" s="25"/>
    </row>
    <row r="9" spans="1:11" ht="15.75" customHeight="1" x14ac:dyDescent="0.35">
      <c r="A9" s="29" t="s">
        <v>11</v>
      </c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1:11" ht="15.75" customHeight="1" x14ac:dyDescent="0.35">
      <c r="A10" s="31" t="s">
        <v>12</v>
      </c>
      <c r="B10" s="30"/>
      <c r="C10" s="30"/>
      <c r="D10" s="31" t="s">
        <v>13</v>
      </c>
      <c r="E10" s="30"/>
      <c r="F10" s="30"/>
      <c r="G10" s="30"/>
      <c r="H10" s="30"/>
      <c r="I10" s="30"/>
      <c r="J10" s="31" t="s">
        <v>14</v>
      </c>
      <c r="K10" s="30"/>
    </row>
    <row r="11" spans="1:11" ht="15.75" customHeight="1" x14ac:dyDescent="0.35">
      <c r="A11" s="8" t="s">
        <v>15</v>
      </c>
      <c r="B11" s="8" t="s">
        <v>16</v>
      </c>
      <c r="C11" s="8" t="s">
        <v>17</v>
      </c>
      <c r="D11" s="9" t="s">
        <v>18</v>
      </c>
      <c r="E11" s="9" t="s">
        <v>19</v>
      </c>
      <c r="F11" s="9" t="s">
        <v>20</v>
      </c>
      <c r="G11" s="9" t="s">
        <v>21</v>
      </c>
      <c r="H11" s="9" t="s">
        <v>22</v>
      </c>
      <c r="I11" s="9" t="s">
        <v>23</v>
      </c>
      <c r="J11" s="10" t="s">
        <v>25</v>
      </c>
      <c r="K11" s="10" t="s">
        <v>24</v>
      </c>
    </row>
    <row r="12" spans="1:11" ht="15.75" customHeight="1" x14ac:dyDescent="0.35">
      <c r="A12" s="1" t="s">
        <v>39</v>
      </c>
      <c r="B12" s="1" t="s">
        <v>46</v>
      </c>
      <c r="C12" s="1" t="s">
        <v>56</v>
      </c>
      <c r="D12" s="11">
        <f>COUNTIFS(Scenarios!$C$2:$C$1240,CONCATENATE($C12," IS ",D$11))</f>
        <v>0</v>
      </c>
      <c r="E12" s="11">
        <f>COUNTIFS(Scenarios!$C$2:$C$1240,CONCATENATE($C12," IS ",E$11))</f>
        <v>1</v>
      </c>
      <c r="F12" s="11">
        <f>COUNTIFS(Scenarios!$C$2:$C$1240,CONCATENATE($C12," IS ",F$11))</f>
        <v>0</v>
      </c>
      <c r="G12" s="11">
        <f>COUNTIFS(Scenarios!$C$2:$C$1240,CONCATENATE($C12," IS ",G$11))</f>
        <v>0</v>
      </c>
      <c r="H12" s="11">
        <f>COUNTIFS(Scenarios!$C$2:$C$1240,CONCATENATE($C12," IS ",H$11))</f>
        <v>0</v>
      </c>
      <c r="I12" s="11">
        <f>COUNTIFS(Scenarios!$C$2:$C$1240,CONCATENATE($C12," IS ",I$11))</f>
        <v>0</v>
      </c>
      <c r="J12" s="1" t="s">
        <v>26</v>
      </c>
      <c r="K12" s="1"/>
    </row>
    <row r="13" spans="1:11" ht="15.75" customHeight="1" x14ac:dyDescent="0.35">
      <c r="A13" s="1" t="s">
        <v>39</v>
      </c>
      <c r="B13" s="1" t="s">
        <v>58</v>
      </c>
      <c r="C13" s="1" t="s">
        <v>71</v>
      </c>
      <c r="D13" s="11">
        <f>COUNTIFS(Scenarios!$C$2:$C$1240,CONCATENATE($C13," IS ",D$11))</f>
        <v>0</v>
      </c>
      <c r="E13" s="11">
        <v>1</v>
      </c>
      <c r="F13" s="11">
        <f>COUNTIFS(Scenarios!$C$2:$C$1240,CONCATENATE($C13," IS ",F$11))</f>
        <v>3</v>
      </c>
      <c r="G13" s="11">
        <f>COUNTIFS(Scenarios!$C$2:$C$1240,CONCATENATE($C13," IS ",G$11))</f>
        <v>0</v>
      </c>
      <c r="H13" s="11">
        <f>COUNTIFS(Scenarios!$C$2:$C$1240,CONCATENATE($C13," IS ",H$11))</f>
        <v>0</v>
      </c>
      <c r="I13" s="11">
        <f>COUNTIFS(Scenarios!$C$2:$C$1240,CONCATENATE($C13," IS ",I$11))</f>
        <v>0</v>
      </c>
      <c r="J13" s="1" t="s">
        <v>51</v>
      </c>
      <c r="K13" s="1"/>
    </row>
    <row r="14" spans="1:11" s="27" customFormat="1" ht="15.75" customHeight="1" x14ac:dyDescent="0.35">
      <c r="A14" s="1" t="s">
        <v>39</v>
      </c>
      <c r="B14" s="1" t="s">
        <v>58</v>
      </c>
      <c r="C14" s="1" t="s">
        <v>72</v>
      </c>
      <c r="D14" s="11">
        <f>COUNTIFS(Scenarios!$C$2:$C$1240,CONCATENATE($C14," IS ",D$11))</f>
        <v>0</v>
      </c>
      <c r="E14" s="11">
        <v>1</v>
      </c>
      <c r="F14" s="11">
        <f>COUNTIFS(Scenarios!$C$2:$C$1240,CONCATENATE($C14," IS ",F$11))</f>
        <v>0</v>
      </c>
      <c r="G14" s="11">
        <f>COUNTIFS(Scenarios!$C$2:$C$1240,CONCATENATE($C14," IS ",G$11))</f>
        <v>0</v>
      </c>
      <c r="H14" s="11">
        <f>COUNTIFS(Scenarios!$C$2:$C$1240,CONCATENATE($C14," IS ",H$11))</f>
        <v>0</v>
      </c>
      <c r="I14" s="11">
        <f>COUNTIFS(Scenarios!$C$2:$C$1240,CONCATENATE($C14," IS ",I$11))</f>
        <v>0</v>
      </c>
      <c r="J14" s="1" t="s">
        <v>51</v>
      </c>
      <c r="K14" s="1"/>
    </row>
    <row r="15" spans="1:11" s="27" customFormat="1" ht="15.75" customHeight="1" x14ac:dyDescent="0.35">
      <c r="A15" s="1" t="s">
        <v>39</v>
      </c>
      <c r="B15" s="1" t="s">
        <v>58</v>
      </c>
      <c r="C15" s="1" t="s">
        <v>73</v>
      </c>
      <c r="D15" s="11">
        <f>COUNTIFS(Scenarios!$C$2:$C$1240,CONCATENATE($C15," IS ",D$11))</f>
        <v>0</v>
      </c>
      <c r="E15" s="11">
        <v>1</v>
      </c>
      <c r="F15" s="11">
        <f>COUNTIFS(Scenarios!$C$2:$C$1240,CONCATENATE($C15," IS ",F$11))</f>
        <v>0</v>
      </c>
      <c r="G15" s="11">
        <f>COUNTIFS(Scenarios!$C$2:$C$1240,CONCATENATE($C15," IS ",G$11))</f>
        <v>0</v>
      </c>
      <c r="H15" s="11">
        <f>COUNTIFS(Scenarios!$C$2:$C$1240,CONCATENATE($C15," IS ",H$11))</f>
        <v>0</v>
      </c>
      <c r="I15" s="11">
        <f>COUNTIFS(Scenarios!$C$2:$C$1240,CONCATENATE($C15," IS ",I$11))</f>
        <v>0</v>
      </c>
      <c r="J15" s="1" t="s">
        <v>51</v>
      </c>
      <c r="K15" s="1"/>
    </row>
    <row r="16" spans="1:11" s="27" customFormat="1" ht="15.75" customHeight="1" x14ac:dyDescent="0.35">
      <c r="A16" s="1" t="s">
        <v>39</v>
      </c>
      <c r="B16" s="1" t="s">
        <v>58</v>
      </c>
      <c r="C16" s="1" t="s">
        <v>74</v>
      </c>
      <c r="D16" s="11">
        <f>COUNTIFS(Scenarios!$C$2:$C$1240,CONCATENATE($C16," IS ",D$11))</f>
        <v>0</v>
      </c>
      <c r="E16" s="11">
        <v>1</v>
      </c>
      <c r="F16" s="11">
        <f>COUNTIFS(Scenarios!$C$2:$C$1240,CONCATENATE($C16," IS ",F$11))</f>
        <v>0</v>
      </c>
      <c r="G16" s="11">
        <f>COUNTIFS(Scenarios!$C$2:$C$1240,CONCATENATE($C16," IS ",G$11))</f>
        <v>0</v>
      </c>
      <c r="H16" s="11">
        <f>COUNTIFS(Scenarios!$C$2:$C$1240,CONCATENATE($C16," IS ",H$11))</f>
        <v>0</v>
      </c>
      <c r="I16" s="11">
        <f>COUNTIFS(Scenarios!$C$2:$C$1240,CONCATENATE($C16," IS ",I$11))</f>
        <v>0</v>
      </c>
      <c r="J16" s="1" t="s">
        <v>51</v>
      </c>
      <c r="K16" s="1"/>
    </row>
    <row r="17" spans="1:11" ht="15.75" customHeight="1" x14ac:dyDescent="0.35">
      <c r="A17" s="1" t="s">
        <v>39</v>
      </c>
      <c r="B17" s="1" t="s">
        <v>57</v>
      </c>
      <c r="C17" s="1" t="s">
        <v>59</v>
      </c>
      <c r="D17" s="11">
        <f>COUNTIFS(Scenarios!$C$2:$C$1240,CONCATENATE($C17," IS ",D$11))</f>
        <v>0</v>
      </c>
      <c r="E17" s="11">
        <f>COUNTIFS(Scenarios!$C$2:$C$1240,CONCATENATE($C17," IS ",E$11))</f>
        <v>0</v>
      </c>
      <c r="F17" s="11">
        <f>COUNTIFS(Scenarios!$C$2:$C$1240,CONCATENATE($C17," IS ",F$11))</f>
        <v>0</v>
      </c>
      <c r="G17" s="11">
        <f>COUNTIFS(Scenarios!$C$2:$C$1240,CONCATENATE($C17," IS ",G$11))</f>
        <v>0</v>
      </c>
      <c r="H17" s="11">
        <f>COUNTIFS(Scenarios!$C$2:$C$1240,CONCATENATE($C17," IS ",H$11))</f>
        <v>0</v>
      </c>
      <c r="I17" s="11">
        <f>COUNTIFS(Scenarios!$C$2:$C$1240,CONCATENATE($C17," IS ",I$11))</f>
        <v>0</v>
      </c>
      <c r="J17" s="1" t="s">
        <v>26</v>
      </c>
      <c r="K17" s="1"/>
    </row>
    <row r="18" spans="1:11" ht="15.75" customHeight="1" x14ac:dyDescent="0.35">
      <c r="A18" s="1" t="s">
        <v>39</v>
      </c>
      <c r="B18" s="12" t="s">
        <v>53</v>
      </c>
      <c r="C18" s="1" t="s">
        <v>27</v>
      </c>
      <c r="D18" s="11">
        <f>COUNTIFS(Scenarios!$C$2:$C$1240,CONCATENATE($C18," IS ",D$11))</f>
        <v>1</v>
      </c>
      <c r="E18" s="11">
        <f>COUNTIFS(Scenarios!$C$2:$C$1240,CONCATENATE($C18," IS ",E$11))</f>
        <v>1</v>
      </c>
      <c r="F18" s="11">
        <f>COUNTIFS(Scenarios!$C$2:$C$1240,CONCATENATE($C18," IS ",F$11))</f>
        <v>3</v>
      </c>
      <c r="G18" s="11">
        <f>COUNTIFS(Scenarios!$C$2:$C$1240,CONCATENATE($C18," IS ",G$11))</f>
        <v>0</v>
      </c>
      <c r="H18" s="11">
        <f>COUNTIFS(Scenarios!$C$2:$C$1240,CONCATENATE($C18," IS ",H$11))</f>
        <v>1</v>
      </c>
      <c r="I18" s="11">
        <f>COUNTIFS(Scenarios!$C$2:$C$1240,CONCATENATE($C18," IS ",I$11))</f>
        <v>3</v>
      </c>
      <c r="J18" s="1" t="s">
        <v>51</v>
      </c>
      <c r="K18" s="1"/>
    </row>
    <row r="19" spans="1:11" ht="15.75" customHeight="1" x14ac:dyDescent="0.35">
      <c r="A19" s="1" t="s">
        <v>39</v>
      </c>
      <c r="B19" s="12" t="s">
        <v>53</v>
      </c>
      <c r="C19" s="1" t="s">
        <v>54</v>
      </c>
      <c r="D19" s="11">
        <f>COUNTIFS(Scenarios!$C$2:$C$1240,CONCATENATE($C19," IS ",D$11))</f>
        <v>1</v>
      </c>
      <c r="E19" s="11">
        <f>COUNTIFS(Scenarios!$C$2:$C$1240,CONCATENATE($C19," IS ",E$11))</f>
        <v>1</v>
      </c>
      <c r="F19" s="11">
        <f>COUNTIFS(Scenarios!$C$2:$C$1240,CONCATENATE($C19," IS ",F$11))</f>
        <v>3</v>
      </c>
      <c r="G19" s="11">
        <f>COUNTIFS(Scenarios!$C$2:$C$1240,CONCATENATE($C19," IS ",G$11))</f>
        <v>0</v>
      </c>
      <c r="H19" s="11">
        <f>COUNTIFS(Scenarios!$C$2:$C$1240,CONCATENATE($C19," IS ",H$11))</f>
        <v>1</v>
      </c>
      <c r="I19" s="11">
        <f>COUNTIFS(Scenarios!$C$2:$C$1240,CONCATENATE($C19," IS ",I$11))</f>
        <v>3</v>
      </c>
      <c r="J19" s="1" t="s">
        <v>26</v>
      </c>
      <c r="K19" s="1"/>
    </row>
    <row r="20" spans="1:11" ht="15.75" customHeight="1" x14ac:dyDescent="0.35">
      <c r="A20" s="1" t="s">
        <v>39</v>
      </c>
      <c r="B20" s="12" t="s">
        <v>53</v>
      </c>
      <c r="C20" s="1" t="s">
        <v>55</v>
      </c>
      <c r="D20" s="11">
        <f>COUNTIFS(Scenarios!$C$2:$C$1240,CONCATENATE($C20," IS ",D$11))</f>
        <v>0</v>
      </c>
      <c r="E20" s="11">
        <f>COUNTIFS(Scenarios!$C$2:$C$1240,CONCATENATE($C20," IS ",E$11))</f>
        <v>0</v>
      </c>
      <c r="F20" s="11">
        <f>COUNTIFS(Scenarios!$C$2:$C$1240,CONCATENATE($C20," IS ",F$11))</f>
        <v>0</v>
      </c>
      <c r="G20" s="11">
        <f>COUNTIFS(Scenarios!$C$2:$C$1240,CONCATENATE($C20," IS ",G$11))</f>
        <v>0</v>
      </c>
      <c r="H20" s="11">
        <f>COUNTIFS(Scenarios!$C$2:$C$1240,CONCATENATE($C20," IS ",H$11))</f>
        <v>0</v>
      </c>
      <c r="I20" s="11">
        <f>COUNTIFS(Scenarios!$C$2:$C$1240,CONCATENATE($C20," IS ",I$11))</f>
        <v>0</v>
      </c>
      <c r="J20" s="1" t="s">
        <v>47</v>
      </c>
      <c r="K20" s="1"/>
    </row>
    <row r="21" spans="1:11" ht="15.75" customHeight="1" x14ac:dyDescent="0.35">
      <c r="A21" s="1" t="s">
        <v>39</v>
      </c>
      <c r="B21" s="12" t="s">
        <v>53</v>
      </c>
      <c r="C21" s="1" t="s">
        <v>63</v>
      </c>
      <c r="D21" s="11">
        <f>COUNTIFS(Scenarios!$C$2:$C$1240,CONCATENATE($C21," IS ",D$11))</f>
        <v>0</v>
      </c>
      <c r="E21" s="11">
        <v>0</v>
      </c>
      <c r="F21" s="11">
        <f>COUNTIFS(Scenarios!$C$2:$C$1240,CONCATENATE($C21," IS ",F$11))</f>
        <v>0</v>
      </c>
      <c r="G21" s="11">
        <f>COUNTIFS(Scenarios!$C$2:$C$1240,CONCATENATE($C21," IS ",G$11))</f>
        <v>0</v>
      </c>
      <c r="H21" s="11">
        <f>COUNTIFS(Scenarios!$C$2:$C$1240,CONCATENATE($C21," IS ",H$11))</f>
        <v>0</v>
      </c>
      <c r="I21" s="11">
        <f>COUNTIFS(Scenarios!$C$2:$C$1240,CONCATENATE($C21," IS ",I$11))</f>
        <v>0</v>
      </c>
      <c r="J21" s="1" t="s">
        <v>47</v>
      </c>
    </row>
    <row r="22" spans="1:11" ht="15.75" customHeight="1" x14ac:dyDescent="0.35">
      <c r="A22" s="1" t="s">
        <v>40</v>
      </c>
      <c r="B22" s="12" t="s">
        <v>53</v>
      </c>
      <c r="C22" s="1" t="s">
        <v>60</v>
      </c>
      <c r="D22" s="11">
        <f>COUNTIFS(Scenarios!$C$2:$C$1240,CONCATENATE($C22," IS ",D$11))</f>
        <v>0</v>
      </c>
      <c r="E22" s="11">
        <f>COUNTIFS(Scenarios!$C$2:$C$1240,CONCATENATE($C22," IS ",E$11))</f>
        <v>0</v>
      </c>
      <c r="F22" s="11">
        <f>COUNTIFS(Scenarios!$C$2:$C$1240,CONCATENATE($C22," IS ",F$11))</f>
        <v>0</v>
      </c>
      <c r="G22" s="11">
        <f>COUNTIFS(Scenarios!$C$2:$C$1240,CONCATENATE($C22," IS ",G$11))</f>
        <v>0</v>
      </c>
      <c r="H22" s="11">
        <f>COUNTIFS(Scenarios!$C$2:$C$1240,CONCATENATE($C22," IS ",H$11))</f>
        <v>0</v>
      </c>
      <c r="I22" s="11">
        <f>COUNTIFS(Scenarios!$C$2:$C$1240,CONCATENATE($C22," IS ",I$11))</f>
        <v>0</v>
      </c>
      <c r="J22" s="1" t="s">
        <v>47</v>
      </c>
      <c r="K22" s="1"/>
    </row>
    <row r="23" spans="1:11" ht="15.75" customHeight="1" x14ac:dyDescent="0.35">
      <c r="A23" s="1" t="s">
        <v>40</v>
      </c>
      <c r="B23" s="12" t="s">
        <v>53</v>
      </c>
      <c r="C23" s="1" t="s">
        <v>61</v>
      </c>
      <c r="D23" s="11">
        <f>COUNTIFS(Scenarios!$C$2:$C$1240,CONCATENATE($C23," IS ",D$11))</f>
        <v>0</v>
      </c>
      <c r="E23" s="11">
        <f>COUNTIFS(Scenarios!$C$2:$C$1240,CONCATENATE($C23," IS ",E$11))</f>
        <v>0</v>
      </c>
      <c r="F23" s="11">
        <f>COUNTIFS(Scenarios!$C$2:$C$1240,CONCATENATE($C23," IS ",F$11))</f>
        <v>0</v>
      </c>
      <c r="G23" s="11">
        <f>COUNTIFS(Scenarios!$C$2:$C$1240,CONCATENATE($C23," IS ",G$11))</f>
        <v>0</v>
      </c>
      <c r="H23" s="11">
        <f>COUNTIFS(Scenarios!$C$2:$C$1240,CONCATENATE($C23," IS ",H$11))</f>
        <v>0</v>
      </c>
      <c r="I23" s="11">
        <f>COUNTIFS(Scenarios!$C$2:$C$1240,CONCATENATE($C23," IS ",I$11))</f>
        <v>0</v>
      </c>
      <c r="J23" s="1" t="s">
        <v>47</v>
      </c>
      <c r="K23" s="1"/>
    </row>
    <row r="24" spans="1:11" ht="15.75" customHeight="1" x14ac:dyDescent="0.35">
      <c r="A24" s="1" t="s">
        <v>40</v>
      </c>
      <c r="B24" s="12" t="s">
        <v>53</v>
      </c>
      <c r="C24" s="1" t="s">
        <v>62</v>
      </c>
      <c r="D24" s="11">
        <f>COUNTIFS(Scenarios!$C$2:$C$1240,CONCATENATE($C24," IS ",D$11))</f>
        <v>0</v>
      </c>
      <c r="E24" s="11">
        <f>COUNTIFS(Scenarios!$C$2:$C$1240,CONCATENATE($C24," IS ",E$11))</f>
        <v>0</v>
      </c>
      <c r="F24" s="11">
        <f>COUNTIFS(Scenarios!$C$2:$C$1240,CONCATENATE($C24," IS ",F$11))</f>
        <v>0</v>
      </c>
      <c r="G24" s="11">
        <f>COUNTIFS(Scenarios!$C$2:$C$1240,CONCATENATE($C24," IS ",G$11))</f>
        <v>0</v>
      </c>
      <c r="H24" s="11">
        <f>COUNTIFS(Scenarios!$C$2:$C$1240,CONCATENATE($C24," IS ",H$11))</f>
        <v>0</v>
      </c>
      <c r="I24" s="11">
        <f>COUNTIFS(Scenarios!$C$2:$C$1240,CONCATENATE($C24," IS ",I$11))</f>
        <v>0</v>
      </c>
      <c r="J24" s="1" t="s">
        <v>47</v>
      </c>
    </row>
    <row r="25" spans="1:11" ht="15.75" customHeight="1" x14ac:dyDescent="0.35">
      <c r="A25" s="1" t="s">
        <v>40</v>
      </c>
      <c r="B25" s="1" t="s">
        <v>64</v>
      </c>
      <c r="C25" s="18" t="s">
        <v>67</v>
      </c>
      <c r="D25" s="11">
        <f>COUNTIFS(Scenarios!$C$2:$C$1240,CONCATENATE($C27," IS ",D$11))</f>
        <v>0</v>
      </c>
      <c r="E25" s="11">
        <f>COUNTIFS(Scenarios!$C$2:$C$1240,CONCATENATE($C27," IS ",E$11))</f>
        <v>0</v>
      </c>
      <c r="F25" s="11">
        <f>COUNTIFS(Scenarios!$C$2:$C$1240,CONCATENATE($C27," IS ",F$11))</f>
        <v>0</v>
      </c>
      <c r="G25" s="11">
        <f>COUNTIFS(Scenarios!$C$2:$C$1240,CONCATENATE($C27," IS ",G$11))</f>
        <v>0</v>
      </c>
      <c r="H25" s="11">
        <f>COUNTIFS(Scenarios!$C$2:$C$1240,CONCATENATE($C27," IS ",H$11))</f>
        <v>0</v>
      </c>
      <c r="I25" s="11">
        <f>COUNTIFS(Scenarios!$C$2:$C$1240,CONCATENATE($C27," IS ",I$11))</f>
        <v>0</v>
      </c>
      <c r="J25" s="1" t="s">
        <v>47</v>
      </c>
    </row>
    <row r="26" spans="1:11" ht="15.75" customHeight="1" x14ac:dyDescent="0.35">
      <c r="A26" s="1" t="s">
        <v>40</v>
      </c>
      <c r="B26" s="1" t="s">
        <v>64</v>
      </c>
      <c r="C26" s="18" t="s">
        <v>68</v>
      </c>
      <c r="D26" s="11">
        <f>COUNTIFS(Scenarios!$C$2:$C$1240,CONCATENATE($C26," IS ",D$11))</f>
        <v>0</v>
      </c>
      <c r="E26" s="11">
        <f>COUNTIFS(Scenarios!$C$2:$C$1240,CONCATENATE($C26," IS ",E$11))</f>
        <v>0</v>
      </c>
      <c r="F26" s="11">
        <f>COUNTIFS(Scenarios!$C$2:$C$1240,CONCATENATE($C26," IS ",F$11))</f>
        <v>0</v>
      </c>
      <c r="G26" s="11">
        <f>COUNTIFS(Scenarios!$C$2:$C$1240,CONCATENATE($C26," IS ",G$11))</f>
        <v>0</v>
      </c>
      <c r="H26" s="11">
        <f>COUNTIFS(Scenarios!$C$2:$C$1240,CONCATENATE($C26," IS ",H$11))</f>
        <v>0</v>
      </c>
      <c r="I26" s="11">
        <f>COUNTIFS(Scenarios!$C$2:$C$1240,CONCATENATE($C26," IS ",I$11))</f>
        <v>0</v>
      </c>
      <c r="J26" s="1" t="s">
        <v>47</v>
      </c>
    </row>
    <row r="27" spans="1:11" ht="15.75" customHeight="1" x14ac:dyDescent="0.35">
      <c r="A27" s="1" t="s">
        <v>40</v>
      </c>
      <c r="B27" s="1" t="s">
        <v>64</v>
      </c>
      <c r="C27" s="1" t="s">
        <v>65</v>
      </c>
      <c r="D27" s="11">
        <f>COUNTIFS(Scenarios!$C$2:$C$1240,CONCATENATE($C27," IS ",D$11))</f>
        <v>0</v>
      </c>
      <c r="E27" s="11">
        <f>COUNTIFS(Scenarios!$C$2:$C$1240,CONCATENATE($C27," IS ",E$11))</f>
        <v>0</v>
      </c>
      <c r="F27" s="11">
        <f>COUNTIFS(Scenarios!$C$2:$C$1240,CONCATENATE($C27," IS ",F$11))</f>
        <v>0</v>
      </c>
      <c r="G27" s="11">
        <f>COUNTIFS(Scenarios!$C$2:$C$1240,CONCATENATE($C27," IS ",G$11))</f>
        <v>0</v>
      </c>
      <c r="H27" s="11">
        <f>COUNTIFS(Scenarios!$C$2:$C$1240,CONCATENATE($C27," IS ",H$11))</f>
        <v>0</v>
      </c>
      <c r="I27" s="11">
        <f>COUNTIFS(Scenarios!$C$2:$C$1240,CONCATENATE($C27," IS ",I$11))</f>
        <v>0</v>
      </c>
      <c r="J27" s="1" t="s">
        <v>47</v>
      </c>
    </row>
    <row r="28" spans="1:11" ht="15.75" customHeight="1" x14ac:dyDescent="0.35">
      <c r="A28" s="1" t="s">
        <v>40</v>
      </c>
      <c r="B28" s="1" t="s">
        <v>64</v>
      </c>
      <c r="C28" s="18" t="s">
        <v>66</v>
      </c>
      <c r="D28" s="11">
        <f>COUNTIFS(Scenarios!$C$2:$C$1240,CONCATENATE($C30," IS ",D$11))</f>
        <v>0</v>
      </c>
      <c r="E28" s="11">
        <f>COUNTIFS(Scenarios!$C$2:$C$1240,CONCATENATE($C30," IS ",E$11))</f>
        <v>0</v>
      </c>
      <c r="F28" s="11">
        <f>COUNTIFS(Scenarios!$C$2:$C$1240,CONCATENATE($C30," IS ",F$11))</f>
        <v>0</v>
      </c>
      <c r="G28" s="11">
        <f>COUNTIFS(Scenarios!$C$2:$C$1240,CONCATENATE($C30," IS ",G$11))</f>
        <v>0</v>
      </c>
      <c r="H28" s="11">
        <f>COUNTIFS(Scenarios!$C$2:$C$1240,CONCATENATE($C30," IS ",H$11))</f>
        <v>0</v>
      </c>
      <c r="I28" s="11">
        <f>COUNTIFS(Scenarios!$C$2:$C$1240,CONCATENATE($C30," IS ",I$11))</f>
        <v>0</v>
      </c>
      <c r="J28" s="1" t="s">
        <v>47</v>
      </c>
    </row>
    <row r="29" spans="1:11" ht="15.75" customHeight="1" x14ac:dyDescent="0.35">
      <c r="A29" s="1" t="s">
        <v>40</v>
      </c>
      <c r="B29" s="1" t="s">
        <v>64</v>
      </c>
      <c r="C29" s="18" t="s">
        <v>69</v>
      </c>
      <c r="D29" s="11">
        <f>COUNTIFS(Scenarios!$C$2:$C$1240,CONCATENATE($C31," IS ",D$11))</f>
        <v>0</v>
      </c>
      <c r="E29" s="11">
        <f>COUNTIFS(Scenarios!$C$2:$C$1240,CONCATENATE($C31," IS ",E$11))</f>
        <v>0</v>
      </c>
      <c r="F29" s="11">
        <f>COUNTIFS(Scenarios!$C$2:$C$1240,CONCATENATE($C31," IS ",F$11))</f>
        <v>0</v>
      </c>
      <c r="G29" s="11">
        <f>COUNTIFS(Scenarios!$C$2:$C$1240,CONCATENATE($C31," IS ",G$11))</f>
        <v>0</v>
      </c>
      <c r="H29" s="11">
        <f>COUNTIFS(Scenarios!$C$2:$C$1240,CONCATENATE($C31," IS ",H$11))</f>
        <v>0</v>
      </c>
      <c r="I29" s="11">
        <f>COUNTIFS(Scenarios!$C$2:$C$1240,CONCATENATE($C31," IS ",I$11))</f>
        <v>0</v>
      </c>
      <c r="J29" s="1" t="s">
        <v>47</v>
      </c>
    </row>
  </sheetData>
  <mergeCells count="4">
    <mergeCell ref="A9:K9"/>
    <mergeCell ref="A10:C10"/>
    <mergeCell ref="D10:I10"/>
    <mergeCell ref="J10:K10"/>
  </mergeCells>
  <phoneticPr fontId="1" type="noConversion"/>
  <conditionalFormatting sqref="D12:I13 D17:I24">
    <cfRule type="expression" dxfId="38" priority="35">
      <formula>COUNTIFS(INDIRECT("Scenarios!$C$2:$C$1420"),CONCATENATE($C12," IS ",D$11),INDIRECT("Scenarios!$F$2:$F$1420"),"FAIL")&gt;=1</formula>
    </cfRule>
  </conditionalFormatting>
  <conditionalFormatting sqref="D12:I13 D17:I24">
    <cfRule type="expression" dxfId="37" priority="36">
      <formula>COUNTIFS(INDIRECT("Scenarios!$C$2:$C$1420"),CONCATENATE($C12," IS ",D$11),INDIRECT("Scenarios!$F$2:$F$1420"),"BLOCK")&gt;=1</formula>
    </cfRule>
  </conditionalFormatting>
  <conditionalFormatting sqref="D12:I13 D17:I24">
    <cfRule type="expression" dxfId="36" priority="37">
      <formula>COUNTIFS(INDIRECT("Scenarios!$C$2:$C$1420"),CONCATENATE($C12," IS ",D$11),INDIRECT("Scenarios!$F$2:$F$1420"),"NOT RUN")&gt;=1</formula>
    </cfRule>
  </conditionalFormatting>
  <conditionalFormatting sqref="D12:I13 D17:I24">
    <cfRule type="expression" dxfId="35" priority="38">
      <formula>COUNTIFS(INDIRECT("Scenarios!$C$2:$C$1420"),CONCATENATE($C12," IS ",D$11),INDIRECT("Scenarios!$F$2:$F$1420"),"PASS")&gt;=1</formula>
    </cfRule>
  </conditionalFormatting>
  <conditionalFormatting sqref="D12:I13 D17:I25">
    <cfRule type="notContainsBlanks" dxfId="34" priority="39">
      <formula>LEN(TRIM(D12))&gt;0</formula>
    </cfRule>
  </conditionalFormatting>
  <conditionalFormatting sqref="C33">
    <cfRule type="notContainsBlanks" dxfId="33" priority="41">
      <formula>LEN(TRIM(C33))&gt;0</formula>
    </cfRule>
  </conditionalFormatting>
  <conditionalFormatting sqref="D25:I25">
    <cfRule type="expression" dxfId="32" priority="43">
      <formula>COUNTIFS(INDIRECT("Scenarios!$C$2:$C$1420"),CONCATENATE($C27," IS ",D$11),INDIRECT("Scenarios!$F$2:$F$1420"),"FAIL")&gt;=1</formula>
    </cfRule>
  </conditionalFormatting>
  <conditionalFormatting sqref="D25:I25">
    <cfRule type="expression" dxfId="31" priority="45">
      <formula>COUNTIFS(INDIRECT("Scenarios!$C$2:$C$1420"),CONCATENATE($C27," IS ",D$11),INDIRECT("Scenarios!$F$2:$F$1420"),"BLOCK")&gt;=1</formula>
    </cfRule>
  </conditionalFormatting>
  <conditionalFormatting sqref="D25:I25">
    <cfRule type="expression" dxfId="30" priority="47">
      <formula>COUNTIFS(INDIRECT("Scenarios!$C$2:$C$1420"),CONCATENATE($C27," IS ",D$11),INDIRECT("Scenarios!$F$2:$F$1420"),"NOT RUN")&gt;=1</formula>
    </cfRule>
  </conditionalFormatting>
  <conditionalFormatting sqref="D25:I25">
    <cfRule type="expression" dxfId="29" priority="49">
      <formula>COUNTIFS(INDIRECT("Scenarios!$C$2:$C$1420"),CONCATENATE($C27," IS ",D$11),INDIRECT("Scenarios!$F$2:$F$1420"),"PASS")&gt;=1</formula>
    </cfRule>
  </conditionalFormatting>
  <conditionalFormatting sqref="D14:I14">
    <cfRule type="expression" dxfId="28" priority="25">
      <formula>COUNTIFS(INDIRECT("Scenarios!$C$2:$C$1420"),CONCATENATE($C14," IS ",D$11),INDIRECT("Scenarios!$F$2:$F$1420"),"FAIL")&gt;=1</formula>
    </cfRule>
  </conditionalFormatting>
  <conditionalFormatting sqref="D14:I14">
    <cfRule type="expression" dxfId="27" priority="26">
      <formula>COUNTIFS(INDIRECT("Scenarios!$C$2:$C$1420"),CONCATENATE($C14," IS ",D$11),INDIRECT("Scenarios!$F$2:$F$1420"),"BLOCK")&gt;=1</formula>
    </cfRule>
  </conditionalFormatting>
  <conditionalFormatting sqref="D14:I14">
    <cfRule type="expression" dxfId="26" priority="27">
      <formula>COUNTIFS(INDIRECT("Scenarios!$C$2:$C$1420"),CONCATENATE($C14," IS ",D$11),INDIRECT("Scenarios!$F$2:$F$1420"),"NOT RUN")&gt;=1</formula>
    </cfRule>
  </conditionalFormatting>
  <conditionalFormatting sqref="D14:I14">
    <cfRule type="expression" dxfId="25" priority="28">
      <formula>COUNTIFS(INDIRECT("Scenarios!$C$2:$C$1420"),CONCATENATE($C14," IS ",D$11),INDIRECT("Scenarios!$F$2:$F$1420"),"PASS")&gt;=1</formula>
    </cfRule>
  </conditionalFormatting>
  <conditionalFormatting sqref="D14:I14">
    <cfRule type="notContainsBlanks" dxfId="24" priority="29">
      <formula>LEN(TRIM(D14))&gt;0</formula>
    </cfRule>
  </conditionalFormatting>
  <conditionalFormatting sqref="D15:I15">
    <cfRule type="expression" dxfId="23" priority="20">
      <formula>COUNTIFS(INDIRECT("Scenarios!$C$2:$C$1420"),CONCATENATE($C15," IS ",D$11),INDIRECT("Scenarios!$F$2:$F$1420"),"FAIL")&gt;=1</formula>
    </cfRule>
  </conditionalFormatting>
  <conditionalFormatting sqref="D15:I15">
    <cfRule type="expression" dxfId="22" priority="21">
      <formula>COUNTIFS(INDIRECT("Scenarios!$C$2:$C$1420"),CONCATENATE($C15," IS ",D$11),INDIRECT("Scenarios!$F$2:$F$1420"),"BLOCK")&gt;=1</formula>
    </cfRule>
  </conditionalFormatting>
  <conditionalFormatting sqref="D15:I15">
    <cfRule type="expression" dxfId="21" priority="22">
      <formula>COUNTIFS(INDIRECT("Scenarios!$C$2:$C$1420"),CONCATENATE($C15," IS ",D$11),INDIRECT("Scenarios!$F$2:$F$1420"),"NOT RUN")&gt;=1</formula>
    </cfRule>
  </conditionalFormatting>
  <conditionalFormatting sqref="D15:I15">
    <cfRule type="expression" dxfId="20" priority="23">
      <formula>COUNTIFS(INDIRECT("Scenarios!$C$2:$C$1420"),CONCATENATE($C15," IS ",D$11),INDIRECT("Scenarios!$F$2:$F$1420"),"PASS")&gt;=1</formula>
    </cfRule>
  </conditionalFormatting>
  <conditionalFormatting sqref="D15:I15">
    <cfRule type="notContainsBlanks" dxfId="19" priority="24">
      <formula>LEN(TRIM(D15))&gt;0</formula>
    </cfRule>
  </conditionalFormatting>
  <conditionalFormatting sqref="D16:I16">
    <cfRule type="expression" dxfId="18" priority="15">
      <formula>COUNTIFS(INDIRECT("Scenarios!$C$2:$C$1420"),CONCATENATE($C16," IS ",D$11),INDIRECT("Scenarios!$F$2:$F$1420"),"FAIL")&gt;=1</formula>
    </cfRule>
  </conditionalFormatting>
  <conditionalFormatting sqref="D16:I16">
    <cfRule type="expression" dxfId="17" priority="16">
      <formula>COUNTIFS(INDIRECT("Scenarios!$C$2:$C$1420"),CONCATENATE($C16," IS ",D$11),INDIRECT("Scenarios!$F$2:$F$1420"),"BLOCK")&gt;=1</formula>
    </cfRule>
  </conditionalFormatting>
  <conditionalFormatting sqref="D16:I16">
    <cfRule type="expression" dxfId="16" priority="17">
      <formula>COUNTIFS(INDIRECT("Scenarios!$C$2:$C$1420"),CONCATENATE($C16," IS ",D$11),INDIRECT("Scenarios!$F$2:$F$1420"),"NOT RUN")&gt;=1</formula>
    </cfRule>
  </conditionalFormatting>
  <conditionalFormatting sqref="D16:I16">
    <cfRule type="expression" dxfId="15" priority="18">
      <formula>COUNTIFS(INDIRECT("Scenarios!$C$2:$C$1420"),CONCATENATE($C16," IS ",D$11),INDIRECT("Scenarios!$F$2:$F$1420"),"PASS")&gt;=1</formula>
    </cfRule>
  </conditionalFormatting>
  <conditionalFormatting sqref="D16:I16">
    <cfRule type="notContainsBlanks" dxfId="14" priority="19">
      <formula>LEN(TRIM(D16))&gt;0</formula>
    </cfRule>
  </conditionalFormatting>
  <conditionalFormatting sqref="D26:I27">
    <cfRule type="expression" dxfId="13" priority="6">
      <formula>COUNTIFS(INDIRECT("Scenarios!$C$2:$C$1420"),CONCATENATE($C26," IS ",D$11),INDIRECT("Scenarios!$F$2:$F$1420"),"FAIL")&gt;=1</formula>
    </cfRule>
  </conditionalFormatting>
  <conditionalFormatting sqref="D26:I27">
    <cfRule type="expression" dxfId="12" priority="7">
      <formula>COUNTIFS(INDIRECT("Scenarios!$C$2:$C$1420"),CONCATENATE($C26," IS ",D$11),INDIRECT("Scenarios!$F$2:$F$1420"),"BLOCK")&gt;=1</formula>
    </cfRule>
  </conditionalFormatting>
  <conditionalFormatting sqref="D26:I27">
    <cfRule type="expression" dxfId="11" priority="8">
      <formula>COUNTIFS(INDIRECT("Scenarios!$C$2:$C$1420"),CONCATENATE($C26," IS ",D$11),INDIRECT("Scenarios!$F$2:$F$1420"),"NOT RUN")&gt;=1</formula>
    </cfRule>
  </conditionalFormatting>
  <conditionalFormatting sqref="D26:I27">
    <cfRule type="expression" dxfId="10" priority="9">
      <formula>COUNTIFS(INDIRECT("Scenarios!$C$2:$C$1420"),CONCATENATE($C26," IS ",D$11),INDIRECT("Scenarios!$F$2:$F$1420"),"PASS")&gt;=1</formula>
    </cfRule>
  </conditionalFormatting>
  <conditionalFormatting sqref="D26:I28">
    <cfRule type="notContainsBlanks" dxfId="9" priority="10">
      <formula>LEN(TRIM(D26))&gt;0</formula>
    </cfRule>
  </conditionalFormatting>
  <conditionalFormatting sqref="D28:I28">
    <cfRule type="expression" dxfId="8" priority="11">
      <formula>COUNTIFS(INDIRECT("Scenarios!$C$2:$C$1420"),CONCATENATE($C30," IS ",D$11),INDIRECT("Scenarios!$F$2:$F$1420"),"FAIL")&gt;=1</formula>
    </cfRule>
  </conditionalFormatting>
  <conditionalFormatting sqref="D28:I28">
    <cfRule type="expression" dxfId="7" priority="12">
      <formula>COUNTIFS(INDIRECT("Scenarios!$C$2:$C$1420"),CONCATENATE($C30," IS ",D$11),INDIRECT("Scenarios!$F$2:$F$1420"),"BLOCK")&gt;=1</formula>
    </cfRule>
  </conditionalFormatting>
  <conditionalFormatting sqref="D28:I28">
    <cfRule type="expression" dxfId="6" priority="13">
      <formula>COUNTIFS(INDIRECT("Scenarios!$C$2:$C$1420"),CONCATENATE($C30," IS ",D$11),INDIRECT("Scenarios!$F$2:$F$1420"),"NOT RUN")&gt;=1</formula>
    </cfRule>
  </conditionalFormatting>
  <conditionalFormatting sqref="D28:I28">
    <cfRule type="expression" dxfId="5" priority="14">
      <formula>COUNTIFS(INDIRECT("Scenarios!$C$2:$C$1420"),CONCATENATE($C30," IS ",D$11),INDIRECT("Scenarios!$F$2:$F$1420"),"PASS")&gt;=1</formula>
    </cfRule>
  </conditionalFormatting>
  <conditionalFormatting sqref="D29:I29">
    <cfRule type="notContainsBlanks" dxfId="4" priority="1">
      <formula>LEN(TRIM(D29))&gt;0</formula>
    </cfRule>
  </conditionalFormatting>
  <conditionalFormatting sqref="D29:I29">
    <cfRule type="expression" dxfId="3" priority="2">
      <formula>COUNTIFS(INDIRECT("Scenarios!$C$2:$C$1420"),CONCATENATE($C31," IS ",D$11),INDIRECT("Scenarios!$F$2:$F$1420"),"FAIL")&gt;=1</formula>
    </cfRule>
  </conditionalFormatting>
  <conditionalFormatting sqref="D29:I29">
    <cfRule type="expression" dxfId="2" priority="3">
      <formula>COUNTIFS(INDIRECT("Scenarios!$C$2:$C$1420"),CONCATENATE($C31," IS ",D$11),INDIRECT("Scenarios!$F$2:$F$1420"),"BLOCK")&gt;=1</formula>
    </cfRule>
  </conditionalFormatting>
  <conditionalFormatting sqref="D29:I29">
    <cfRule type="expression" dxfId="1" priority="4">
      <formula>COUNTIFS(INDIRECT("Scenarios!$C$2:$C$1420"),CONCATENATE($C31," IS ",D$11),INDIRECT("Scenarios!$F$2:$F$1420"),"NOT RUN")&gt;=1</formula>
    </cfRule>
  </conditionalFormatting>
  <conditionalFormatting sqref="D29:I29">
    <cfRule type="expression" dxfId="0" priority="5">
      <formula>COUNTIFS(INDIRECT("Scenarios!$C$2:$C$1420"),CONCATENATE($C31," IS ",D$11),INDIRECT("Scenarios!$F$2:$F$1420"),"PASS")&gt;=1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8"/>
  <sheetViews>
    <sheetView topLeftCell="C21" workbookViewId="0">
      <selection activeCell="D27" sqref="D27"/>
    </sheetView>
  </sheetViews>
  <sheetFormatPr defaultColWidth="14.453125" defaultRowHeight="15.75" customHeight="1" x14ac:dyDescent="0.35"/>
  <cols>
    <col min="1" max="1" width="13.6328125" style="17" customWidth="1"/>
    <col min="2" max="2" width="14.26953125" style="18" customWidth="1"/>
    <col min="3" max="3" width="33.36328125" style="18" customWidth="1"/>
    <col min="4" max="4" width="68.81640625" style="18" customWidth="1"/>
    <col min="5" max="5" width="37.90625" style="18" customWidth="1"/>
    <col min="6" max="16384" width="14.453125" style="18"/>
  </cols>
  <sheetData>
    <row r="1" spans="1:6" s="16" customFormat="1" ht="15.75" customHeight="1" x14ac:dyDescent="0.35">
      <c r="A1" s="13" t="s">
        <v>28</v>
      </c>
      <c r="B1" s="14" t="s">
        <v>29</v>
      </c>
      <c r="C1" s="14" t="s">
        <v>30</v>
      </c>
      <c r="D1" s="14" t="s">
        <v>31</v>
      </c>
      <c r="E1" s="15" t="s">
        <v>24</v>
      </c>
      <c r="F1" s="15" t="s">
        <v>25</v>
      </c>
    </row>
    <row r="2" spans="1:6" ht="150" customHeight="1" x14ac:dyDescent="0.35">
      <c r="A2" s="17" t="str">
        <f>Summary!$C$12</f>
        <v>Navigate URL</v>
      </c>
      <c r="B2" s="18" t="str">
        <f>Summary!$E$11</f>
        <v>Compliance</v>
      </c>
      <c r="C2" s="18" t="str">
        <f t="shared" ref="C2:C19" si="0">CONCATENATE(A2," Is ",B2)</f>
        <v>Navigate URL Is Compliance</v>
      </c>
      <c r="D2" s="1" t="s">
        <v>70</v>
      </c>
      <c r="E2" s="1"/>
      <c r="F2" s="1" t="s">
        <v>5</v>
      </c>
    </row>
    <row r="3" spans="1:6" ht="45.5" customHeight="1" x14ac:dyDescent="0.35">
      <c r="A3" s="17" t="str">
        <f>Summary!$C$13</f>
        <v>iSelect button</v>
      </c>
      <c r="B3" s="18" t="str">
        <f>Summary!$E$11</f>
        <v>Compliance</v>
      </c>
      <c r="C3" s="18" t="str">
        <f t="shared" si="0"/>
        <v>iSelect button Is Compliance</v>
      </c>
      <c r="D3" s="1" t="s">
        <v>76</v>
      </c>
      <c r="E3" s="18" t="s">
        <v>75</v>
      </c>
      <c r="F3" s="1" t="s">
        <v>5</v>
      </c>
    </row>
    <row r="4" spans="1:6" ht="32" customHeight="1" x14ac:dyDescent="0.35">
      <c r="A4" s="17" t="str">
        <f>Summary!$C$13</f>
        <v>iSelect button</v>
      </c>
      <c r="B4" s="27" t="s">
        <v>20</v>
      </c>
      <c r="C4" s="27" t="str">
        <f t="shared" ref="C4" si="1">CONCATENATE(A4," Is ",B4)</f>
        <v>iSelect button Is Auditable</v>
      </c>
      <c r="D4" s="28" t="s">
        <v>77</v>
      </c>
      <c r="F4" s="1" t="s">
        <v>7</v>
      </c>
    </row>
    <row r="5" spans="1:6" ht="57" customHeight="1" x14ac:dyDescent="0.35">
      <c r="A5" s="17" t="str">
        <f>Summary!$C$13</f>
        <v>iSelect button</v>
      </c>
      <c r="B5" s="27" t="s">
        <v>20</v>
      </c>
      <c r="C5" s="27" t="str">
        <f t="shared" ref="C5:C6" si="2">CONCATENATE(A5," Is ",B5)</f>
        <v>iSelect button Is Auditable</v>
      </c>
      <c r="D5" s="28" t="s">
        <v>78</v>
      </c>
      <c r="F5" s="1" t="s">
        <v>7</v>
      </c>
    </row>
    <row r="6" spans="1:6" ht="57" customHeight="1" x14ac:dyDescent="0.35">
      <c r="A6" s="17" t="str">
        <f>Summary!$C$13</f>
        <v>iSelect button</v>
      </c>
      <c r="B6" s="27" t="s">
        <v>20</v>
      </c>
      <c r="C6" s="27" t="str">
        <f t="shared" si="2"/>
        <v>iSelect button Is Auditable</v>
      </c>
      <c r="D6" s="28" t="s">
        <v>79</v>
      </c>
      <c r="F6" s="1" t="s">
        <v>7</v>
      </c>
    </row>
    <row r="7" spans="1:6" ht="46.5" customHeight="1" x14ac:dyDescent="0.35">
      <c r="A7" s="17" t="str">
        <f>Summary!$C$14</f>
        <v>Car Insurance Text</v>
      </c>
      <c r="B7" s="18" t="s">
        <v>19</v>
      </c>
      <c r="C7" s="18" t="str">
        <f t="shared" si="0"/>
        <v>Car Insurance Text Is Compliance</v>
      </c>
      <c r="D7" s="1" t="s">
        <v>80</v>
      </c>
      <c r="F7" s="1" t="s">
        <v>5</v>
      </c>
    </row>
    <row r="8" spans="1:6" ht="97.5" customHeight="1" x14ac:dyDescent="0.35">
      <c r="A8" s="17" t="str">
        <f>Summary!$C$15</f>
        <v>Our Services</v>
      </c>
      <c r="B8" s="18" t="s">
        <v>19</v>
      </c>
      <c r="C8" s="18" t="str">
        <f t="shared" si="0"/>
        <v>Our Services Is Compliance</v>
      </c>
      <c r="D8" s="1" t="s">
        <v>81</v>
      </c>
      <c r="F8" s="1" t="s">
        <v>5</v>
      </c>
    </row>
    <row r="9" spans="1:6" ht="89" customHeight="1" x14ac:dyDescent="0.35">
      <c r="A9" s="17" t="str">
        <f>Summary!$C$15</f>
        <v>Our Services</v>
      </c>
      <c r="B9" s="27" t="s">
        <v>19</v>
      </c>
      <c r="C9" s="27" t="str">
        <f t="shared" ref="C9:C10" si="3">CONCATENATE(A9," Is ",B9)</f>
        <v>Our Services Is Compliance</v>
      </c>
      <c r="D9" s="1" t="s">
        <v>82</v>
      </c>
      <c r="E9" s="1"/>
      <c r="F9" s="1" t="s">
        <v>5</v>
      </c>
    </row>
    <row r="10" spans="1:6" ht="76" customHeight="1" x14ac:dyDescent="0.35">
      <c r="A10" s="17" t="str">
        <f>Summary!$C$16</f>
        <v>Help</v>
      </c>
      <c r="B10" s="27" t="s">
        <v>19</v>
      </c>
      <c r="C10" s="27" t="str">
        <f t="shared" si="3"/>
        <v>Help Is Compliance</v>
      </c>
      <c r="D10" s="1" t="s">
        <v>83</v>
      </c>
      <c r="F10" s="1" t="s">
        <v>5</v>
      </c>
    </row>
    <row r="11" spans="1:6" ht="80.5" customHeight="1" x14ac:dyDescent="0.35">
      <c r="A11" s="17" t="str">
        <f>Summary!$C$18</f>
        <v>Make</v>
      </c>
      <c r="B11" s="27" t="s">
        <v>19</v>
      </c>
      <c r="C11" s="18" t="str">
        <f t="shared" si="0"/>
        <v>Make Is Compliance</v>
      </c>
      <c r="D11" s="1" t="s">
        <v>84</v>
      </c>
      <c r="E11" s="18" t="s">
        <v>85</v>
      </c>
      <c r="F11" s="1" t="s">
        <v>3</v>
      </c>
    </row>
    <row r="12" spans="1:6" s="27" customFormat="1" ht="32" customHeight="1" x14ac:dyDescent="0.35">
      <c r="A12" s="17" t="str">
        <f>Summary!$C$18</f>
        <v>Make</v>
      </c>
      <c r="B12" s="27" t="s">
        <v>20</v>
      </c>
      <c r="C12" s="27" t="str">
        <f t="shared" si="0"/>
        <v>Make Is Auditable</v>
      </c>
      <c r="D12" s="28" t="s">
        <v>86</v>
      </c>
      <c r="F12" s="1" t="s">
        <v>7</v>
      </c>
    </row>
    <row r="13" spans="1:6" s="27" customFormat="1" ht="57" customHeight="1" x14ac:dyDescent="0.35">
      <c r="A13" s="17" t="str">
        <f>Summary!$C$18</f>
        <v>Make</v>
      </c>
      <c r="B13" s="27" t="s">
        <v>20</v>
      </c>
      <c r="C13" s="27" t="str">
        <f t="shared" si="0"/>
        <v>Make Is Auditable</v>
      </c>
      <c r="D13" s="28" t="s">
        <v>87</v>
      </c>
      <c r="F13" s="1" t="s">
        <v>7</v>
      </c>
    </row>
    <row r="14" spans="1:6" s="27" customFormat="1" ht="57" customHeight="1" x14ac:dyDescent="0.35">
      <c r="A14" s="17" t="str">
        <f>Summary!$C$18</f>
        <v>Make</v>
      </c>
      <c r="B14" s="27" t="s">
        <v>20</v>
      </c>
      <c r="C14" s="27" t="str">
        <f t="shared" si="0"/>
        <v>Make Is Auditable</v>
      </c>
      <c r="D14" s="28" t="s">
        <v>88</v>
      </c>
      <c r="F14" s="1" t="s">
        <v>7</v>
      </c>
    </row>
    <row r="15" spans="1:6" ht="15.75" customHeight="1" x14ac:dyDescent="0.35">
      <c r="A15" s="17" t="str">
        <f>Summary!$C$18</f>
        <v>Make</v>
      </c>
      <c r="B15" s="18" t="s">
        <v>18</v>
      </c>
      <c r="C15" s="18" t="str">
        <f t="shared" si="0"/>
        <v>Make Is Secure</v>
      </c>
      <c r="D15" s="1" t="s">
        <v>89</v>
      </c>
      <c r="E15" s="18" t="s">
        <v>90</v>
      </c>
      <c r="F15" s="1" t="s">
        <v>5</v>
      </c>
    </row>
    <row r="16" spans="1:6" ht="15.75" customHeight="1" x14ac:dyDescent="0.35">
      <c r="A16" s="17" t="str">
        <f>Summary!$C$18</f>
        <v>Make</v>
      </c>
      <c r="B16" s="18" t="str">
        <f>Summary!$I$11</f>
        <v>Responsive</v>
      </c>
      <c r="C16" s="18" t="str">
        <f t="shared" si="0"/>
        <v>Make Is Responsive</v>
      </c>
      <c r="D16" s="1" t="s">
        <v>91</v>
      </c>
      <c r="F16" s="1" t="s">
        <v>7</v>
      </c>
    </row>
    <row r="17" spans="1:6" ht="15.75" customHeight="1" x14ac:dyDescent="0.35">
      <c r="A17" s="17" t="str">
        <f>Summary!$C$18</f>
        <v>Make</v>
      </c>
      <c r="B17" s="27" t="str">
        <f>Summary!$I$11</f>
        <v>Responsive</v>
      </c>
      <c r="C17" s="27" t="str">
        <f t="shared" si="0"/>
        <v>Make Is Responsive</v>
      </c>
      <c r="D17" s="1" t="s">
        <v>92</v>
      </c>
      <c r="F17" s="1" t="s">
        <v>7</v>
      </c>
    </row>
    <row r="18" spans="1:6" ht="30" customHeight="1" x14ac:dyDescent="0.35">
      <c r="A18" s="17" t="str">
        <f>Summary!$C$18</f>
        <v>Make</v>
      </c>
      <c r="B18" s="27" t="str">
        <f>Summary!$I$11</f>
        <v>Responsive</v>
      </c>
      <c r="C18" s="27" t="str">
        <f t="shared" si="0"/>
        <v>Make Is Responsive</v>
      </c>
      <c r="D18" s="1" t="s">
        <v>93</v>
      </c>
      <c r="F18" s="1" t="s">
        <v>7</v>
      </c>
    </row>
    <row r="19" spans="1:6" ht="15.75" customHeight="1" x14ac:dyDescent="0.35">
      <c r="A19" s="17" t="s">
        <v>27</v>
      </c>
      <c r="B19" s="27" t="str">
        <f>Summary!$H$11</f>
        <v xml:space="preserve">Accessible </v>
      </c>
      <c r="C19" s="27" t="str">
        <f t="shared" si="0"/>
        <v xml:space="preserve">Make Is Accessible </v>
      </c>
      <c r="D19" s="18" t="s">
        <v>94</v>
      </c>
      <c r="F19" s="18" t="s">
        <v>7</v>
      </c>
    </row>
    <row r="20" spans="1:6" s="27" customFormat="1" ht="80.5" customHeight="1" x14ac:dyDescent="0.35">
      <c r="A20" s="17" t="str">
        <f>Summary!$C$19</f>
        <v>Model</v>
      </c>
      <c r="B20" s="27" t="s">
        <v>19</v>
      </c>
      <c r="C20" s="27" t="str">
        <f t="shared" ref="C20:C28" si="4">CONCATENATE(A20," Is ",B20)</f>
        <v>Model Is Compliance</v>
      </c>
      <c r="D20" s="1" t="s">
        <v>98</v>
      </c>
      <c r="E20" s="27" t="s">
        <v>99</v>
      </c>
      <c r="F20" s="1" t="s">
        <v>3</v>
      </c>
    </row>
    <row r="21" spans="1:6" s="27" customFormat="1" ht="32" customHeight="1" x14ac:dyDescent="0.35">
      <c r="A21" s="17" t="str">
        <f>Summary!$C$19</f>
        <v>Model</v>
      </c>
      <c r="B21" s="27" t="s">
        <v>20</v>
      </c>
      <c r="C21" s="27" t="str">
        <f t="shared" si="4"/>
        <v>Model Is Auditable</v>
      </c>
      <c r="D21" s="28" t="s">
        <v>100</v>
      </c>
      <c r="F21" s="1" t="s">
        <v>7</v>
      </c>
    </row>
    <row r="22" spans="1:6" s="27" customFormat="1" ht="57" customHeight="1" x14ac:dyDescent="0.35">
      <c r="A22" s="17" t="str">
        <f>Summary!$C$19</f>
        <v>Model</v>
      </c>
      <c r="B22" s="27" t="s">
        <v>20</v>
      </c>
      <c r="C22" s="27" t="str">
        <f t="shared" si="4"/>
        <v>Model Is Auditable</v>
      </c>
      <c r="D22" s="28" t="s">
        <v>101</v>
      </c>
      <c r="F22" s="1" t="s">
        <v>7</v>
      </c>
    </row>
    <row r="23" spans="1:6" s="27" customFormat="1" ht="57" customHeight="1" x14ac:dyDescent="0.35">
      <c r="A23" s="17" t="str">
        <f>Summary!$C$19</f>
        <v>Model</v>
      </c>
      <c r="B23" s="27" t="s">
        <v>20</v>
      </c>
      <c r="C23" s="27" t="str">
        <f t="shared" si="4"/>
        <v>Model Is Auditable</v>
      </c>
      <c r="D23" s="28" t="s">
        <v>102</v>
      </c>
      <c r="F23" s="1" t="s">
        <v>7</v>
      </c>
    </row>
    <row r="24" spans="1:6" s="27" customFormat="1" ht="15.75" customHeight="1" x14ac:dyDescent="0.35">
      <c r="A24" s="17" t="str">
        <f>Summary!$C$19</f>
        <v>Model</v>
      </c>
      <c r="B24" s="27" t="s">
        <v>18</v>
      </c>
      <c r="C24" s="27" t="str">
        <f t="shared" si="4"/>
        <v>Model Is Secure</v>
      </c>
      <c r="D24" s="1" t="s">
        <v>103</v>
      </c>
      <c r="E24" s="27" t="s">
        <v>90</v>
      </c>
      <c r="F24" s="1" t="s">
        <v>5</v>
      </c>
    </row>
    <row r="25" spans="1:6" s="27" customFormat="1" ht="15.75" customHeight="1" x14ac:dyDescent="0.35">
      <c r="A25" s="17" t="str">
        <f>Summary!$C$19</f>
        <v>Model</v>
      </c>
      <c r="B25" s="27" t="str">
        <f>Summary!$I$11</f>
        <v>Responsive</v>
      </c>
      <c r="C25" s="27" t="str">
        <f t="shared" si="4"/>
        <v>Model Is Responsive</v>
      </c>
      <c r="D25" s="1" t="s">
        <v>91</v>
      </c>
      <c r="F25" s="1" t="s">
        <v>7</v>
      </c>
    </row>
    <row r="26" spans="1:6" s="27" customFormat="1" ht="15.75" customHeight="1" x14ac:dyDescent="0.35">
      <c r="A26" s="17" t="str">
        <f>Summary!$C$19</f>
        <v>Model</v>
      </c>
      <c r="B26" s="27" t="str">
        <f>Summary!$I$11</f>
        <v>Responsive</v>
      </c>
      <c r="C26" s="27" t="str">
        <f t="shared" si="4"/>
        <v>Model Is Responsive</v>
      </c>
      <c r="D26" s="1" t="s">
        <v>104</v>
      </c>
      <c r="F26" s="1" t="s">
        <v>7</v>
      </c>
    </row>
    <row r="27" spans="1:6" s="27" customFormat="1" ht="30" customHeight="1" x14ac:dyDescent="0.35">
      <c r="A27" s="17" t="str">
        <f>Summary!$C$19</f>
        <v>Model</v>
      </c>
      <c r="B27" s="27" t="str">
        <f>Summary!$I$11</f>
        <v>Responsive</v>
      </c>
      <c r="C27" s="27" t="str">
        <f t="shared" si="4"/>
        <v>Model Is Responsive</v>
      </c>
      <c r="D27" s="1" t="s">
        <v>105</v>
      </c>
      <c r="F27" s="1" t="s">
        <v>7</v>
      </c>
    </row>
    <row r="28" spans="1:6" s="27" customFormat="1" ht="15.75" customHeight="1" x14ac:dyDescent="0.35">
      <c r="A28" s="17" t="str">
        <f>Summary!$C$19</f>
        <v>Model</v>
      </c>
      <c r="B28" s="27" t="str">
        <f>Summary!$H$11</f>
        <v xml:space="preserve">Accessible </v>
      </c>
      <c r="C28" s="27" t="str">
        <f t="shared" si="4"/>
        <v xml:space="preserve">Model Is Accessible </v>
      </c>
      <c r="D28" s="27" t="s">
        <v>106</v>
      </c>
      <c r="F28" s="27" t="s">
        <v>7</v>
      </c>
    </row>
  </sheetData>
  <customSheetViews>
    <customSheetView guid="{30C045F4-8E84-465C-9537-36842D8391D0}" filter="1" showAutoFilter="1">
      <pageMargins left="0.7" right="0.7" top="0.75" bottom="0.75" header="0.3" footer="0.3"/>
      <autoFilter ref="A1:G9" xr:uid="{55AB8876-EAB0-4203-9D09-DF85B1125CC8}">
        <filterColumn colId="2">
          <filters>
            <filter val="Registration Is Compliance"/>
            <filter val="Registration Is Auditable"/>
          </filters>
        </filterColumn>
      </autoFilter>
    </customSheetView>
  </customSheetView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6"/>
  <sheetViews>
    <sheetView tabSelected="1" workbookViewId="0">
      <selection activeCell="D4" sqref="D4"/>
    </sheetView>
  </sheetViews>
  <sheetFormatPr defaultColWidth="14.453125" defaultRowHeight="15.75" customHeight="1" x14ac:dyDescent="0.35"/>
  <cols>
    <col min="1" max="1" width="8.36328125" style="20" customWidth="1"/>
    <col min="2" max="2" width="19.453125" style="20" customWidth="1"/>
    <col min="3" max="3" width="34.1796875" style="20" customWidth="1"/>
    <col min="4" max="4" width="54.453125" style="20" customWidth="1"/>
    <col min="5" max="5" width="15.54296875" style="20" customWidth="1"/>
    <col min="6" max="6" width="10.36328125" style="20" customWidth="1"/>
    <col min="7" max="7" width="14.453125" style="20"/>
    <col min="8" max="8" width="53.08984375" style="20" customWidth="1"/>
    <col min="9" max="16384" width="14.453125" style="20"/>
  </cols>
  <sheetData>
    <row r="1" spans="1:8" ht="15.75" customHeight="1" x14ac:dyDescent="0.35">
      <c r="A1" s="19" t="s">
        <v>32</v>
      </c>
      <c r="B1" s="19" t="s">
        <v>33</v>
      </c>
      <c r="C1" s="19" t="s">
        <v>43</v>
      </c>
      <c r="D1" s="19" t="s">
        <v>34</v>
      </c>
      <c r="E1" s="19" t="s">
        <v>41</v>
      </c>
      <c r="F1" s="19" t="s">
        <v>35</v>
      </c>
      <c r="G1" s="19" t="s">
        <v>42</v>
      </c>
      <c r="H1" s="19" t="s">
        <v>36</v>
      </c>
    </row>
    <row r="2" spans="1:8" ht="96.5" customHeight="1" x14ac:dyDescent="0.35">
      <c r="A2" s="21" t="s">
        <v>48</v>
      </c>
      <c r="B2" s="21" t="str">
        <f>Summary!$C$18</f>
        <v>Make</v>
      </c>
      <c r="C2" s="23" t="s">
        <v>95</v>
      </c>
      <c r="D2" s="22" t="s">
        <v>107</v>
      </c>
      <c r="E2" s="22" t="s">
        <v>44</v>
      </c>
      <c r="F2" s="21" t="s">
        <v>37</v>
      </c>
      <c r="G2" s="21" t="s">
        <v>50</v>
      </c>
      <c r="H2" s="21"/>
    </row>
    <row r="3" spans="1:8" ht="82.5" customHeight="1" x14ac:dyDescent="0.35">
      <c r="A3" s="21" t="s">
        <v>49</v>
      </c>
      <c r="B3" s="21" t="str">
        <f>Summary!$C$18</f>
        <v>Make</v>
      </c>
      <c r="C3" s="22" t="s">
        <v>96</v>
      </c>
      <c r="D3" s="22" t="s">
        <v>97</v>
      </c>
      <c r="E3" s="22" t="s">
        <v>45</v>
      </c>
      <c r="F3" s="21" t="s">
        <v>37</v>
      </c>
      <c r="G3" s="21" t="s">
        <v>38</v>
      </c>
      <c r="H3" s="21"/>
    </row>
    <row r="4" spans="1:8" ht="82.5" customHeight="1" x14ac:dyDescent="0.35">
      <c r="A4" s="21" t="s">
        <v>108</v>
      </c>
      <c r="B4" s="21" t="s">
        <v>109</v>
      </c>
      <c r="C4" s="22" t="s">
        <v>110</v>
      </c>
      <c r="D4" s="22" t="s">
        <v>111</v>
      </c>
      <c r="E4" s="22" t="s">
        <v>45</v>
      </c>
      <c r="F4" s="21" t="s">
        <v>37</v>
      </c>
      <c r="G4" s="21" t="s">
        <v>38</v>
      </c>
      <c r="H4" s="21"/>
    </row>
    <row r="5" spans="1:8" ht="15.75" customHeight="1" x14ac:dyDescent="0.35">
      <c r="B5" s="24"/>
      <c r="C5" s="24"/>
      <c r="D5" s="24"/>
      <c r="E5" s="24"/>
    </row>
    <row r="6" spans="1:8" ht="15.75" customHeight="1" x14ac:dyDescent="0.35">
      <c r="B6" s="24"/>
      <c r="C6" s="24"/>
      <c r="D6" s="24"/>
      <c r="E6" s="24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Scenarios</vt:lpstr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Jashmitha Maddala</dc:creator>
  <cp:lastModifiedBy>jashm</cp:lastModifiedBy>
  <dcterms:created xsi:type="dcterms:W3CDTF">2021-08-23T20:32:04Z</dcterms:created>
  <dcterms:modified xsi:type="dcterms:W3CDTF">2021-08-29T08:46:53Z</dcterms:modified>
</cp:coreProperties>
</file>