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3x06s1-my.sharepoint.com/personal/neeyi_3x06s1_onmicrosoft_com/Documents/"/>
    </mc:Choice>
  </mc:AlternateContent>
  <xr:revisionPtr revIDLastSave="1" documentId="8_{CC58BDC6-A481-4D65-8C81-F5BE1B8A1FAB}" xr6:coauthVersionLast="47" xr6:coauthVersionMax="47" xr10:uidLastSave="{37F5EE0F-FF0F-459B-A217-3B61E1C99026}"/>
  <bookViews>
    <workbookView xWindow="-27330" yWindow="690" windowWidth="21600" windowHeight="11295" activeTab="3" xr2:uid="{483D24EA-7BD9-4F3F-B5E9-7E52C0DBB11A}"/>
  </bookViews>
  <sheets>
    <sheet name="Sheet1" sheetId="1" r:id="rId1"/>
    <sheet name="Task1" sheetId="2" r:id="rId2"/>
    <sheet name="Profit &amp; Loss Statement" sheetId="3" r:id="rId3"/>
    <sheet name="Finance Forecast" sheetId="4" r:id="rId4"/>
  </sheets>
  <definedNames>
    <definedName name="_xlnm._FilterDatabase" localSheetId="0" hidden="1">Sheet1!$A$1:$N$469</definedName>
    <definedName name="_xlchart.v1.0" hidden="1">Task1!$E$1</definedName>
    <definedName name="_xlchart.v1.1" hidden="1">Task1!$E$2:$E$1048264</definedName>
    <definedName name="_xlchart.v1.2" hidden="1">Task1!$D$2:$D$157</definedName>
    <definedName name="_xlchart.v1.3" hidden="1">Task1!$D$1</definedName>
    <definedName name="_xlchart.v1.4" hidden="1">Task1!$D$2:$D$1048264</definedName>
    <definedName name="_xlchart.v1.5" hidden="1">Task1!$E$2:$E$157</definedName>
    <definedName name="Bus_Unit">Sheet1!$A:$A</definedName>
    <definedName name="Cases">'Finance Forecast'!$C$31:$C$33</definedName>
    <definedName name="COGs">Sheet1!$G:$G</definedName>
    <definedName name="Comi_Exp">Sheet1!$H:$H</definedName>
    <definedName name="Consult_Exp">Sheet1!$L:$L</definedName>
    <definedName name="Gross_Margin">Sheet1!$Q:$Q</definedName>
    <definedName name="Market_Exp">Sheet1!$N:$N</definedName>
    <definedName name="Months">Sheet1!$E:$E</definedName>
    <definedName name="Operate_Margin">Sheet1!$R:$R</definedName>
    <definedName name="PayR_Exp">Sheet1!$I:$I</definedName>
    <definedName name="ResDev_Exp">Sheet1!$K:$K</definedName>
    <definedName name="Sales">Sheet1!$F:$F</definedName>
    <definedName name="Soft_Had_Exp">Sheet1!$M:$M</definedName>
    <definedName name="Trav.Ent_Exp">Sheet1!$J:$J</definedName>
    <definedName name="Year">Sheet1!$C:$C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4" l="1"/>
  <c r="S24" i="4"/>
  <c r="Q24" i="4"/>
  <c r="R23" i="4"/>
  <c r="S23" i="4"/>
  <c r="Q23" i="4"/>
  <c r="S22" i="4"/>
  <c r="R22" i="4"/>
  <c r="Q22" i="4"/>
  <c r="Q5" i="4" s="1"/>
  <c r="R5" i="4" s="1"/>
  <c r="S5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E24" i="4" a="1"/>
  <c r="E24" i="4" s="1"/>
  <c r="E23" i="4" a="1"/>
  <c r="E23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F14" i="4" a="1"/>
  <c r="F14" i="4" s="1"/>
  <c r="F16" i="4" s="1"/>
  <c r="G14" i="4" a="1"/>
  <c r="G14" i="4" s="1"/>
  <c r="H14" i="4" a="1"/>
  <c r="H14" i="4" s="1"/>
  <c r="H16" i="4" s="1"/>
  <c r="I14" i="4" a="1"/>
  <c r="I14" i="4" s="1"/>
  <c r="I16" i="4" s="1"/>
  <c r="J14" i="4" a="1"/>
  <c r="J14" i="4" s="1"/>
  <c r="J16" i="4" s="1"/>
  <c r="K14" i="4" a="1"/>
  <c r="K14" i="4" s="1"/>
  <c r="K16" i="4" s="1"/>
  <c r="L14" i="4" a="1"/>
  <c r="L14" i="4" s="1"/>
  <c r="L16" i="4" s="1"/>
  <c r="M14" i="4" a="1"/>
  <c r="M14" i="4" s="1"/>
  <c r="M16" i="4" s="1"/>
  <c r="N14" i="4" a="1"/>
  <c r="N14" i="4" s="1"/>
  <c r="N16" i="4" s="1"/>
  <c r="O14" i="4" a="1"/>
  <c r="O14" i="4" s="1"/>
  <c r="P14" i="4" a="1"/>
  <c r="P14" i="4" s="1"/>
  <c r="P16" i="4" s="1"/>
  <c r="E15" i="4" a="1"/>
  <c r="E15" i="4" s="1"/>
  <c r="E14" i="4" a="1"/>
  <c r="E14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O11" i="4" a="1"/>
  <c r="O11" i="4" s="1"/>
  <c r="P11" i="4" a="1"/>
  <c r="P11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 s="1"/>
  <c r="P9" i="4" a="1"/>
  <c r="P9" i="4" s="1"/>
  <c r="F8" i="4" a="1"/>
  <c r="F8" i="4" s="1"/>
  <c r="G8" i="4" a="1"/>
  <c r="G8" i="4" s="1"/>
  <c r="G13" i="4" s="1"/>
  <c r="H8" i="4" a="1"/>
  <c r="H8" i="4" s="1"/>
  <c r="I8" i="4" a="1"/>
  <c r="I8" i="4" s="1"/>
  <c r="J8" i="4" a="1"/>
  <c r="J8" i="4" s="1"/>
  <c r="K8" i="4" a="1"/>
  <c r="K8" i="4" s="1"/>
  <c r="K13" i="4" s="1"/>
  <c r="L8" i="4" a="1"/>
  <c r="L8" i="4" s="1"/>
  <c r="L13" i="4" s="1"/>
  <c r="M8" i="4" a="1"/>
  <c r="M8" i="4" s="1"/>
  <c r="N8" i="4" a="1"/>
  <c r="N8" i="4" s="1"/>
  <c r="O8" i="4" a="1"/>
  <c r="O8" i="4" s="1"/>
  <c r="O13" i="4" s="1"/>
  <c r="P8" i="4" a="1"/>
  <c r="P8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F5" i="4" a="1"/>
  <c r="F5" i="4" s="1"/>
  <c r="F7" i="4" s="1"/>
  <c r="G5" i="4" a="1"/>
  <c r="G5" i="4" s="1"/>
  <c r="H5" i="4" a="1"/>
  <c r="H5" i="4" s="1"/>
  <c r="I5" i="4" a="1"/>
  <c r="I5" i="4" s="1"/>
  <c r="I22" i="4" s="1"/>
  <c r="J5" i="4" a="1"/>
  <c r="J5" i="4" s="1"/>
  <c r="J22" i="4" s="1"/>
  <c r="K5" i="4" a="1"/>
  <c r="K5" i="4" s="1"/>
  <c r="L5" i="4" a="1"/>
  <c r="L5" i="4" s="1"/>
  <c r="M5" i="4" a="1"/>
  <c r="M5" i="4" s="1"/>
  <c r="M7" i="4" s="1"/>
  <c r="N5" i="4" a="1"/>
  <c r="N5" i="4" s="1"/>
  <c r="N7" i="4" s="1"/>
  <c r="O5" i="4" a="1"/>
  <c r="O5" i="4" s="1"/>
  <c r="P5" i="4" a="1"/>
  <c r="P5" i="4" s="1"/>
  <c r="E12" i="4" a="1"/>
  <c r="E12" i="4" s="1"/>
  <c r="E11" i="4" a="1"/>
  <c r="E11" i="4" s="1"/>
  <c r="E10" i="4" a="1"/>
  <c r="E10" i="4" s="1"/>
  <c r="E9" i="4" a="1"/>
  <c r="E9" i="4" s="1"/>
  <c r="E8" i="4" a="1"/>
  <c r="E8" i="4" s="1"/>
  <c r="E5" i="4" a="1"/>
  <c r="E5" i="4" s="1"/>
  <c r="E6" i="4" a="1"/>
  <c r="E6" i="4" s="1"/>
  <c r="O3" i="1"/>
  <c r="P3" i="1" s="1"/>
  <c r="R3" i="1" s="1"/>
  <c r="Q3" i="1"/>
  <c r="O4" i="1"/>
  <c r="P4" i="1" s="1"/>
  <c r="R4" i="1" s="1"/>
  <c r="Q4" i="1"/>
  <c r="O5" i="1"/>
  <c r="P5" i="1" s="1"/>
  <c r="R5" i="1" s="1"/>
  <c r="Q5" i="1"/>
  <c r="O6" i="1"/>
  <c r="P6" i="1" s="1"/>
  <c r="R6" i="1" s="1"/>
  <c r="Q6" i="1"/>
  <c r="O7" i="1"/>
  <c r="P7" i="1" s="1"/>
  <c r="R7" i="1" s="1"/>
  <c r="Q7" i="1"/>
  <c r="O8" i="1"/>
  <c r="P8" i="1" s="1"/>
  <c r="R8" i="1" s="1"/>
  <c r="Q8" i="1"/>
  <c r="O9" i="1"/>
  <c r="P9" i="1" s="1"/>
  <c r="R9" i="1" s="1"/>
  <c r="Q9" i="1"/>
  <c r="O10" i="1"/>
  <c r="P10" i="1" s="1"/>
  <c r="R10" i="1" s="1"/>
  <c r="Q10" i="1"/>
  <c r="O11" i="1"/>
  <c r="P11" i="1" s="1"/>
  <c r="R11" i="1" s="1"/>
  <c r="Q11" i="1"/>
  <c r="O12" i="1"/>
  <c r="P12" i="1" s="1"/>
  <c r="Q12" i="1"/>
  <c r="R12" i="1"/>
  <c r="O13" i="1"/>
  <c r="P13" i="1" s="1"/>
  <c r="R13" i="1" s="1"/>
  <c r="Q13" i="1"/>
  <c r="O14" i="1"/>
  <c r="P14" i="1" s="1"/>
  <c r="Q14" i="1"/>
  <c r="R14" i="1"/>
  <c r="O15" i="1"/>
  <c r="P15" i="1"/>
  <c r="R15" i="1" s="1"/>
  <c r="Q15" i="1"/>
  <c r="O16" i="1"/>
  <c r="P16" i="1" s="1"/>
  <c r="R16" i="1" s="1"/>
  <c r="Q16" i="1"/>
  <c r="O17" i="1"/>
  <c r="P17" i="1"/>
  <c r="R17" i="1" s="1"/>
  <c r="Q17" i="1"/>
  <c r="O18" i="1"/>
  <c r="P18" i="1" s="1"/>
  <c r="R18" i="1" s="1"/>
  <c r="Q18" i="1"/>
  <c r="O19" i="1"/>
  <c r="P19" i="1"/>
  <c r="R19" i="1" s="1"/>
  <c r="Q19" i="1"/>
  <c r="O20" i="1"/>
  <c r="P20" i="1" s="1"/>
  <c r="Q20" i="1"/>
  <c r="R20" i="1"/>
  <c r="O21" i="1"/>
  <c r="P21" i="1"/>
  <c r="R21" i="1" s="1"/>
  <c r="Q21" i="1"/>
  <c r="O22" i="1"/>
  <c r="P22" i="1" s="1"/>
  <c r="Q22" i="1"/>
  <c r="R22" i="1"/>
  <c r="O23" i="1"/>
  <c r="P23" i="1"/>
  <c r="R23" i="1" s="1"/>
  <c r="Q23" i="1"/>
  <c r="O24" i="1"/>
  <c r="P24" i="1" s="1"/>
  <c r="R24" i="1" s="1"/>
  <c r="Q24" i="1"/>
  <c r="O25" i="1"/>
  <c r="P25" i="1"/>
  <c r="R25" i="1" s="1"/>
  <c r="Q25" i="1"/>
  <c r="O26" i="1"/>
  <c r="P26" i="1" s="1"/>
  <c r="R26" i="1" s="1"/>
  <c r="Q26" i="1"/>
  <c r="O27" i="1"/>
  <c r="P27" i="1"/>
  <c r="R27" i="1" s="1"/>
  <c r="Q27" i="1"/>
  <c r="O28" i="1"/>
  <c r="P28" i="1" s="1"/>
  <c r="Q28" i="1"/>
  <c r="R28" i="1"/>
  <c r="O29" i="1"/>
  <c r="P29" i="1"/>
  <c r="R29" i="1" s="1"/>
  <c r="Q29" i="1"/>
  <c r="O30" i="1"/>
  <c r="P30" i="1" s="1"/>
  <c r="Q30" i="1"/>
  <c r="R30" i="1"/>
  <c r="O31" i="1"/>
  <c r="P31" i="1"/>
  <c r="R31" i="1" s="1"/>
  <c r="Q31" i="1"/>
  <c r="O32" i="1"/>
  <c r="P32" i="1" s="1"/>
  <c r="R32" i="1" s="1"/>
  <c r="Q32" i="1"/>
  <c r="O33" i="1"/>
  <c r="P33" i="1"/>
  <c r="R33" i="1" s="1"/>
  <c r="Q33" i="1"/>
  <c r="O34" i="1"/>
  <c r="P34" i="1" s="1"/>
  <c r="R34" i="1" s="1"/>
  <c r="Q34" i="1"/>
  <c r="O35" i="1"/>
  <c r="P35" i="1"/>
  <c r="R35" i="1" s="1"/>
  <c r="Q35" i="1"/>
  <c r="O36" i="1"/>
  <c r="P36" i="1" s="1"/>
  <c r="Q36" i="1"/>
  <c r="R36" i="1"/>
  <c r="O37" i="1"/>
  <c r="P37" i="1"/>
  <c r="R37" i="1" s="1"/>
  <c r="Q37" i="1"/>
  <c r="O38" i="1"/>
  <c r="P38" i="1" s="1"/>
  <c r="Q38" i="1"/>
  <c r="R38" i="1"/>
  <c r="O39" i="1"/>
  <c r="P39" i="1"/>
  <c r="R39" i="1" s="1"/>
  <c r="Q39" i="1"/>
  <c r="O40" i="1"/>
  <c r="P40" i="1" s="1"/>
  <c r="R40" i="1" s="1"/>
  <c r="Q40" i="1"/>
  <c r="O41" i="1"/>
  <c r="P41" i="1"/>
  <c r="R41" i="1" s="1"/>
  <c r="Q41" i="1"/>
  <c r="O42" i="1"/>
  <c r="P42" i="1" s="1"/>
  <c r="R42" i="1" s="1"/>
  <c r="Q42" i="1"/>
  <c r="O43" i="1"/>
  <c r="P43" i="1"/>
  <c r="R43" i="1" s="1"/>
  <c r="Q43" i="1"/>
  <c r="O44" i="1"/>
  <c r="P44" i="1" s="1"/>
  <c r="Q44" i="1"/>
  <c r="R44" i="1"/>
  <c r="O45" i="1"/>
  <c r="P45" i="1"/>
  <c r="R45" i="1" s="1"/>
  <c r="Q45" i="1"/>
  <c r="O46" i="1"/>
  <c r="P46" i="1" s="1"/>
  <c r="Q46" i="1"/>
  <c r="R46" i="1"/>
  <c r="O47" i="1"/>
  <c r="P47" i="1"/>
  <c r="R47" i="1" s="1"/>
  <c r="Q47" i="1"/>
  <c r="O48" i="1"/>
  <c r="P48" i="1" s="1"/>
  <c r="R48" i="1" s="1"/>
  <c r="Q48" i="1"/>
  <c r="O49" i="1"/>
  <c r="P49" i="1"/>
  <c r="R49" i="1" s="1"/>
  <c r="Q49" i="1"/>
  <c r="O50" i="1"/>
  <c r="P50" i="1" s="1"/>
  <c r="R50" i="1" s="1"/>
  <c r="Q50" i="1"/>
  <c r="O51" i="1"/>
  <c r="P51" i="1"/>
  <c r="R51" i="1" s="1"/>
  <c r="Q51" i="1"/>
  <c r="O52" i="1"/>
  <c r="P52" i="1" s="1"/>
  <c r="Q52" i="1"/>
  <c r="R52" i="1"/>
  <c r="O53" i="1"/>
  <c r="P53" i="1"/>
  <c r="R53" i="1" s="1"/>
  <c r="Q53" i="1"/>
  <c r="O54" i="1"/>
  <c r="P54" i="1" s="1"/>
  <c r="Q54" i="1"/>
  <c r="R54" i="1"/>
  <c r="O55" i="1"/>
  <c r="P55" i="1"/>
  <c r="R55" i="1" s="1"/>
  <c r="Q55" i="1"/>
  <c r="O56" i="1"/>
  <c r="P56" i="1" s="1"/>
  <c r="R56" i="1" s="1"/>
  <c r="Q56" i="1"/>
  <c r="O57" i="1"/>
  <c r="P57" i="1"/>
  <c r="R57" i="1" s="1"/>
  <c r="Q57" i="1"/>
  <c r="O58" i="1"/>
  <c r="P58" i="1" s="1"/>
  <c r="R58" i="1" s="1"/>
  <c r="Q58" i="1"/>
  <c r="O59" i="1"/>
  <c r="P59" i="1"/>
  <c r="R59" i="1" s="1"/>
  <c r="Q59" i="1"/>
  <c r="O60" i="1"/>
  <c r="P60" i="1" s="1"/>
  <c r="Q60" i="1"/>
  <c r="R60" i="1"/>
  <c r="O61" i="1"/>
  <c r="P61" i="1"/>
  <c r="R61" i="1" s="1"/>
  <c r="Q61" i="1"/>
  <c r="O62" i="1"/>
  <c r="P62" i="1" s="1"/>
  <c r="Q62" i="1"/>
  <c r="R62" i="1"/>
  <c r="O63" i="1"/>
  <c r="P63" i="1"/>
  <c r="R63" i="1" s="1"/>
  <c r="Q63" i="1"/>
  <c r="O64" i="1"/>
  <c r="P64" i="1" s="1"/>
  <c r="R64" i="1" s="1"/>
  <c r="Q64" i="1"/>
  <c r="O65" i="1"/>
  <c r="P65" i="1"/>
  <c r="R65" i="1" s="1"/>
  <c r="Q65" i="1"/>
  <c r="O66" i="1"/>
  <c r="P66" i="1" s="1"/>
  <c r="R66" i="1" s="1"/>
  <c r="Q66" i="1"/>
  <c r="O67" i="1"/>
  <c r="P67" i="1"/>
  <c r="R67" i="1" s="1"/>
  <c r="Q67" i="1"/>
  <c r="O68" i="1"/>
  <c r="P68" i="1" s="1"/>
  <c r="Q68" i="1"/>
  <c r="R68" i="1"/>
  <c r="O69" i="1"/>
  <c r="P69" i="1"/>
  <c r="R69" i="1" s="1"/>
  <c r="Q69" i="1"/>
  <c r="O70" i="1"/>
  <c r="P70" i="1" s="1"/>
  <c r="Q70" i="1"/>
  <c r="R70" i="1"/>
  <c r="O71" i="1"/>
  <c r="P71" i="1"/>
  <c r="R71" i="1" s="1"/>
  <c r="Q71" i="1"/>
  <c r="O72" i="1"/>
  <c r="P72" i="1" s="1"/>
  <c r="R72" i="1" s="1"/>
  <c r="Q72" i="1"/>
  <c r="O73" i="1"/>
  <c r="P73" i="1"/>
  <c r="R73" i="1" s="1"/>
  <c r="Q73" i="1"/>
  <c r="O74" i="1"/>
  <c r="P74" i="1" s="1"/>
  <c r="R74" i="1" s="1"/>
  <c r="Q74" i="1"/>
  <c r="O75" i="1"/>
  <c r="P75" i="1"/>
  <c r="R75" i="1" s="1"/>
  <c r="Q75" i="1"/>
  <c r="O76" i="1"/>
  <c r="P76" i="1" s="1"/>
  <c r="Q76" i="1"/>
  <c r="R76" i="1"/>
  <c r="O77" i="1"/>
  <c r="P77" i="1"/>
  <c r="R77" i="1" s="1"/>
  <c r="Q77" i="1"/>
  <c r="O78" i="1"/>
  <c r="P78" i="1" s="1"/>
  <c r="Q78" i="1"/>
  <c r="R78" i="1"/>
  <c r="O79" i="1"/>
  <c r="P79" i="1"/>
  <c r="R79" i="1" s="1"/>
  <c r="Q79" i="1"/>
  <c r="O80" i="1"/>
  <c r="P80" i="1" s="1"/>
  <c r="R80" i="1" s="1"/>
  <c r="Q80" i="1"/>
  <c r="O81" i="1"/>
  <c r="P81" i="1"/>
  <c r="R81" i="1" s="1"/>
  <c r="Q81" i="1"/>
  <c r="O82" i="1"/>
  <c r="P82" i="1" s="1"/>
  <c r="R82" i="1" s="1"/>
  <c r="Q82" i="1"/>
  <c r="O83" i="1"/>
  <c r="P83" i="1"/>
  <c r="R83" i="1" s="1"/>
  <c r="Q83" i="1"/>
  <c r="O84" i="1"/>
  <c r="P84" i="1" s="1"/>
  <c r="Q84" i="1"/>
  <c r="R84" i="1"/>
  <c r="O85" i="1"/>
  <c r="P85" i="1"/>
  <c r="R85" i="1" s="1"/>
  <c r="Q85" i="1"/>
  <c r="O86" i="1"/>
  <c r="P86" i="1" s="1"/>
  <c r="Q86" i="1"/>
  <c r="R86" i="1"/>
  <c r="O87" i="1"/>
  <c r="P87" i="1"/>
  <c r="R87" i="1" s="1"/>
  <c r="Q87" i="1"/>
  <c r="O88" i="1"/>
  <c r="P88" i="1" s="1"/>
  <c r="R88" i="1" s="1"/>
  <c r="Q88" i="1"/>
  <c r="O89" i="1"/>
  <c r="P89" i="1"/>
  <c r="R89" i="1" s="1"/>
  <c r="Q89" i="1"/>
  <c r="O90" i="1"/>
  <c r="P90" i="1" s="1"/>
  <c r="R90" i="1" s="1"/>
  <c r="Q90" i="1"/>
  <c r="O91" i="1"/>
  <c r="P91" i="1"/>
  <c r="R91" i="1" s="1"/>
  <c r="Q91" i="1"/>
  <c r="O92" i="1"/>
  <c r="P92" i="1" s="1"/>
  <c r="Q92" i="1"/>
  <c r="R92" i="1"/>
  <c r="O93" i="1"/>
  <c r="P93" i="1"/>
  <c r="R93" i="1" s="1"/>
  <c r="Q93" i="1"/>
  <c r="O94" i="1"/>
  <c r="P94" i="1" s="1"/>
  <c r="Q94" i="1"/>
  <c r="R94" i="1"/>
  <c r="O95" i="1"/>
  <c r="P95" i="1"/>
  <c r="R95" i="1" s="1"/>
  <c r="Q95" i="1"/>
  <c r="O96" i="1"/>
  <c r="P96" i="1" s="1"/>
  <c r="R96" i="1" s="1"/>
  <c r="Q96" i="1"/>
  <c r="O97" i="1"/>
  <c r="P97" i="1"/>
  <c r="R97" i="1" s="1"/>
  <c r="Q97" i="1"/>
  <c r="O98" i="1"/>
  <c r="P98" i="1" s="1"/>
  <c r="R98" i="1" s="1"/>
  <c r="Q98" i="1"/>
  <c r="O99" i="1"/>
  <c r="P99" i="1"/>
  <c r="R99" i="1" s="1"/>
  <c r="Q99" i="1"/>
  <c r="O100" i="1"/>
  <c r="P100" i="1" s="1"/>
  <c r="Q100" i="1"/>
  <c r="R100" i="1"/>
  <c r="O101" i="1"/>
  <c r="P101" i="1"/>
  <c r="R101" i="1" s="1"/>
  <c r="Q101" i="1"/>
  <c r="O102" i="1"/>
  <c r="P102" i="1" s="1"/>
  <c r="Q102" i="1"/>
  <c r="R102" i="1"/>
  <c r="O103" i="1"/>
  <c r="P103" i="1"/>
  <c r="R103" i="1" s="1"/>
  <c r="Q103" i="1"/>
  <c r="O104" i="1"/>
  <c r="P104" i="1" s="1"/>
  <c r="R104" i="1" s="1"/>
  <c r="Q104" i="1"/>
  <c r="O105" i="1"/>
  <c r="P105" i="1"/>
  <c r="R105" i="1" s="1"/>
  <c r="Q105" i="1"/>
  <c r="O106" i="1"/>
  <c r="P106" i="1" s="1"/>
  <c r="R106" i="1" s="1"/>
  <c r="Q106" i="1"/>
  <c r="O107" i="1"/>
  <c r="P107" i="1"/>
  <c r="R107" i="1" s="1"/>
  <c r="Q107" i="1"/>
  <c r="O108" i="1"/>
  <c r="P108" i="1" s="1"/>
  <c r="Q108" i="1"/>
  <c r="R108" i="1"/>
  <c r="O109" i="1"/>
  <c r="P109" i="1"/>
  <c r="R109" i="1" s="1"/>
  <c r="Q109" i="1"/>
  <c r="O110" i="1"/>
  <c r="P110" i="1" s="1"/>
  <c r="Q110" i="1"/>
  <c r="R110" i="1"/>
  <c r="O111" i="1"/>
  <c r="P111" i="1"/>
  <c r="R111" i="1" s="1"/>
  <c r="Q111" i="1"/>
  <c r="O112" i="1"/>
  <c r="P112" i="1" s="1"/>
  <c r="R112" i="1" s="1"/>
  <c r="Q112" i="1"/>
  <c r="O113" i="1"/>
  <c r="P113" i="1"/>
  <c r="R113" i="1" s="1"/>
  <c r="Q113" i="1"/>
  <c r="O114" i="1"/>
  <c r="P114" i="1" s="1"/>
  <c r="R114" i="1" s="1"/>
  <c r="Q114" i="1"/>
  <c r="O115" i="1"/>
  <c r="P115" i="1"/>
  <c r="R115" i="1" s="1"/>
  <c r="Q115" i="1"/>
  <c r="O116" i="1"/>
  <c r="P116" i="1" s="1"/>
  <c r="Q116" i="1"/>
  <c r="R116" i="1"/>
  <c r="O117" i="1"/>
  <c r="P117" i="1"/>
  <c r="R117" i="1" s="1"/>
  <c r="Q117" i="1"/>
  <c r="O118" i="1"/>
  <c r="P118" i="1" s="1"/>
  <c r="Q118" i="1"/>
  <c r="R118" i="1"/>
  <c r="O119" i="1"/>
  <c r="P119" i="1"/>
  <c r="R119" i="1" s="1"/>
  <c r="Q119" i="1"/>
  <c r="O120" i="1"/>
  <c r="P120" i="1" s="1"/>
  <c r="R120" i="1" s="1"/>
  <c r="Q120" i="1"/>
  <c r="O121" i="1"/>
  <c r="P121" i="1"/>
  <c r="R121" i="1" s="1"/>
  <c r="Q121" i="1"/>
  <c r="O122" i="1"/>
  <c r="P122" i="1" s="1"/>
  <c r="R122" i="1" s="1"/>
  <c r="Q122" i="1"/>
  <c r="O123" i="1"/>
  <c r="P123" i="1"/>
  <c r="R123" i="1" s="1"/>
  <c r="Q123" i="1"/>
  <c r="O124" i="1"/>
  <c r="P124" i="1" s="1"/>
  <c r="Q124" i="1"/>
  <c r="R124" i="1"/>
  <c r="O125" i="1"/>
  <c r="P125" i="1"/>
  <c r="R125" i="1" s="1"/>
  <c r="Q125" i="1"/>
  <c r="O126" i="1"/>
  <c r="P126" i="1" s="1"/>
  <c r="Q126" i="1"/>
  <c r="R126" i="1"/>
  <c r="O127" i="1"/>
  <c r="P127" i="1"/>
  <c r="R127" i="1" s="1"/>
  <c r="Q127" i="1"/>
  <c r="O128" i="1"/>
  <c r="P128" i="1" s="1"/>
  <c r="R128" i="1" s="1"/>
  <c r="Q128" i="1"/>
  <c r="O129" i="1"/>
  <c r="P129" i="1"/>
  <c r="R129" i="1" s="1"/>
  <c r="Q129" i="1"/>
  <c r="O130" i="1"/>
  <c r="P130" i="1" s="1"/>
  <c r="R130" i="1" s="1"/>
  <c r="Q130" i="1"/>
  <c r="O131" i="1"/>
  <c r="P131" i="1"/>
  <c r="R131" i="1" s="1"/>
  <c r="Q131" i="1"/>
  <c r="O132" i="1"/>
  <c r="P132" i="1" s="1"/>
  <c r="Q132" i="1"/>
  <c r="R132" i="1"/>
  <c r="O133" i="1"/>
  <c r="P133" i="1"/>
  <c r="R133" i="1" s="1"/>
  <c r="Q133" i="1"/>
  <c r="O134" i="1"/>
  <c r="P134" i="1" s="1"/>
  <c r="Q134" i="1"/>
  <c r="R134" i="1"/>
  <c r="O135" i="1"/>
  <c r="P135" i="1"/>
  <c r="R135" i="1" s="1"/>
  <c r="Q135" i="1"/>
  <c r="O136" i="1"/>
  <c r="P136" i="1" s="1"/>
  <c r="R136" i="1" s="1"/>
  <c r="Q136" i="1"/>
  <c r="O137" i="1"/>
  <c r="P137" i="1"/>
  <c r="R137" i="1" s="1"/>
  <c r="Q137" i="1"/>
  <c r="O138" i="1"/>
  <c r="P138" i="1" s="1"/>
  <c r="R138" i="1" s="1"/>
  <c r="Q138" i="1"/>
  <c r="O139" i="1"/>
  <c r="P139" i="1"/>
  <c r="R139" i="1" s="1"/>
  <c r="Q139" i="1"/>
  <c r="O140" i="1"/>
  <c r="P140" i="1" s="1"/>
  <c r="Q140" i="1"/>
  <c r="R140" i="1"/>
  <c r="O141" i="1"/>
  <c r="P141" i="1"/>
  <c r="R141" i="1" s="1"/>
  <c r="Q141" i="1"/>
  <c r="O142" i="1"/>
  <c r="P142" i="1" s="1"/>
  <c r="Q142" i="1"/>
  <c r="R142" i="1"/>
  <c r="O143" i="1"/>
  <c r="P143" i="1"/>
  <c r="R143" i="1" s="1"/>
  <c r="Q143" i="1"/>
  <c r="O144" i="1"/>
  <c r="P144" i="1" s="1"/>
  <c r="R144" i="1" s="1"/>
  <c r="Q144" i="1"/>
  <c r="O145" i="1"/>
  <c r="P145" i="1"/>
  <c r="R145" i="1" s="1"/>
  <c r="Q145" i="1"/>
  <c r="O146" i="1"/>
  <c r="P146" i="1" s="1"/>
  <c r="R146" i="1" s="1"/>
  <c r="Q146" i="1"/>
  <c r="O147" i="1"/>
  <c r="P147" i="1"/>
  <c r="R147" i="1" s="1"/>
  <c r="Q147" i="1"/>
  <c r="O148" i="1"/>
  <c r="P148" i="1" s="1"/>
  <c r="Q148" i="1"/>
  <c r="R148" i="1"/>
  <c r="O149" i="1"/>
  <c r="P149" i="1"/>
  <c r="R149" i="1" s="1"/>
  <c r="Q149" i="1"/>
  <c r="O150" i="1"/>
  <c r="P150" i="1" s="1"/>
  <c r="Q150" i="1"/>
  <c r="R150" i="1"/>
  <c r="O151" i="1"/>
  <c r="P151" i="1"/>
  <c r="R151" i="1" s="1"/>
  <c r="Q151" i="1"/>
  <c r="O152" i="1"/>
  <c r="P152" i="1" s="1"/>
  <c r="R152" i="1" s="1"/>
  <c r="Q152" i="1"/>
  <c r="O153" i="1"/>
  <c r="P153" i="1"/>
  <c r="R153" i="1" s="1"/>
  <c r="Q153" i="1"/>
  <c r="O154" i="1"/>
  <c r="P154" i="1" s="1"/>
  <c r="R154" i="1" s="1"/>
  <c r="Q154" i="1"/>
  <c r="O155" i="1"/>
  <c r="P155" i="1"/>
  <c r="R155" i="1" s="1"/>
  <c r="Q155" i="1"/>
  <c r="O156" i="1"/>
  <c r="P156" i="1" s="1"/>
  <c r="Q156" i="1"/>
  <c r="R156" i="1"/>
  <c r="O157" i="1"/>
  <c r="P157" i="1"/>
  <c r="R157" i="1" s="1"/>
  <c r="Q157" i="1"/>
  <c r="O158" i="1"/>
  <c r="P158" i="1" s="1"/>
  <c r="Q158" i="1"/>
  <c r="R158" i="1"/>
  <c r="O159" i="1"/>
  <c r="P159" i="1"/>
  <c r="R159" i="1" s="1"/>
  <c r="Q159" i="1"/>
  <c r="O160" i="1"/>
  <c r="P160" i="1" s="1"/>
  <c r="R160" i="1" s="1"/>
  <c r="Q160" i="1"/>
  <c r="O161" i="1"/>
  <c r="P161" i="1"/>
  <c r="R161" i="1" s="1"/>
  <c r="Q161" i="1"/>
  <c r="O162" i="1"/>
  <c r="P162" i="1" s="1"/>
  <c r="R162" i="1" s="1"/>
  <c r="Q162" i="1"/>
  <c r="O163" i="1"/>
  <c r="P163" i="1"/>
  <c r="R163" i="1" s="1"/>
  <c r="Q163" i="1"/>
  <c r="O164" i="1"/>
  <c r="P164" i="1" s="1"/>
  <c r="Q164" i="1"/>
  <c r="R164" i="1"/>
  <c r="O165" i="1"/>
  <c r="P165" i="1"/>
  <c r="R165" i="1" s="1"/>
  <c r="Q165" i="1"/>
  <c r="O166" i="1"/>
  <c r="P166" i="1" s="1"/>
  <c r="Q166" i="1"/>
  <c r="R166" i="1"/>
  <c r="O167" i="1"/>
  <c r="P167" i="1"/>
  <c r="R167" i="1" s="1"/>
  <c r="Q167" i="1"/>
  <c r="O168" i="1"/>
  <c r="P168" i="1" s="1"/>
  <c r="R168" i="1" s="1"/>
  <c r="Q168" i="1"/>
  <c r="O169" i="1"/>
  <c r="P169" i="1"/>
  <c r="R169" i="1" s="1"/>
  <c r="Q169" i="1"/>
  <c r="O170" i="1"/>
  <c r="P170" i="1" s="1"/>
  <c r="R170" i="1" s="1"/>
  <c r="Q170" i="1"/>
  <c r="O171" i="1"/>
  <c r="P171" i="1" s="1"/>
  <c r="R171" i="1" s="1"/>
  <c r="Q171" i="1"/>
  <c r="O172" i="1"/>
  <c r="P172" i="1" s="1"/>
  <c r="Q172" i="1"/>
  <c r="R172" i="1"/>
  <c r="O173" i="1"/>
  <c r="P173" i="1"/>
  <c r="R173" i="1" s="1"/>
  <c r="Q173" i="1"/>
  <c r="O174" i="1"/>
  <c r="P174" i="1"/>
  <c r="Q174" i="1"/>
  <c r="R174" i="1"/>
  <c r="O175" i="1"/>
  <c r="P175" i="1"/>
  <c r="R175" i="1" s="1"/>
  <c r="Q175" i="1"/>
  <c r="O176" i="1"/>
  <c r="P176" i="1"/>
  <c r="Q176" i="1"/>
  <c r="R176" i="1"/>
  <c r="O177" i="1"/>
  <c r="P177" i="1"/>
  <c r="R177" i="1" s="1"/>
  <c r="Q177" i="1"/>
  <c r="O178" i="1"/>
  <c r="P178" i="1"/>
  <c r="Q178" i="1"/>
  <c r="R178" i="1"/>
  <c r="O179" i="1"/>
  <c r="P179" i="1"/>
  <c r="R179" i="1" s="1"/>
  <c r="Q179" i="1"/>
  <c r="O180" i="1"/>
  <c r="P180" i="1"/>
  <c r="Q180" i="1"/>
  <c r="R180" i="1"/>
  <c r="O181" i="1"/>
  <c r="P181" i="1"/>
  <c r="R181" i="1" s="1"/>
  <c r="Q181" i="1"/>
  <c r="O182" i="1"/>
  <c r="P182" i="1"/>
  <c r="Q182" i="1"/>
  <c r="R182" i="1"/>
  <c r="O183" i="1"/>
  <c r="P183" i="1"/>
  <c r="R183" i="1" s="1"/>
  <c r="Q183" i="1"/>
  <c r="O184" i="1"/>
  <c r="P184" i="1"/>
  <c r="Q184" i="1"/>
  <c r="R184" i="1"/>
  <c r="O185" i="1"/>
  <c r="P185" i="1"/>
  <c r="R185" i="1" s="1"/>
  <c r="Q185" i="1"/>
  <c r="O186" i="1"/>
  <c r="P186" i="1"/>
  <c r="Q186" i="1"/>
  <c r="R186" i="1"/>
  <c r="O187" i="1"/>
  <c r="P187" i="1"/>
  <c r="R187" i="1" s="1"/>
  <c r="Q187" i="1"/>
  <c r="O188" i="1"/>
  <c r="P188" i="1"/>
  <c r="Q188" i="1"/>
  <c r="R188" i="1"/>
  <c r="O189" i="1"/>
  <c r="P189" i="1"/>
  <c r="R189" i="1" s="1"/>
  <c r="Q189" i="1"/>
  <c r="O190" i="1"/>
  <c r="P190" i="1"/>
  <c r="Q190" i="1"/>
  <c r="R190" i="1"/>
  <c r="O191" i="1"/>
  <c r="P191" i="1"/>
  <c r="R191" i="1" s="1"/>
  <c r="Q191" i="1"/>
  <c r="O192" i="1"/>
  <c r="P192" i="1"/>
  <c r="Q192" i="1"/>
  <c r="R192" i="1"/>
  <c r="O193" i="1"/>
  <c r="P193" i="1"/>
  <c r="R193" i="1" s="1"/>
  <c r="Q193" i="1"/>
  <c r="O194" i="1"/>
  <c r="P194" i="1"/>
  <c r="Q194" i="1"/>
  <c r="R194" i="1"/>
  <c r="O195" i="1"/>
  <c r="P195" i="1"/>
  <c r="R195" i="1" s="1"/>
  <c r="Q195" i="1"/>
  <c r="O196" i="1"/>
  <c r="P196" i="1"/>
  <c r="Q196" i="1"/>
  <c r="R196" i="1"/>
  <c r="O197" i="1"/>
  <c r="P197" i="1"/>
  <c r="R197" i="1" s="1"/>
  <c r="Q197" i="1"/>
  <c r="O198" i="1"/>
  <c r="P198" i="1"/>
  <c r="Q198" i="1"/>
  <c r="R198" i="1"/>
  <c r="O199" i="1"/>
  <c r="P199" i="1"/>
  <c r="R199" i="1" s="1"/>
  <c r="Q199" i="1"/>
  <c r="O200" i="1"/>
  <c r="P200" i="1"/>
  <c r="Q200" i="1"/>
  <c r="R200" i="1"/>
  <c r="O201" i="1"/>
  <c r="P201" i="1"/>
  <c r="R201" i="1" s="1"/>
  <c r="Q201" i="1"/>
  <c r="O202" i="1"/>
  <c r="P202" i="1"/>
  <c r="Q202" i="1"/>
  <c r="R202" i="1"/>
  <c r="O203" i="1"/>
  <c r="P203" i="1"/>
  <c r="R203" i="1" s="1"/>
  <c r="Q203" i="1"/>
  <c r="O204" i="1"/>
  <c r="P204" i="1"/>
  <c r="Q204" i="1"/>
  <c r="R204" i="1"/>
  <c r="O205" i="1"/>
  <c r="P205" i="1"/>
  <c r="R205" i="1" s="1"/>
  <c r="Q205" i="1"/>
  <c r="O206" i="1"/>
  <c r="P206" i="1"/>
  <c r="Q206" i="1"/>
  <c r="R206" i="1"/>
  <c r="O207" i="1"/>
  <c r="P207" i="1"/>
  <c r="R207" i="1" s="1"/>
  <c r="Q207" i="1"/>
  <c r="O208" i="1"/>
  <c r="P208" i="1"/>
  <c r="Q208" i="1"/>
  <c r="R208" i="1"/>
  <c r="O209" i="1"/>
  <c r="P209" i="1"/>
  <c r="R209" i="1" s="1"/>
  <c r="Q209" i="1"/>
  <c r="O210" i="1"/>
  <c r="P210" i="1"/>
  <c r="Q210" i="1"/>
  <c r="R210" i="1"/>
  <c r="O211" i="1"/>
  <c r="P211" i="1"/>
  <c r="R211" i="1" s="1"/>
  <c r="Q211" i="1"/>
  <c r="O212" i="1"/>
  <c r="P212" i="1"/>
  <c r="Q212" i="1"/>
  <c r="R212" i="1"/>
  <c r="O213" i="1"/>
  <c r="P213" i="1"/>
  <c r="R213" i="1" s="1"/>
  <c r="Q213" i="1"/>
  <c r="O214" i="1"/>
  <c r="P214" i="1"/>
  <c r="Q214" i="1"/>
  <c r="R214" i="1"/>
  <c r="O215" i="1"/>
  <c r="P215" i="1"/>
  <c r="R215" i="1" s="1"/>
  <c r="Q215" i="1"/>
  <c r="O216" i="1"/>
  <c r="P216" i="1"/>
  <c r="Q216" i="1"/>
  <c r="R216" i="1"/>
  <c r="O217" i="1"/>
  <c r="P217" i="1"/>
  <c r="R217" i="1" s="1"/>
  <c r="Q217" i="1"/>
  <c r="O218" i="1"/>
  <c r="P218" i="1"/>
  <c r="Q218" i="1"/>
  <c r="R218" i="1"/>
  <c r="O219" i="1"/>
  <c r="P219" i="1"/>
  <c r="R219" i="1" s="1"/>
  <c r="Q219" i="1"/>
  <c r="O220" i="1"/>
  <c r="P220" i="1"/>
  <c r="Q220" i="1"/>
  <c r="R220" i="1"/>
  <c r="O221" i="1"/>
  <c r="P221" i="1"/>
  <c r="R221" i="1" s="1"/>
  <c r="Q221" i="1"/>
  <c r="O222" i="1"/>
  <c r="P222" i="1"/>
  <c r="Q222" i="1"/>
  <c r="R222" i="1"/>
  <c r="O223" i="1"/>
  <c r="P223" i="1"/>
  <c r="R223" i="1" s="1"/>
  <c r="Q223" i="1"/>
  <c r="O224" i="1"/>
  <c r="P224" i="1"/>
  <c r="Q224" i="1"/>
  <c r="R224" i="1"/>
  <c r="O225" i="1"/>
  <c r="P225" i="1"/>
  <c r="R225" i="1" s="1"/>
  <c r="Q225" i="1"/>
  <c r="O226" i="1"/>
  <c r="P226" i="1"/>
  <c r="Q226" i="1"/>
  <c r="R226" i="1"/>
  <c r="O227" i="1"/>
  <c r="P227" i="1"/>
  <c r="R227" i="1" s="1"/>
  <c r="Q227" i="1"/>
  <c r="O228" i="1"/>
  <c r="P228" i="1"/>
  <c r="Q228" i="1"/>
  <c r="R228" i="1"/>
  <c r="O229" i="1"/>
  <c r="P229" i="1"/>
  <c r="R229" i="1" s="1"/>
  <c r="Q229" i="1"/>
  <c r="O230" i="1"/>
  <c r="P230" i="1"/>
  <c r="Q230" i="1"/>
  <c r="R230" i="1"/>
  <c r="O231" i="1"/>
  <c r="P231" i="1"/>
  <c r="R231" i="1" s="1"/>
  <c r="Q231" i="1"/>
  <c r="O232" i="1"/>
  <c r="P232" i="1"/>
  <c r="Q232" i="1"/>
  <c r="R232" i="1"/>
  <c r="O233" i="1"/>
  <c r="P233" i="1"/>
  <c r="R233" i="1" s="1"/>
  <c r="Q233" i="1"/>
  <c r="O234" i="1"/>
  <c r="P234" i="1"/>
  <c r="Q234" i="1"/>
  <c r="R234" i="1"/>
  <c r="O235" i="1"/>
  <c r="P235" i="1"/>
  <c r="R235" i="1" s="1"/>
  <c r="Q235" i="1"/>
  <c r="O236" i="1"/>
  <c r="P236" i="1"/>
  <c r="Q236" i="1"/>
  <c r="R236" i="1"/>
  <c r="O237" i="1"/>
  <c r="P237" i="1"/>
  <c r="R237" i="1" s="1"/>
  <c r="Q237" i="1"/>
  <c r="O238" i="1"/>
  <c r="P238" i="1"/>
  <c r="Q238" i="1"/>
  <c r="R238" i="1"/>
  <c r="O239" i="1"/>
  <c r="P239" i="1"/>
  <c r="R239" i="1" s="1"/>
  <c r="Q239" i="1"/>
  <c r="O240" i="1"/>
  <c r="P240" i="1"/>
  <c r="Q240" i="1"/>
  <c r="R240" i="1"/>
  <c r="O241" i="1"/>
  <c r="P241" i="1"/>
  <c r="R241" i="1" s="1"/>
  <c r="Q241" i="1"/>
  <c r="O242" i="1"/>
  <c r="P242" i="1"/>
  <c r="Q242" i="1"/>
  <c r="R242" i="1"/>
  <c r="O243" i="1"/>
  <c r="P243" i="1"/>
  <c r="R243" i="1" s="1"/>
  <c r="Q243" i="1"/>
  <c r="O244" i="1"/>
  <c r="P244" i="1"/>
  <c r="Q244" i="1"/>
  <c r="R244" i="1"/>
  <c r="O245" i="1"/>
  <c r="P245" i="1"/>
  <c r="R245" i="1" s="1"/>
  <c r="Q245" i="1"/>
  <c r="O246" i="1"/>
  <c r="P246" i="1"/>
  <c r="Q246" i="1"/>
  <c r="R246" i="1"/>
  <c r="O247" i="1"/>
  <c r="P247" i="1"/>
  <c r="R247" i="1" s="1"/>
  <c r="Q247" i="1"/>
  <c r="O248" i="1"/>
  <c r="P248" i="1"/>
  <c r="Q248" i="1"/>
  <c r="R248" i="1"/>
  <c r="O249" i="1"/>
  <c r="P249" i="1"/>
  <c r="R249" i="1" s="1"/>
  <c r="Q249" i="1"/>
  <c r="O250" i="1"/>
  <c r="P250" i="1"/>
  <c r="Q250" i="1"/>
  <c r="R250" i="1"/>
  <c r="O251" i="1"/>
  <c r="P251" i="1"/>
  <c r="R251" i="1" s="1"/>
  <c r="Q251" i="1"/>
  <c r="O252" i="1"/>
  <c r="P252" i="1"/>
  <c r="Q252" i="1"/>
  <c r="R252" i="1"/>
  <c r="O253" i="1"/>
  <c r="P253" i="1"/>
  <c r="R253" i="1" s="1"/>
  <c r="Q253" i="1"/>
  <c r="O254" i="1"/>
  <c r="P254" i="1"/>
  <c r="Q254" i="1"/>
  <c r="R254" i="1"/>
  <c r="O255" i="1"/>
  <c r="P255" i="1"/>
  <c r="R255" i="1" s="1"/>
  <c r="Q255" i="1"/>
  <c r="O256" i="1"/>
  <c r="P256" i="1"/>
  <c r="Q256" i="1"/>
  <c r="R256" i="1"/>
  <c r="O257" i="1"/>
  <c r="P257" i="1"/>
  <c r="R257" i="1" s="1"/>
  <c r="Q257" i="1"/>
  <c r="O258" i="1"/>
  <c r="P258" i="1"/>
  <c r="Q258" i="1"/>
  <c r="R258" i="1"/>
  <c r="O259" i="1"/>
  <c r="P259" i="1"/>
  <c r="R259" i="1" s="1"/>
  <c r="Q259" i="1"/>
  <c r="O260" i="1"/>
  <c r="P260" i="1"/>
  <c r="Q260" i="1"/>
  <c r="R260" i="1"/>
  <c r="O261" i="1"/>
  <c r="P261" i="1"/>
  <c r="R261" i="1" s="1"/>
  <c r="Q261" i="1"/>
  <c r="O262" i="1"/>
  <c r="P262" i="1"/>
  <c r="Q262" i="1"/>
  <c r="R262" i="1"/>
  <c r="O263" i="1"/>
  <c r="P263" i="1"/>
  <c r="R263" i="1" s="1"/>
  <c r="Q263" i="1"/>
  <c r="O264" i="1"/>
  <c r="P264" i="1"/>
  <c r="Q264" i="1"/>
  <c r="R264" i="1"/>
  <c r="O265" i="1"/>
  <c r="P265" i="1"/>
  <c r="R265" i="1" s="1"/>
  <c r="Q265" i="1"/>
  <c r="O266" i="1"/>
  <c r="P266" i="1"/>
  <c r="Q266" i="1"/>
  <c r="R266" i="1"/>
  <c r="O267" i="1"/>
  <c r="P267" i="1"/>
  <c r="R267" i="1" s="1"/>
  <c r="Q267" i="1"/>
  <c r="O268" i="1"/>
  <c r="P268" i="1"/>
  <c r="Q268" i="1"/>
  <c r="R268" i="1"/>
  <c r="O269" i="1"/>
  <c r="P269" i="1"/>
  <c r="R269" i="1" s="1"/>
  <c r="Q269" i="1"/>
  <c r="O270" i="1"/>
  <c r="P270" i="1"/>
  <c r="Q270" i="1"/>
  <c r="R270" i="1"/>
  <c r="O271" i="1"/>
  <c r="P271" i="1"/>
  <c r="R271" i="1" s="1"/>
  <c r="Q271" i="1"/>
  <c r="O272" i="1"/>
  <c r="P272" i="1"/>
  <c r="Q272" i="1"/>
  <c r="R272" i="1"/>
  <c r="O273" i="1"/>
  <c r="P273" i="1"/>
  <c r="R273" i="1" s="1"/>
  <c r="Q273" i="1"/>
  <c r="O274" i="1"/>
  <c r="P274" i="1"/>
  <c r="Q274" i="1"/>
  <c r="R274" i="1"/>
  <c r="O275" i="1"/>
  <c r="P275" i="1"/>
  <c r="R275" i="1" s="1"/>
  <c r="Q275" i="1"/>
  <c r="O276" i="1"/>
  <c r="P276" i="1"/>
  <c r="Q276" i="1"/>
  <c r="R276" i="1"/>
  <c r="O277" i="1"/>
  <c r="P277" i="1"/>
  <c r="R277" i="1" s="1"/>
  <c r="Q277" i="1"/>
  <c r="O278" i="1"/>
  <c r="P278" i="1"/>
  <c r="Q278" i="1"/>
  <c r="R278" i="1"/>
  <c r="O279" i="1"/>
  <c r="P279" i="1"/>
  <c r="R279" i="1" s="1"/>
  <c r="Q279" i="1"/>
  <c r="O280" i="1"/>
  <c r="P280" i="1"/>
  <c r="Q280" i="1"/>
  <c r="R280" i="1"/>
  <c r="O281" i="1"/>
  <c r="P281" i="1"/>
  <c r="R281" i="1" s="1"/>
  <c r="Q281" i="1"/>
  <c r="O282" i="1"/>
  <c r="P282" i="1"/>
  <c r="Q282" i="1"/>
  <c r="R282" i="1"/>
  <c r="O283" i="1"/>
  <c r="P283" i="1"/>
  <c r="R283" i="1" s="1"/>
  <c r="Q283" i="1"/>
  <c r="O284" i="1"/>
  <c r="P284" i="1"/>
  <c r="Q284" i="1"/>
  <c r="R284" i="1"/>
  <c r="O285" i="1"/>
  <c r="P285" i="1"/>
  <c r="R285" i="1" s="1"/>
  <c r="Q285" i="1"/>
  <c r="O286" i="1"/>
  <c r="P286" i="1"/>
  <c r="Q286" i="1"/>
  <c r="R286" i="1"/>
  <c r="O287" i="1"/>
  <c r="P287" i="1"/>
  <c r="R287" i="1" s="1"/>
  <c r="Q287" i="1"/>
  <c r="O288" i="1"/>
  <c r="P288" i="1"/>
  <c r="Q288" i="1"/>
  <c r="R288" i="1"/>
  <c r="O289" i="1"/>
  <c r="P289" i="1"/>
  <c r="R289" i="1" s="1"/>
  <c r="Q289" i="1"/>
  <c r="O290" i="1"/>
  <c r="P290" i="1"/>
  <c r="Q290" i="1"/>
  <c r="R290" i="1"/>
  <c r="O291" i="1"/>
  <c r="P291" i="1"/>
  <c r="R291" i="1" s="1"/>
  <c r="Q291" i="1"/>
  <c r="O292" i="1"/>
  <c r="P292" i="1"/>
  <c r="Q292" i="1"/>
  <c r="R292" i="1"/>
  <c r="O293" i="1"/>
  <c r="P293" i="1"/>
  <c r="R293" i="1" s="1"/>
  <c r="Q293" i="1"/>
  <c r="O294" i="1"/>
  <c r="P294" i="1"/>
  <c r="Q294" i="1"/>
  <c r="R294" i="1"/>
  <c r="O295" i="1"/>
  <c r="P295" i="1"/>
  <c r="R295" i="1" s="1"/>
  <c r="Q295" i="1"/>
  <c r="O296" i="1"/>
  <c r="P296" i="1"/>
  <c r="Q296" i="1"/>
  <c r="R296" i="1"/>
  <c r="O297" i="1"/>
  <c r="P297" i="1"/>
  <c r="R297" i="1" s="1"/>
  <c r="Q297" i="1"/>
  <c r="O298" i="1"/>
  <c r="P298" i="1"/>
  <c r="Q298" i="1"/>
  <c r="R298" i="1"/>
  <c r="O299" i="1"/>
  <c r="P299" i="1"/>
  <c r="R299" i="1" s="1"/>
  <c r="Q299" i="1"/>
  <c r="O300" i="1"/>
  <c r="P300" i="1"/>
  <c r="Q300" i="1"/>
  <c r="R300" i="1"/>
  <c r="O301" i="1"/>
  <c r="P301" i="1"/>
  <c r="R301" i="1" s="1"/>
  <c r="Q301" i="1"/>
  <c r="O302" i="1"/>
  <c r="P302" i="1"/>
  <c r="Q302" i="1"/>
  <c r="R302" i="1"/>
  <c r="O303" i="1"/>
  <c r="P303" i="1"/>
  <c r="R303" i="1" s="1"/>
  <c r="Q303" i="1"/>
  <c r="O304" i="1"/>
  <c r="P304" i="1"/>
  <c r="Q304" i="1"/>
  <c r="R304" i="1"/>
  <c r="O305" i="1"/>
  <c r="P305" i="1"/>
  <c r="R305" i="1" s="1"/>
  <c r="Q305" i="1"/>
  <c r="O306" i="1"/>
  <c r="P306" i="1"/>
  <c r="Q306" i="1"/>
  <c r="R306" i="1"/>
  <c r="O307" i="1"/>
  <c r="P307" i="1"/>
  <c r="R307" i="1" s="1"/>
  <c r="Q307" i="1"/>
  <c r="O308" i="1"/>
  <c r="P308" i="1"/>
  <c r="Q308" i="1"/>
  <c r="R308" i="1"/>
  <c r="O309" i="1"/>
  <c r="P309" i="1"/>
  <c r="R309" i="1" s="1"/>
  <c r="Q309" i="1"/>
  <c r="O310" i="1"/>
  <c r="P310" i="1"/>
  <c r="Q310" i="1"/>
  <c r="R310" i="1"/>
  <c r="O311" i="1"/>
  <c r="P311" i="1"/>
  <c r="R311" i="1" s="1"/>
  <c r="Q311" i="1"/>
  <c r="O312" i="1"/>
  <c r="P312" i="1"/>
  <c r="Q312" i="1"/>
  <c r="R312" i="1"/>
  <c r="O313" i="1"/>
  <c r="P313" i="1"/>
  <c r="R313" i="1" s="1"/>
  <c r="Q313" i="1"/>
  <c r="O314" i="1"/>
  <c r="P314" i="1"/>
  <c r="Q314" i="1"/>
  <c r="R314" i="1"/>
  <c r="O315" i="1"/>
  <c r="P315" i="1"/>
  <c r="R315" i="1" s="1"/>
  <c r="Q315" i="1"/>
  <c r="O316" i="1"/>
  <c r="P316" i="1"/>
  <c r="Q316" i="1"/>
  <c r="R316" i="1"/>
  <c r="O317" i="1"/>
  <c r="P317" i="1"/>
  <c r="R317" i="1" s="1"/>
  <c r="Q317" i="1"/>
  <c r="O318" i="1"/>
  <c r="P318" i="1"/>
  <c r="Q318" i="1"/>
  <c r="R318" i="1"/>
  <c r="O319" i="1"/>
  <c r="P319" i="1"/>
  <c r="R319" i="1" s="1"/>
  <c r="Q319" i="1"/>
  <c r="O320" i="1"/>
  <c r="P320" i="1"/>
  <c r="Q320" i="1"/>
  <c r="R320" i="1"/>
  <c r="O321" i="1"/>
  <c r="P321" i="1"/>
  <c r="R321" i="1" s="1"/>
  <c r="Q321" i="1"/>
  <c r="O322" i="1"/>
  <c r="P322" i="1"/>
  <c r="Q322" i="1"/>
  <c r="R322" i="1"/>
  <c r="O323" i="1"/>
  <c r="P323" i="1"/>
  <c r="R323" i="1" s="1"/>
  <c r="Q323" i="1"/>
  <c r="O324" i="1"/>
  <c r="P324" i="1"/>
  <c r="Q324" i="1"/>
  <c r="R324" i="1"/>
  <c r="O325" i="1"/>
  <c r="P325" i="1"/>
  <c r="R325" i="1" s="1"/>
  <c r="Q325" i="1"/>
  <c r="O326" i="1"/>
  <c r="P326" i="1"/>
  <c r="Q326" i="1"/>
  <c r="R326" i="1"/>
  <c r="O327" i="1"/>
  <c r="P327" i="1"/>
  <c r="R327" i="1" s="1"/>
  <c r="Q327" i="1"/>
  <c r="O328" i="1"/>
  <c r="P328" i="1"/>
  <c r="Q328" i="1"/>
  <c r="R328" i="1"/>
  <c r="O329" i="1"/>
  <c r="P329" i="1"/>
  <c r="R329" i="1" s="1"/>
  <c r="Q329" i="1"/>
  <c r="O330" i="1"/>
  <c r="P330" i="1"/>
  <c r="Q330" i="1"/>
  <c r="R330" i="1"/>
  <c r="O331" i="1"/>
  <c r="P331" i="1"/>
  <c r="R331" i="1" s="1"/>
  <c r="Q331" i="1"/>
  <c r="O332" i="1"/>
  <c r="P332" i="1"/>
  <c r="Q332" i="1"/>
  <c r="R332" i="1"/>
  <c r="O333" i="1"/>
  <c r="P333" i="1"/>
  <c r="R333" i="1" s="1"/>
  <c r="Q333" i="1"/>
  <c r="O334" i="1"/>
  <c r="P334" i="1"/>
  <c r="Q334" i="1"/>
  <c r="R334" i="1"/>
  <c r="O335" i="1"/>
  <c r="P335" i="1"/>
  <c r="R335" i="1" s="1"/>
  <c r="Q335" i="1"/>
  <c r="O336" i="1"/>
  <c r="P336" i="1"/>
  <c r="Q336" i="1"/>
  <c r="R336" i="1"/>
  <c r="O337" i="1"/>
  <c r="P337" i="1"/>
  <c r="R337" i="1" s="1"/>
  <c r="Q337" i="1"/>
  <c r="O338" i="1"/>
  <c r="P338" i="1"/>
  <c r="Q338" i="1"/>
  <c r="R338" i="1"/>
  <c r="O339" i="1"/>
  <c r="P339" i="1"/>
  <c r="R339" i="1" s="1"/>
  <c r="Q339" i="1"/>
  <c r="O340" i="1"/>
  <c r="P340" i="1"/>
  <c r="Q340" i="1"/>
  <c r="R340" i="1"/>
  <c r="O341" i="1"/>
  <c r="P341" i="1"/>
  <c r="R341" i="1" s="1"/>
  <c r="Q341" i="1"/>
  <c r="O342" i="1"/>
  <c r="P342" i="1"/>
  <c r="Q342" i="1"/>
  <c r="R342" i="1"/>
  <c r="O343" i="1"/>
  <c r="P343" i="1"/>
  <c r="R343" i="1" s="1"/>
  <c r="Q343" i="1"/>
  <c r="O344" i="1"/>
  <c r="P344" i="1"/>
  <c r="Q344" i="1"/>
  <c r="R344" i="1"/>
  <c r="O345" i="1"/>
  <c r="P345" i="1"/>
  <c r="R345" i="1" s="1"/>
  <c r="Q345" i="1"/>
  <c r="O346" i="1"/>
  <c r="P346" i="1"/>
  <c r="Q346" i="1"/>
  <c r="R346" i="1"/>
  <c r="O347" i="1"/>
  <c r="P347" i="1"/>
  <c r="R347" i="1" s="1"/>
  <c r="Q347" i="1"/>
  <c r="O348" i="1"/>
  <c r="P348" i="1"/>
  <c r="Q348" i="1"/>
  <c r="R348" i="1"/>
  <c r="O349" i="1"/>
  <c r="P349" i="1"/>
  <c r="R349" i="1" s="1"/>
  <c r="Q349" i="1"/>
  <c r="O350" i="1"/>
  <c r="P350" i="1"/>
  <c r="R350" i="1" s="1"/>
  <c r="Q350" i="1"/>
  <c r="O351" i="1"/>
  <c r="P351" i="1"/>
  <c r="R351" i="1" s="1"/>
  <c r="Q351" i="1"/>
  <c r="O352" i="1"/>
  <c r="P352" i="1"/>
  <c r="Q352" i="1"/>
  <c r="R352" i="1"/>
  <c r="O353" i="1"/>
  <c r="P353" i="1"/>
  <c r="R353" i="1" s="1"/>
  <c r="Q353" i="1"/>
  <c r="O354" i="1"/>
  <c r="P354" i="1"/>
  <c r="Q354" i="1"/>
  <c r="R354" i="1"/>
  <c r="O355" i="1"/>
  <c r="P355" i="1"/>
  <c r="R355" i="1" s="1"/>
  <c r="Q355" i="1"/>
  <c r="O356" i="1"/>
  <c r="P356" i="1"/>
  <c r="R356" i="1" s="1"/>
  <c r="Q356" i="1"/>
  <c r="O357" i="1"/>
  <c r="P357" i="1"/>
  <c r="R357" i="1" s="1"/>
  <c r="Q357" i="1"/>
  <c r="O358" i="1"/>
  <c r="P358" i="1"/>
  <c r="R358" i="1" s="1"/>
  <c r="Q358" i="1"/>
  <c r="O359" i="1"/>
  <c r="P359" i="1"/>
  <c r="R359" i="1" s="1"/>
  <c r="Q359" i="1"/>
  <c r="O360" i="1"/>
  <c r="P360" i="1"/>
  <c r="R360" i="1" s="1"/>
  <c r="Q360" i="1"/>
  <c r="O361" i="1"/>
  <c r="P361" i="1"/>
  <c r="R361" i="1" s="1"/>
  <c r="Q361" i="1"/>
  <c r="O362" i="1"/>
  <c r="P362" i="1"/>
  <c r="R362" i="1" s="1"/>
  <c r="Q362" i="1"/>
  <c r="O363" i="1"/>
  <c r="P363" i="1"/>
  <c r="R363" i="1" s="1"/>
  <c r="Q363" i="1"/>
  <c r="O364" i="1"/>
  <c r="P364" i="1"/>
  <c r="R364" i="1" s="1"/>
  <c r="Q364" i="1"/>
  <c r="O365" i="1"/>
  <c r="P365" i="1"/>
  <c r="R365" i="1" s="1"/>
  <c r="Q365" i="1"/>
  <c r="O366" i="1"/>
  <c r="P366" i="1"/>
  <c r="R366" i="1" s="1"/>
  <c r="Q366" i="1"/>
  <c r="O367" i="1"/>
  <c r="P367" i="1"/>
  <c r="R367" i="1" s="1"/>
  <c r="Q367" i="1"/>
  <c r="O368" i="1"/>
  <c r="P368" i="1"/>
  <c r="Q368" i="1"/>
  <c r="R368" i="1"/>
  <c r="O369" i="1"/>
  <c r="P369" i="1"/>
  <c r="R369" i="1" s="1"/>
  <c r="Q369" i="1"/>
  <c r="O370" i="1"/>
  <c r="P370" i="1"/>
  <c r="Q370" i="1"/>
  <c r="R370" i="1"/>
  <c r="O371" i="1"/>
  <c r="P371" i="1"/>
  <c r="R371" i="1" s="1"/>
  <c r="Q371" i="1"/>
  <c r="O372" i="1"/>
  <c r="P372" i="1"/>
  <c r="R372" i="1" s="1"/>
  <c r="Q372" i="1"/>
  <c r="O373" i="1"/>
  <c r="P373" i="1"/>
  <c r="R373" i="1" s="1"/>
  <c r="Q373" i="1"/>
  <c r="O374" i="1"/>
  <c r="P374" i="1"/>
  <c r="R374" i="1" s="1"/>
  <c r="Q374" i="1"/>
  <c r="O375" i="1"/>
  <c r="P375" i="1"/>
  <c r="R375" i="1" s="1"/>
  <c r="Q375" i="1"/>
  <c r="O376" i="1"/>
  <c r="P376" i="1"/>
  <c r="R376" i="1" s="1"/>
  <c r="Q376" i="1"/>
  <c r="O377" i="1"/>
  <c r="P377" i="1"/>
  <c r="R377" i="1" s="1"/>
  <c r="Q377" i="1"/>
  <c r="O378" i="1"/>
  <c r="P378" i="1"/>
  <c r="R378" i="1" s="1"/>
  <c r="Q378" i="1"/>
  <c r="O379" i="1"/>
  <c r="P379" i="1"/>
  <c r="R379" i="1" s="1"/>
  <c r="Q379" i="1"/>
  <c r="O380" i="1"/>
  <c r="P380" i="1"/>
  <c r="Q380" i="1"/>
  <c r="R380" i="1"/>
  <c r="O381" i="1"/>
  <c r="P381" i="1"/>
  <c r="R381" i="1" s="1"/>
  <c r="Q381" i="1"/>
  <c r="O382" i="1"/>
  <c r="P382" i="1"/>
  <c r="R382" i="1" s="1"/>
  <c r="Q382" i="1"/>
  <c r="O383" i="1"/>
  <c r="P383" i="1"/>
  <c r="R383" i="1" s="1"/>
  <c r="Q383" i="1"/>
  <c r="O384" i="1"/>
  <c r="P384" i="1"/>
  <c r="Q384" i="1"/>
  <c r="R384" i="1"/>
  <c r="O385" i="1"/>
  <c r="P385" i="1"/>
  <c r="R385" i="1" s="1"/>
  <c r="Q385" i="1"/>
  <c r="O386" i="1"/>
  <c r="P386" i="1"/>
  <c r="Q386" i="1"/>
  <c r="R386" i="1"/>
  <c r="O387" i="1"/>
  <c r="P387" i="1"/>
  <c r="R387" i="1" s="1"/>
  <c r="Q387" i="1"/>
  <c r="O388" i="1"/>
  <c r="P388" i="1"/>
  <c r="R388" i="1" s="1"/>
  <c r="Q388" i="1"/>
  <c r="O389" i="1"/>
  <c r="P389" i="1"/>
  <c r="R389" i="1" s="1"/>
  <c r="Q389" i="1"/>
  <c r="O390" i="1"/>
  <c r="P390" i="1"/>
  <c r="R390" i="1" s="1"/>
  <c r="Q390" i="1"/>
  <c r="O391" i="1"/>
  <c r="P391" i="1"/>
  <c r="R391" i="1" s="1"/>
  <c r="Q391" i="1"/>
  <c r="O392" i="1"/>
  <c r="P392" i="1"/>
  <c r="R392" i="1" s="1"/>
  <c r="Q392" i="1"/>
  <c r="O393" i="1"/>
  <c r="P393" i="1"/>
  <c r="R393" i="1" s="1"/>
  <c r="Q393" i="1"/>
  <c r="O394" i="1"/>
  <c r="P394" i="1"/>
  <c r="R394" i="1" s="1"/>
  <c r="Q394" i="1"/>
  <c r="O395" i="1"/>
  <c r="P395" i="1"/>
  <c r="R395" i="1" s="1"/>
  <c r="Q395" i="1"/>
  <c r="O396" i="1"/>
  <c r="P396" i="1"/>
  <c r="Q396" i="1"/>
  <c r="R396" i="1"/>
  <c r="O397" i="1"/>
  <c r="P397" i="1"/>
  <c r="R397" i="1" s="1"/>
  <c r="Q397" i="1"/>
  <c r="O398" i="1"/>
  <c r="P398" i="1"/>
  <c r="R398" i="1" s="1"/>
  <c r="Q398" i="1"/>
  <c r="O399" i="1"/>
  <c r="P399" i="1"/>
  <c r="R399" i="1" s="1"/>
  <c r="Q399" i="1"/>
  <c r="O400" i="1"/>
  <c r="P400" i="1"/>
  <c r="Q400" i="1"/>
  <c r="R400" i="1"/>
  <c r="O401" i="1"/>
  <c r="P401" i="1"/>
  <c r="R401" i="1" s="1"/>
  <c r="Q401" i="1"/>
  <c r="O402" i="1"/>
  <c r="P402" i="1"/>
  <c r="Q402" i="1"/>
  <c r="R402" i="1"/>
  <c r="O403" i="1"/>
  <c r="P403" i="1"/>
  <c r="R403" i="1" s="1"/>
  <c r="Q403" i="1"/>
  <c r="O404" i="1"/>
  <c r="P404" i="1"/>
  <c r="R404" i="1" s="1"/>
  <c r="Q404" i="1"/>
  <c r="O405" i="1"/>
  <c r="P405" i="1"/>
  <c r="R405" i="1" s="1"/>
  <c r="Q405" i="1"/>
  <c r="O406" i="1"/>
  <c r="P406" i="1"/>
  <c r="R406" i="1" s="1"/>
  <c r="Q406" i="1"/>
  <c r="O407" i="1"/>
  <c r="P407" i="1"/>
  <c r="R407" i="1" s="1"/>
  <c r="Q407" i="1"/>
  <c r="O408" i="1"/>
  <c r="P408" i="1"/>
  <c r="R408" i="1" s="1"/>
  <c r="Q408" i="1"/>
  <c r="O409" i="1"/>
  <c r="P409" i="1"/>
  <c r="R409" i="1" s="1"/>
  <c r="Q409" i="1"/>
  <c r="O410" i="1"/>
  <c r="P410" i="1"/>
  <c r="R410" i="1" s="1"/>
  <c r="Q410" i="1"/>
  <c r="O411" i="1"/>
  <c r="P411" i="1"/>
  <c r="R411" i="1" s="1"/>
  <c r="Q411" i="1"/>
  <c r="O412" i="1"/>
  <c r="P412" i="1"/>
  <c r="R412" i="1" s="1"/>
  <c r="Q412" i="1"/>
  <c r="O413" i="1"/>
  <c r="P413" i="1"/>
  <c r="R413" i="1" s="1"/>
  <c r="Q413" i="1"/>
  <c r="O414" i="1"/>
  <c r="P414" i="1"/>
  <c r="R414" i="1" s="1"/>
  <c r="Q414" i="1"/>
  <c r="O415" i="1"/>
  <c r="P415" i="1"/>
  <c r="R415" i="1" s="1"/>
  <c r="Q415" i="1"/>
  <c r="O416" i="1"/>
  <c r="P416" i="1"/>
  <c r="Q416" i="1"/>
  <c r="R416" i="1"/>
  <c r="O417" i="1"/>
  <c r="P417" i="1"/>
  <c r="R417" i="1" s="1"/>
  <c r="Q417" i="1"/>
  <c r="O418" i="1"/>
  <c r="P418" i="1"/>
  <c r="Q418" i="1"/>
  <c r="R418" i="1"/>
  <c r="O419" i="1"/>
  <c r="P419" i="1"/>
  <c r="R419" i="1" s="1"/>
  <c r="Q419" i="1"/>
  <c r="O420" i="1"/>
  <c r="P420" i="1"/>
  <c r="R420" i="1" s="1"/>
  <c r="Q420" i="1"/>
  <c r="O421" i="1"/>
  <c r="P421" i="1"/>
  <c r="R421" i="1" s="1"/>
  <c r="Q421" i="1"/>
  <c r="O422" i="1"/>
  <c r="P422" i="1"/>
  <c r="R422" i="1" s="1"/>
  <c r="Q422" i="1"/>
  <c r="O423" i="1"/>
  <c r="P423" i="1"/>
  <c r="R423" i="1" s="1"/>
  <c r="Q423" i="1"/>
  <c r="O424" i="1"/>
  <c r="P424" i="1"/>
  <c r="R424" i="1" s="1"/>
  <c r="Q424" i="1"/>
  <c r="O425" i="1"/>
  <c r="P425" i="1"/>
  <c r="R425" i="1" s="1"/>
  <c r="Q425" i="1"/>
  <c r="O426" i="1"/>
  <c r="P426" i="1"/>
  <c r="R426" i="1" s="1"/>
  <c r="Q426" i="1"/>
  <c r="O427" i="1"/>
  <c r="P427" i="1"/>
  <c r="R427" i="1" s="1"/>
  <c r="Q427" i="1"/>
  <c r="O428" i="1"/>
  <c r="P428" i="1"/>
  <c r="R428" i="1" s="1"/>
  <c r="Q428" i="1"/>
  <c r="O429" i="1"/>
  <c r="P429" i="1"/>
  <c r="R429" i="1" s="1"/>
  <c r="Q429" i="1"/>
  <c r="O430" i="1"/>
  <c r="P430" i="1"/>
  <c r="R430" i="1" s="1"/>
  <c r="Q430" i="1"/>
  <c r="O431" i="1"/>
  <c r="P431" i="1"/>
  <c r="R431" i="1" s="1"/>
  <c r="Q431" i="1"/>
  <c r="O432" i="1"/>
  <c r="P432" i="1"/>
  <c r="Q432" i="1"/>
  <c r="R432" i="1"/>
  <c r="O433" i="1"/>
  <c r="P433" i="1"/>
  <c r="R433" i="1" s="1"/>
  <c r="Q433" i="1"/>
  <c r="O434" i="1"/>
  <c r="P434" i="1"/>
  <c r="Q434" i="1"/>
  <c r="R434" i="1"/>
  <c r="O435" i="1"/>
  <c r="P435" i="1"/>
  <c r="R435" i="1" s="1"/>
  <c r="Q435" i="1"/>
  <c r="O436" i="1"/>
  <c r="P436" i="1"/>
  <c r="R436" i="1" s="1"/>
  <c r="Q436" i="1"/>
  <c r="O437" i="1"/>
  <c r="P437" i="1"/>
  <c r="R437" i="1" s="1"/>
  <c r="Q437" i="1"/>
  <c r="O438" i="1"/>
  <c r="P438" i="1"/>
  <c r="R438" i="1" s="1"/>
  <c r="Q438" i="1"/>
  <c r="O439" i="1"/>
  <c r="P439" i="1"/>
  <c r="R439" i="1" s="1"/>
  <c r="Q439" i="1"/>
  <c r="O440" i="1"/>
  <c r="P440" i="1"/>
  <c r="R440" i="1" s="1"/>
  <c r="Q440" i="1"/>
  <c r="O441" i="1"/>
  <c r="P441" i="1"/>
  <c r="R441" i="1" s="1"/>
  <c r="Q441" i="1"/>
  <c r="O442" i="1"/>
  <c r="P442" i="1"/>
  <c r="R442" i="1" s="1"/>
  <c r="Q442" i="1"/>
  <c r="O443" i="1"/>
  <c r="P443" i="1"/>
  <c r="R443" i="1" s="1"/>
  <c r="Q443" i="1"/>
  <c r="O444" i="1"/>
  <c r="P444" i="1"/>
  <c r="Q444" i="1"/>
  <c r="R444" i="1"/>
  <c r="O445" i="1"/>
  <c r="P445" i="1"/>
  <c r="R445" i="1" s="1"/>
  <c r="Q445" i="1"/>
  <c r="O446" i="1"/>
  <c r="P446" i="1"/>
  <c r="R446" i="1" s="1"/>
  <c r="Q446" i="1"/>
  <c r="O447" i="1"/>
  <c r="P447" i="1"/>
  <c r="R447" i="1" s="1"/>
  <c r="Q447" i="1"/>
  <c r="O448" i="1"/>
  <c r="P448" i="1"/>
  <c r="Q448" i="1"/>
  <c r="R448" i="1"/>
  <c r="O449" i="1"/>
  <c r="P449" i="1"/>
  <c r="R449" i="1" s="1"/>
  <c r="Q449" i="1"/>
  <c r="O450" i="1"/>
  <c r="P450" i="1"/>
  <c r="Q450" i="1"/>
  <c r="R450" i="1"/>
  <c r="O451" i="1"/>
  <c r="P451" i="1"/>
  <c r="R451" i="1" s="1"/>
  <c r="Q451" i="1"/>
  <c r="O452" i="1"/>
  <c r="P452" i="1" s="1"/>
  <c r="R452" i="1" s="1"/>
  <c r="Q452" i="1"/>
  <c r="O453" i="1"/>
  <c r="P453" i="1"/>
  <c r="R453" i="1" s="1"/>
  <c r="Q453" i="1"/>
  <c r="O454" i="1"/>
  <c r="P454" i="1"/>
  <c r="R454" i="1" s="1"/>
  <c r="Q454" i="1"/>
  <c r="O455" i="1"/>
  <c r="P455" i="1"/>
  <c r="R455" i="1" s="1"/>
  <c r="Q455" i="1"/>
  <c r="O456" i="1"/>
  <c r="P456" i="1" s="1"/>
  <c r="R456" i="1" s="1"/>
  <c r="Q456" i="1"/>
  <c r="O457" i="1"/>
  <c r="P457" i="1"/>
  <c r="R457" i="1" s="1"/>
  <c r="Q457" i="1"/>
  <c r="O458" i="1"/>
  <c r="P458" i="1"/>
  <c r="R458" i="1" s="1"/>
  <c r="Q458" i="1"/>
  <c r="O459" i="1"/>
  <c r="P459" i="1"/>
  <c r="R459" i="1" s="1"/>
  <c r="Q459" i="1"/>
  <c r="O460" i="1"/>
  <c r="P460" i="1" s="1"/>
  <c r="R460" i="1" s="1"/>
  <c r="Q460" i="1"/>
  <c r="O461" i="1"/>
  <c r="P461" i="1"/>
  <c r="R461" i="1" s="1"/>
  <c r="Q461" i="1"/>
  <c r="O462" i="1"/>
  <c r="P462" i="1"/>
  <c r="R462" i="1" s="1"/>
  <c r="Q462" i="1"/>
  <c r="O463" i="1"/>
  <c r="P463" i="1"/>
  <c r="R463" i="1" s="1"/>
  <c r="Q463" i="1"/>
  <c r="O464" i="1"/>
  <c r="P464" i="1"/>
  <c r="Q464" i="1"/>
  <c r="R464" i="1"/>
  <c r="O465" i="1"/>
  <c r="P465" i="1" s="1"/>
  <c r="R465" i="1" s="1"/>
  <c r="Q465" i="1"/>
  <c r="O466" i="1"/>
  <c r="P466" i="1" s="1"/>
  <c r="R466" i="1" s="1"/>
  <c r="Q466" i="1"/>
  <c r="O467" i="1"/>
  <c r="P467" i="1"/>
  <c r="R467" i="1" s="1"/>
  <c r="Q467" i="1"/>
  <c r="O468" i="1"/>
  <c r="P468" i="1" s="1"/>
  <c r="R468" i="1" s="1"/>
  <c r="Q468" i="1"/>
  <c r="O469" i="1"/>
  <c r="P469" i="1" s="1"/>
  <c r="R469" i="1" s="1"/>
  <c r="Q469" i="1"/>
  <c r="Q2" i="1"/>
  <c r="R2" i="1"/>
  <c r="P2" i="1"/>
  <c r="O2" i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F17" i="3" a="1"/>
  <c r="F17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F16" i="3" a="1"/>
  <c r="F16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F14" i="3" a="1"/>
  <c r="F14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F13" i="3" a="1"/>
  <c r="F13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F12" i="3" a="1"/>
  <c r="F12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F11" i="3" a="1"/>
  <c r="F11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F10" i="3" a="1"/>
  <c r="F10" i="3" s="1"/>
  <c r="F18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F6" i="3" a="1"/>
  <c r="F6" i="3" s="1"/>
  <c r="G5" i="3" a="1"/>
  <c r="G5" i="3" s="1"/>
  <c r="G7" i="3" s="1"/>
  <c r="G20" i="3" s="1"/>
  <c r="H5" i="3" a="1"/>
  <c r="H5" i="3" s="1"/>
  <c r="H7" i="3" s="1"/>
  <c r="H20" i="3" s="1"/>
  <c r="I5" i="3" a="1"/>
  <c r="I5" i="3" s="1"/>
  <c r="I7" i="3" s="1"/>
  <c r="I20" i="3" s="1"/>
  <c r="J5" i="3" a="1"/>
  <c r="J5" i="3" s="1"/>
  <c r="J7" i="3" s="1"/>
  <c r="J20" i="3" s="1"/>
  <c r="K5" i="3" a="1"/>
  <c r="K5" i="3" s="1"/>
  <c r="K7" i="3" s="1"/>
  <c r="K20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P7" i="3" s="1"/>
  <c r="P20" i="3" s="1"/>
  <c r="Q5" i="3" a="1"/>
  <c r="Q5" i="3" s="1"/>
  <c r="Q7" i="3" s="1"/>
  <c r="Q20" i="3" s="1"/>
  <c r="F5" i="3" a="1"/>
  <c r="F5" i="3" s="1"/>
  <c r="F7" i="3" s="1"/>
  <c r="F20" i="3" s="1"/>
  <c r="S7" i="4" l="1"/>
  <c r="Q17" i="4"/>
  <c r="Q7" i="4"/>
  <c r="R7" i="4"/>
  <c r="S17" i="4"/>
  <c r="R17" i="4"/>
  <c r="P22" i="4"/>
  <c r="H22" i="4"/>
  <c r="N13" i="4"/>
  <c r="F13" i="4"/>
  <c r="O16" i="4"/>
  <c r="G16" i="4"/>
  <c r="O22" i="4"/>
  <c r="G22" i="4"/>
  <c r="L7" i="4"/>
  <c r="J13" i="4"/>
  <c r="K22" i="4"/>
  <c r="E16" i="4"/>
  <c r="F17" i="4"/>
  <c r="M13" i="4"/>
  <c r="M17" i="4" s="1"/>
  <c r="N22" i="4"/>
  <c r="M22" i="4"/>
  <c r="L22" i="4"/>
  <c r="K7" i="4"/>
  <c r="K17" i="4" s="1"/>
  <c r="I13" i="4"/>
  <c r="P13" i="4"/>
  <c r="H13" i="4"/>
  <c r="F22" i="4"/>
  <c r="L17" i="4"/>
  <c r="J7" i="4"/>
  <c r="J17" i="4" s="1"/>
  <c r="I7" i="4"/>
  <c r="E7" i="4"/>
  <c r="E13" i="4"/>
  <c r="P7" i="4"/>
  <c r="P17" i="4" s="1"/>
  <c r="H7" i="4"/>
  <c r="N17" i="4"/>
  <c r="G7" i="4"/>
  <c r="G17" i="4" s="1"/>
  <c r="O7" i="4"/>
  <c r="L7" i="3"/>
  <c r="L20" i="3" s="1"/>
  <c r="M7" i="3"/>
  <c r="M20" i="3" s="1"/>
  <c r="N7" i="3"/>
  <c r="N20" i="3" s="1"/>
  <c r="O7" i="3"/>
  <c r="O20" i="3" s="1"/>
  <c r="E17" i="4" l="1"/>
  <c r="O17" i="4"/>
  <c r="I17" i="4"/>
  <c r="H17" i="4"/>
  <c r="K3" i="2"/>
  <c r="J6" i="2"/>
  <c r="J5" i="2"/>
  <c r="J4" i="2"/>
  <c r="J3" i="2"/>
  <c r="I6" i="2"/>
  <c r="I5" i="2"/>
  <c r="I4" i="2"/>
  <c r="I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<sst xmlns="http://schemas.openxmlformats.org/spreadsheetml/2006/main" count="2266" uniqueCount="64">
  <si>
    <t>Businees Unit</t>
  </si>
  <si>
    <t>Currency</t>
  </si>
  <si>
    <t>Year</t>
  </si>
  <si>
    <t>Scenario</t>
  </si>
  <si>
    <t>Months</t>
  </si>
  <si>
    <t>Sales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</si>
  <si>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</si>
  <si>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</si>
  <si>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</si>
  <si>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</si>
  <si>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</si>
  <si>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</si>
  <si>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</si>
  <si>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</si>
  <si>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Gross Profit</t>
  </si>
  <si>
    <t>Operating Profit</t>
  </si>
  <si>
    <t>Gross Margin</t>
  </si>
  <si>
    <t>Operating margin</t>
  </si>
  <si>
    <t>Advertising</t>
  </si>
  <si>
    <t>USD</t>
  </si>
  <si>
    <t>Actuals</t>
  </si>
  <si>
    <t>April</t>
  </si>
  <si>
    <t>August</t>
  </si>
  <si>
    <t>December</t>
  </si>
  <si>
    <t>Feb</t>
  </si>
  <si>
    <t>Jan</t>
  </si>
  <si>
    <t>Jully</t>
  </si>
  <si>
    <t>June</t>
  </si>
  <si>
    <t>March</t>
  </si>
  <si>
    <t>May</t>
  </si>
  <si>
    <t>November</t>
  </si>
  <si>
    <t>October</t>
  </si>
  <si>
    <t>September</t>
  </si>
  <si>
    <t>Budget</t>
  </si>
  <si>
    <t>Forecast</t>
  </si>
  <si>
    <t>Hardware</t>
  </si>
  <si>
    <t>Software</t>
  </si>
  <si>
    <t>Marketing Expenses</t>
  </si>
  <si>
    <t>% of ME</t>
  </si>
  <si>
    <t>Mean</t>
  </si>
  <si>
    <t>median</t>
  </si>
  <si>
    <t>Standard Deviation</t>
  </si>
  <si>
    <t>Range</t>
  </si>
  <si>
    <t>Annual Finance Profit and Loss Statement From 2012 -2023</t>
  </si>
  <si>
    <t>Business Unit</t>
  </si>
  <si>
    <t>Sales/Revenue</t>
  </si>
  <si>
    <t>Cost of Goods Sold/COGs</t>
  </si>
  <si>
    <t>SGA's</t>
  </si>
  <si>
    <t xml:space="preserve">Reseach and Development </t>
  </si>
  <si>
    <t xml:space="preserve">Commission Expenses </t>
  </si>
  <si>
    <t xml:space="preserve">Operating Proofit </t>
  </si>
  <si>
    <t>Historical</t>
  </si>
  <si>
    <t>YEAR</t>
  </si>
  <si>
    <t xml:space="preserve">Business_Unit </t>
  </si>
  <si>
    <t>COGs</t>
  </si>
  <si>
    <t>Total operating expenses</t>
  </si>
  <si>
    <t>Operating Income/ EBIT</t>
  </si>
  <si>
    <t>Operating Statistics</t>
  </si>
  <si>
    <t>Revenue Growth (%)</t>
  </si>
  <si>
    <t>Weak case</t>
  </si>
  <si>
    <t>Operating Scenarios - Sensitivity analysis</t>
  </si>
  <si>
    <t>Strong case</t>
  </si>
  <si>
    <t>Base case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</si>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</sst>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b/>
      <sz val="11"/>
      <color theme="7" tint="0.3999755851924192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9" fontId="0" fillId="0" borderId="0" xfId="1" applyFont="1"/>
    <xf numFmtId="0" fontId="3" fillId="0" borderId="0" xfId="0" applyFont="1"/>
    <xf numFmtId="164" fontId="3" fillId="0" borderId="0" xfId="0" applyNumberFormat="1" applyFont="1"/>
    <xf numFmtId="0" fontId="4" fillId="3" borderId="1" xfId="0" applyFont="1" applyFill="1" applyBorder="1"/>
    <xf numFmtId="0" fontId="0" fillId="0" borderId="7" xfId="0" applyBorder="1"/>
    <xf numFmtId="0" fontId="3" fillId="3" borderId="7" xfId="0" applyFont="1" applyFill="1" applyBorder="1"/>
    <xf numFmtId="0" fontId="3" fillId="3" borderId="2" xfId="0" applyFont="1" applyFill="1" applyBorder="1"/>
    <xf numFmtId="0" fontId="4" fillId="3" borderId="3" xfId="0" applyFont="1" applyFill="1" applyBorder="1"/>
    <xf numFmtId="164" fontId="4" fillId="3" borderId="3" xfId="0" applyNumberFormat="1" applyFont="1" applyFill="1" applyBorder="1"/>
    <xf numFmtId="164" fontId="2" fillId="4" borderId="0" xfId="0" applyNumberFormat="1" applyFont="1" applyFill="1"/>
    <xf numFmtId="164" fontId="2" fillId="4" borderId="4" xfId="0" applyNumberFormat="1" applyFont="1" applyFill="1" applyBorder="1"/>
    <xf numFmtId="0" fontId="4" fillId="3" borderId="5" xfId="0" applyFont="1" applyFill="1" applyBorder="1"/>
    <xf numFmtId="0" fontId="0" fillId="0" borderId="8" xfId="0" applyBorder="1"/>
    <xf numFmtId="0" fontId="0" fillId="2" borderId="0" xfId="0" applyFill="1"/>
    <xf numFmtId="164" fontId="6" fillId="6" borderId="8" xfId="0" applyNumberFormat="1" applyFont="1" applyFill="1" applyBorder="1"/>
    <xf numFmtId="164" fontId="6" fillId="6" borderId="6" xfId="0" applyNumberFormat="1" applyFont="1" applyFill="1" applyBorder="1"/>
    <xf numFmtId="0" fontId="0" fillId="7" borderId="0" xfId="0" applyFill="1"/>
    <xf numFmtId="0" fontId="0" fillId="8" borderId="0" xfId="0" applyFill="1"/>
    <xf numFmtId="0" fontId="0" fillId="0" borderId="9" xfId="0" applyBorder="1"/>
    <xf numFmtId="0" fontId="0" fillId="0" borderId="10" xfId="0" applyBorder="1"/>
    <xf numFmtId="0" fontId="0" fillId="9" borderId="0" xfId="0" applyFill="1"/>
    <xf numFmtId="0" fontId="0" fillId="0" borderId="11" xfId="0" applyBorder="1"/>
    <xf numFmtId="2" fontId="0" fillId="0" borderId="10" xfId="0" applyNumberFormat="1" applyBorder="1"/>
    <xf numFmtId="2" fontId="0" fillId="0" borderId="0" xfId="0" applyNumberFormat="1"/>
    <xf numFmtId="164" fontId="0" fillId="10" borderId="0" xfId="0" applyNumberFormat="1" applyFill="1"/>
    <xf numFmtId="2" fontId="0" fillId="10" borderId="0" xfId="0" applyNumberFormat="1" applyFill="1"/>
    <xf numFmtId="164" fontId="7" fillId="0" borderId="0" xfId="0" applyNumberFormat="1" applyFont="1"/>
    <xf numFmtId="164" fontId="0" fillId="0" borderId="12" xfId="0" applyNumberFormat="1" applyBorder="1"/>
    <xf numFmtId="164" fontId="0" fillId="0" borderId="1" xfId="0" applyNumberFormat="1" applyBorder="1"/>
    <xf numFmtId="164" fontId="0" fillId="7" borderId="5" xfId="0" applyNumberFormat="1" applyFill="1" applyBorder="1"/>
    <xf numFmtId="164" fontId="0" fillId="11" borderId="0" xfId="0" applyNumberFormat="1" applyFill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165" fontId="8" fillId="0" borderId="0" xfId="0" applyNumberFormat="1" applyFont="1"/>
    <xf numFmtId="165" fontId="8" fillId="0" borderId="0" xfId="1" applyNumberFormat="1" applyFont="1"/>
    <xf numFmtId="10" fontId="8" fillId="0" borderId="0" xfId="0" applyNumberFormat="1" applyFont="1"/>
    <xf numFmtId="0" fontId="3" fillId="0" borderId="11" xfId="0" applyFont="1" applyBorder="1"/>
    <xf numFmtId="10" fontId="0" fillId="0" borderId="10" xfId="0" applyNumberFormat="1" applyBorder="1"/>
    <xf numFmtId="10" fontId="8" fillId="0" borderId="10" xfId="0" applyNumberFormat="1" applyFont="1" applyBorder="1"/>
    <xf numFmtId="2" fontId="8" fillId="0" borderId="0" xfId="0" applyNumberFormat="1" applyFont="1"/>
    <xf numFmtId="2" fontId="8" fillId="0" borderId="0" xfId="1" applyNumberFormat="1" applyFont="1"/>
    <xf numFmtId="2" fontId="8" fillId="0" borderId="10" xfId="0" applyNumberFormat="1" applyFont="1" applyBorder="1"/>
    <xf numFmtId="0" fontId="8" fillId="0" borderId="0" xfId="0" applyFont="1"/>
    <xf numFmtId="0" fontId="8" fillId="0" borderId="10" xfId="0" applyFont="1" applyBorder="1"/>
    <xf numFmtId="165" fontId="0" fillId="9" borderId="0" xfId="0" applyNumberFormat="1" applyFill="1"/>
    <xf numFmtId="165" fontId="0" fillId="9" borderId="0" xfId="1" applyNumberFormat="1" applyFont="1" applyFill="1"/>
    <xf numFmtId="0" fontId="3" fillId="12" borderId="1" xfId="0" applyFont="1" applyFill="1" applyBorder="1"/>
    <xf numFmtId="165" fontId="3" fillId="12" borderId="7" xfId="1" applyNumberFormat="1" applyFont="1" applyFill="1" applyBorder="1"/>
    <xf numFmtId="2" fontId="3" fillId="12" borderId="3" xfId="0" applyNumberFormat="1" applyFont="1" applyFill="1" applyBorder="1"/>
    <xf numFmtId="2" fontId="3" fillId="12" borderId="0" xfId="0" applyNumberFormat="1" applyFont="1" applyFill="1"/>
    <xf numFmtId="2" fontId="3" fillId="12" borderId="5" xfId="0" applyNumberFormat="1" applyFont="1" applyFill="1" applyBorder="1"/>
    <xf numFmtId="2" fontId="3" fillId="12" borderId="8" xfId="0" applyNumberFormat="1" applyFont="1" applyFill="1" applyBorder="1"/>
    <xf numFmtId="0" fontId="0" fillId="3" borderId="16" xfId="0" applyFill="1" applyBorder="1"/>
    <xf numFmtId="0" fontId="0" fillId="3" borderId="17" xfId="0" applyFill="1" applyBorder="1"/>
    <xf numFmtId="0" fontId="3" fillId="13" borderId="0" xfId="0" applyFont="1" applyFill="1"/>
    <xf numFmtId="0" fontId="3" fillId="0" borderId="18" xfId="0" applyFont="1" applyBorder="1"/>
    <xf numFmtId="0" fontId="3" fillId="0" borderId="19" xfId="0" applyFont="1" applyBorder="1"/>
    <xf numFmtId="165" fontId="0" fillId="3" borderId="15" xfId="1" applyNumberFormat="1" applyFont="1" applyFill="1" applyBorder="1"/>
    <xf numFmtId="0" fontId="0" fillId="13" borderId="0" xfId="0" applyFill="1"/>
    <xf numFmtId="164" fontId="0" fillId="7" borderId="12" xfId="0" applyNumberFormat="1" applyFill="1" applyBorder="1"/>
    <xf numFmtId="164" fontId="0" fillId="7" borderId="13" xfId="0" applyNumberFormat="1" applyFill="1" applyBorder="1"/>
    <xf numFmtId="164" fontId="0" fillId="7" borderId="14" xfId="0" applyNumberFormat="1" applyFill="1" applyBorder="1"/>
    <xf numFmtId="0" fontId="5" fillId="5" borderId="0" xfId="0" applyFont="1" applyFill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boxWhisker" uniqueId="{C4337345-2970-4849-B6D4-1B34FD6A6AFF}">
          <cx:tx>
            <cx:txData>
              <cx:f>_xlchart.v1.3</cx:f>
              <cx:v>Sales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boxWhisker" uniqueId="{D45D38BB-8968-47EF-8B57-56AB909B7527}">
          <cx:tx>
            <cx:txData>
              <cx:f>_xlchart.v1.0</cx:f>
              <cx:v>Marketing Expense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F925B924-3605-40C3-94F1-0AAF92B4B7C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E94283B6-2940-4064-A03F-4A533A9C88D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6</xdr:row>
      <xdr:rowOff>52387</xdr:rowOff>
    </xdr:from>
    <xdr:to>
      <xdr:col>16</xdr:col>
      <xdr:colOff>47625</xdr:colOff>
      <xdr:row>20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EFC801-3420-91CB-A671-310668613E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1214437"/>
              <a:ext cx="5591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466725</xdr:colOff>
      <xdr:row>0</xdr:row>
      <xdr:rowOff>166687</xdr:rowOff>
    </xdr:from>
    <xdr:to>
      <xdr:col>24</xdr:col>
      <xdr:colOff>161925</xdr:colOff>
      <xdr:row>15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6B8386F-36E0-F2B9-CCCD-D93EB7F232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01575" y="166687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495300</xdr:colOff>
      <xdr:row>16</xdr:row>
      <xdr:rowOff>4762</xdr:rowOff>
    </xdr:from>
    <xdr:to>
      <xdr:col>24</xdr:col>
      <xdr:colOff>190500</xdr:colOff>
      <xdr:row>30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A16A3F2-0F7F-1A08-82E1-12B5F1AD5A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30150" y="3071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228600</xdr:colOff>
      <xdr:row>21</xdr:row>
      <xdr:rowOff>52387</xdr:rowOff>
    </xdr:from>
    <xdr:to>
      <xdr:col>16</xdr:col>
      <xdr:colOff>38100</xdr:colOff>
      <xdr:row>35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5AC35E6-9F2A-DE21-81FE-058080BF4D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2725" y="4071937"/>
              <a:ext cx="56102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2EF5-6EAA-4252-8026-5F6BE02557D0}">
  <dimension ref="A1:R469"/>
  <sheetViews>
    <sheetView workbookViewId="0">
      <selection activeCell="R1" sqref="R1:R1048576"/>
    </sheetView>
  </sheetViews>
  <sheetFormatPr defaultRowHeight="15" x14ac:dyDescent="0.25"/>
  <cols>
    <col min="1" max="1" width="15.85546875" bestFit="1" customWidth="1"/>
    <col min="2" max="2" width="8.85546875" customWidth="1"/>
    <col min="3" max="3" width="9.140625" customWidth="1"/>
    <col min="4" max="5" width="12" customWidth="1"/>
    <col min="6" max="6" width="19.28515625" style="1" customWidth="1"/>
    <col min="7" max="7" width="20.85546875" style="1" customWidth="1"/>
    <col min="8" max="8" width="24" style="1" customWidth="1"/>
    <col min="9" max="9" width="17.7109375" style="1" customWidth="1"/>
    <col min="10" max="10" width="31.7109375" style="1" customWidth="1"/>
    <col min="11" max="11" width="16.140625" style="1" customWidth="1"/>
    <col min="12" max="12" width="22.140625" style="1" customWidth="1"/>
    <col min="13" max="13" width="28.28515625" style="1" customWidth="1"/>
    <col min="14" max="14" width="21.5703125" style="1" customWidth="1"/>
    <col min="15" max="16" width="18.7109375" customWidth="1"/>
    <col min="17" max="17" width="12.7109375" style="32" bestFit="1" customWidth="1"/>
    <col min="18" max="18" width="16.5703125" style="32" bestFit="1" customWidth="1"/>
  </cols>
  <sheetData>
    <row r="1" spans="1:1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32" t="s">
        <v>16</v>
      </c>
      <c r="R1" s="31" t="s">
        <v>17</v>
      </c>
    </row>
    <row r="2" spans="1:18" x14ac:dyDescent="0.25">
      <c r="A2" t="s">
        <v>18</v>
      </c>
      <c r="B2" t="s">
        <v>19</v>
      </c>
      <c r="C2">
        <v>2012</v>
      </c>
      <c r="D2" t="s">
        <v>20</v>
      </c>
      <c r="E2" t="s">
        <v>21</v>
      </c>
      <c r="F2" s="1">
        <v>15883110</v>
      </c>
      <c r="G2" s="1">
        <v>7501106</v>
      </c>
      <c r="H2" s="1">
        <v>764074</v>
      </c>
      <c r="I2" s="1">
        <v>1918713</v>
      </c>
      <c r="J2" s="1">
        <v>194736</v>
      </c>
      <c r="K2" s="1">
        <v>792920</v>
      </c>
      <c r="L2" s="1">
        <v>937518</v>
      </c>
      <c r="M2" s="1">
        <v>1181160</v>
      </c>
      <c r="N2" s="1">
        <v>390161</v>
      </c>
      <c r="O2" s="33">
        <f>F2-G2</f>
        <v>8382004</v>
      </c>
      <c r="P2" s="33">
        <f>O2-SUM(H2:N2)</f>
        <v>2202722</v>
      </c>
      <c r="Q2" s="34">
        <f>1-(G2/F2)</f>
        <v>0.52773065224631699</v>
      </c>
      <c r="R2" s="34">
        <f>P2/F2</f>
        <v>0.13868329313339767</v>
      </c>
    </row>
    <row r="3" spans="1:18" x14ac:dyDescent="0.25">
      <c r="A3" t="s">
        <v>18</v>
      </c>
      <c r="B3" t="s">
        <v>19</v>
      </c>
      <c r="C3">
        <v>2012</v>
      </c>
      <c r="D3" t="s">
        <v>20</v>
      </c>
      <c r="E3" t="s">
        <v>22</v>
      </c>
      <c r="F3" s="1">
        <v>29487262</v>
      </c>
      <c r="G3" s="1">
        <v>14039373</v>
      </c>
      <c r="H3" s="1">
        <v>1421840</v>
      </c>
      <c r="I3" s="1">
        <v>3410389</v>
      </c>
      <c r="J3" s="1">
        <v>348081</v>
      </c>
      <c r="K3" s="1">
        <v>1430413</v>
      </c>
      <c r="L3" s="1">
        <v>1606577</v>
      </c>
      <c r="M3" s="1">
        <v>2266251</v>
      </c>
      <c r="N3" s="1">
        <v>701616</v>
      </c>
      <c r="O3" s="33">
        <f t="shared" ref="O3:O66" si="0">F3-G3</f>
        <v>15447889</v>
      </c>
      <c r="P3" s="33">
        <f t="shared" ref="P3:P66" si="1">O3-SUM(H3:N3)</f>
        <v>4262722</v>
      </c>
      <c r="Q3" s="34">
        <f t="shared" ref="Q3:Q66" si="2">1-(G3/F3)</f>
        <v>0.52388346534174657</v>
      </c>
      <c r="R3" s="34">
        <f t="shared" ref="R3:R66" si="3">P3/F3</f>
        <v>0.14456147200102878</v>
      </c>
    </row>
    <row r="4" spans="1:18" x14ac:dyDescent="0.25">
      <c r="A4" t="s">
        <v>18</v>
      </c>
      <c r="B4" t="s">
        <v>19</v>
      </c>
      <c r="C4">
        <v>2012</v>
      </c>
      <c r="D4" t="s">
        <v>20</v>
      </c>
      <c r="E4" t="s">
        <v>23</v>
      </c>
      <c r="F4" s="1">
        <v>18194791</v>
      </c>
      <c r="G4" s="1">
        <v>9083320</v>
      </c>
      <c r="H4" s="1">
        <v>772637</v>
      </c>
      <c r="I4" s="1">
        <v>2032444</v>
      </c>
      <c r="J4" s="1">
        <v>185865</v>
      </c>
      <c r="K4" s="1">
        <v>822644</v>
      </c>
      <c r="L4" s="1">
        <v>1078181</v>
      </c>
      <c r="M4" s="1">
        <v>1550361</v>
      </c>
      <c r="N4" s="1">
        <v>393674</v>
      </c>
      <c r="O4" s="33">
        <f t="shared" si="0"/>
        <v>9111471</v>
      </c>
      <c r="P4" s="33">
        <f t="shared" si="1"/>
        <v>2275665</v>
      </c>
      <c r="Q4" s="34">
        <f t="shared" si="2"/>
        <v>0.50077360053215236</v>
      </c>
      <c r="R4" s="34">
        <f t="shared" si="3"/>
        <v>0.12507233526342787</v>
      </c>
    </row>
    <row r="5" spans="1:18" x14ac:dyDescent="0.25">
      <c r="A5" t="s">
        <v>18</v>
      </c>
      <c r="B5" t="s">
        <v>19</v>
      </c>
      <c r="C5">
        <v>2012</v>
      </c>
      <c r="D5" t="s">
        <v>20</v>
      </c>
      <c r="E5" t="s">
        <v>24</v>
      </c>
      <c r="F5" s="1">
        <v>24781840</v>
      </c>
      <c r="G5" s="1">
        <v>11513937</v>
      </c>
      <c r="H5" s="1">
        <v>1002323</v>
      </c>
      <c r="I5" s="1">
        <v>2697904</v>
      </c>
      <c r="J5" s="1">
        <v>297458</v>
      </c>
      <c r="K5" s="1">
        <v>1029549</v>
      </c>
      <c r="L5" s="1">
        <v>1291439</v>
      </c>
      <c r="M5" s="1">
        <v>2125980</v>
      </c>
      <c r="N5" s="1">
        <v>500810</v>
      </c>
      <c r="O5" s="33">
        <f t="shared" si="0"/>
        <v>13267903</v>
      </c>
      <c r="P5" s="33">
        <f t="shared" si="1"/>
        <v>4322440</v>
      </c>
      <c r="Q5" s="34">
        <f t="shared" si="2"/>
        <v>0.53538813098623828</v>
      </c>
      <c r="R5" s="34">
        <f t="shared" si="3"/>
        <v>0.17441965568335524</v>
      </c>
    </row>
    <row r="6" spans="1:18" x14ac:dyDescent="0.25">
      <c r="A6" t="s">
        <v>18</v>
      </c>
      <c r="B6" t="s">
        <v>19</v>
      </c>
      <c r="C6">
        <v>2012</v>
      </c>
      <c r="D6" t="s">
        <v>20</v>
      </c>
      <c r="E6" t="s">
        <v>25</v>
      </c>
      <c r="F6" s="1">
        <v>20003280</v>
      </c>
      <c r="G6" s="1">
        <v>9353324</v>
      </c>
      <c r="H6" s="1">
        <v>941821</v>
      </c>
      <c r="I6" s="1">
        <v>2496366</v>
      </c>
      <c r="J6" s="1">
        <v>212638</v>
      </c>
      <c r="K6" s="1">
        <v>977169</v>
      </c>
      <c r="L6" s="1">
        <v>1176605</v>
      </c>
      <c r="M6" s="1">
        <v>1729022</v>
      </c>
      <c r="N6" s="1">
        <v>477650</v>
      </c>
      <c r="O6" s="33">
        <f t="shared" si="0"/>
        <v>10649956</v>
      </c>
      <c r="P6" s="33">
        <f t="shared" si="1"/>
        <v>2638685</v>
      </c>
      <c r="Q6" s="34">
        <f t="shared" si="2"/>
        <v>0.53241048468051244</v>
      </c>
      <c r="R6" s="34">
        <f t="shared" si="3"/>
        <v>0.13191261633092172</v>
      </c>
    </row>
    <row r="7" spans="1:18" x14ac:dyDescent="0.25">
      <c r="A7" t="s">
        <v>18</v>
      </c>
      <c r="B7" t="s">
        <v>19</v>
      </c>
      <c r="C7">
        <v>2012</v>
      </c>
      <c r="D7" t="s">
        <v>20</v>
      </c>
      <c r="E7" t="s">
        <v>26</v>
      </c>
      <c r="F7" s="1">
        <v>18562815</v>
      </c>
      <c r="G7" s="1">
        <v>8555070</v>
      </c>
      <c r="H7" s="1">
        <v>808354</v>
      </c>
      <c r="I7" s="1">
        <v>2182363</v>
      </c>
      <c r="J7" s="1">
        <v>221103</v>
      </c>
      <c r="K7" s="1">
        <v>884213</v>
      </c>
      <c r="L7" s="1">
        <v>1140096</v>
      </c>
      <c r="M7" s="1">
        <v>1563338</v>
      </c>
      <c r="N7" s="1">
        <v>401191</v>
      </c>
      <c r="O7" s="33">
        <f t="shared" si="0"/>
        <v>10007745</v>
      </c>
      <c r="P7" s="33">
        <f t="shared" si="1"/>
        <v>2807087</v>
      </c>
      <c r="Q7" s="34">
        <f t="shared" si="2"/>
        <v>0.53912862892831726</v>
      </c>
      <c r="R7" s="34">
        <f t="shared" si="3"/>
        <v>0.15122097591340539</v>
      </c>
    </row>
    <row r="8" spans="1:18" x14ac:dyDescent="0.25">
      <c r="A8" t="s">
        <v>18</v>
      </c>
      <c r="B8" t="s">
        <v>19</v>
      </c>
      <c r="C8">
        <v>2012</v>
      </c>
      <c r="D8" t="s">
        <v>20</v>
      </c>
      <c r="E8" t="s">
        <v>27</v>
      </c>
      <c r="F8" s="1">
        <v>22168441</v>
      </c>
      <c r="G8" s="1">
        <v>9798685</v>
      </c>
      <c r="H8" s="1">
        <v>1061422</v>
      </c>
      <c r="I8" s="1">
        <v>2480892</v>
      </c>
      <c r="J8" s="1">
        <v>260283</v>
      </c>
      <c r="K8" s="1">
        <v>993534</v>
      </c>
      <c r="L8" s="1">
        <v>1356373</v>
      </c>
      <c r="M8" s="1">
        <v>1922968</v>
      </c>
      <c r="N8" s="1">
        <v>502205</v>
      </c>
      <c r="O8" s="33">
        <f t="shared" si="0"/>
        <v>12369756</v>
      </c>
      <c r="P8" s="33">
        <f t="shared" si="1"/>
        <v>3792079</v>
      </c>
      <c r="Q8" s="34">
        <f t="shared" si="2"/>
        <v>0.55798944093542713</v>
      </c>
      <c r="R8" s="34">
        <f t="shared" si="3"/>
        <v>0.17105754076256421</v>
      </c>
    </row>
    <row r="9" spans="1:18" x14ac:dyDescent="0.25">
      <c r="A9" t="s">
        <v>18</v>
      </c>
      <c r="B9" t="s">
        <v>19</v>
      </c>
      <c r="C9">
        <v>2012</v>
      </c>
      <c r="D9" t="s">
        <v>20</v>
      </c>
      <c r="E9" t="s">
        <v>28</v>
      </c>
      <c r="F9" s="1">
        <v>15283846</v>
      </c>
      <c r="G9" s="1">
        <v>6166965</v>
      </c>
      <c r="H9" s="1">
        <v>746736</v>
      </c>
      <c r="I9" s="1">
        <v>1679239</v>
      </c>
      <c r="J9" s="1">
        <v>167930</v>
      </c>
      <c r="K9" s="1">
        <v>674412</v>
      </c>
      <c r="L9" s="1">
        <v>934063</v>
      </c>
      <c r="M9" s="1">
        <v>1266805</v>
      </c>
      <c r="N9" s="1">
        <v>350137</v>
      </c>
      <c r="O9" s="33">
        <f t="shared" si="0"/>
        <v>9116881</v>
      </c>
      <c r="P9" s="33">
        <f t="shared" si="1"/>
        <v>3297559</v>
      </c>
      <c r="Q9" s="34">
        <f t="shared" si="2"/>
        <v>0.5965043746187968</v>
      </c>
      <c r="R9" s="34">
        <f t="shared" si="3"/>
        <v>0.21575452932462155</v>
      </c>
    </row>
    <row r="10" spans="1:18" x14ac:dyDescent="0.25">
      <c r="A10" t="s">
        <v>18</v>
      </c>
      <c r="B10" t="s">
        <v>19</v>
      </c>
      <c r="C10">
        <v>2012</v>
      </c>
      <c r="D10" t="s">
        <v>20</v>
      </c>
      <c r="E10" t="s">
        <v>29</v>
      </c>
      <c r="F10" s="1">
        <v>19382027</v>
      </c>
      <c r="G10" s="1">
        <v>8496461</v>
      </c>
      <c r="H10" s="1">
        <v>808144</v>
      </c>
      <c r="I10" s="1">
        <v>2215557</v>
      </c>
      <c r="J10" s="1">
        <v>235827</v>
      </c>
      <c r="K10" s="1">
        <v>900465</v>
      </c>
      <c r="L10" s="1">
        <v>1139418</v>
      </c>
      <c r="M10" s="1">
        <v>1678429</v>
      </c>
      <c r="N10" s="1">
        <v>444748</v>
      </c>
      <c r="O10" s="33">
        <f t="shared" si="0"/>
        <v>10885566</v>
      </c>
      <c r="P10" s="33">
        <f t="shared" si="1"/>
        <v>3462978</v>
      </c>
      <c r="Q10" s="34">
        <f t="shared" si="2"/>
        <v>0.56163196965931372</v>
      </c>
      <c r="R10" s="34">
        <f t="shared" si="3"/>
        <v>0.17866954782386796</v>
      </c>
    </row>
    <row r="11" spans="1:18" x14ac:dyDescent="0.25">
      <c r="A11" t="s">
        <v>18</v>
      </c>
      <c r="B11" t="s">
        <v>19</v>
      </c>
      <c r="C11">
        <v>2012</v>
      </c>
      <c r="D11" t="s">
        <v>20</v>
      </c>
      <c r="E11" t="s">
        <v>30</v>
      </c>
      <c r="F11" s="1">
        <v>14819735</v>
      </c>
      <c r="G11" s="1">
        <v>7257645</v>
      </c>
      <c r="H11" s="1">
        <v>675574</v>
      </c>
      <c r="I11" s="1">
        <v>1808374</v>
      </c>
      <c r="J11" s="1">
        <v>172652</v>
      </c>
      <c r="K11" s="1">
        <v>638663</v>
      </c>
      <c r="L11" s="1">
        <v>752770</v>
      </c>
      <c r="M11" s="1">
        <v>1069556</v>
      </c>
      <c r="N11" s="1">
        <v>308776</v>
      </c>
      <c r="O11" s="33">
        <f t="shared" si="0"/>
        <v>7562090</v>
      </c>
      <c r="P11" s="33">
        <f t="shared" si="1"/>
        <v>2135725</v>
      </c>
      <c r="Q11" s="34">
        <f t="shared" si="2"/>
        <v>0.51027160742078048</v>
      </c>
      <c r="R11" s="34">
        <f t="shared" si="3"/>
        <v>0.14411357558013013</v>
      </c>
    </row>
    <row r="12" spans="1:18" x14ac:dyDescent="0.25">
      <c r="A12" t="s">
        <v>18</v>
      </c>
      <c r="B12" t="s">
        <v>19</v>
      </c>
      <c r="C12">
        <v>2012</v>
      </c>
      <c r="D12" t="s">
        <v>20</v>
      </c>
      <c r="E12" t="s">
        <v>31</v>
      </c>
      <c r="F12" s="1">
        <v>27658287</v>
      </c>
      <c r="G12" s="1">
        <v>13628227</v>
      </c>
      <c r="H12" s="1">
        <v>1278394</v>
      </c>
      <c r="I12" s="1">
        <v>3305300</v>
      </c>
      <c r="J12" s="1">
        <v>321588</v>
      </c>
      <c r="K12" s="1">
        <v>1115640</v>
      </c>
      <c r="L12" s="1">
        <v>1399794</v>
      </c>
      <c r="M12" s="1">
        <v>2138006</v>
      </c>
      <c r="N12" s="1">
        <v>616922</v>
      </c>
      <c r="O12" s="33">
        <f t="shared" si="0"/>
        <v>14030060</v>
      </c>
      <c r="P12" s="33">
        <f t="shared" si="1"/>
        <v>3854416</v>
      </c>
      <c r="Q12" s="34">
        <f t="shared" si="2"/>
        <v>0.50726424235889955</v>
      </c>
      <c r="R12" s="34">
        <f t="shared" si="3"/>
        <v>0.13935844978396528</v>
      </c>
    </row>
    <row r="13" spans="1:18" x14ac:dyDescent="0.25">
      <c r="A13" t="s">
        <v>18</v>
      </c>
      <c r="B13" t="s">
        <v>19</v>
      </c>
      <c r="C13">
        <v>2012</v>
      </c>
      <c r="D13" t="s">
        <v>20</v>
      </c>
      <c r="E13" t="s">
        <v>32</v>
      </c>
      <c r="F13" s="1">
        <v>23164947</v>
      </c>
      <c r="G13" s="1">
        <v>11551839</v>
      </c>
      <c r="H13" s="1">
        <v>950267</v>
      </c>
      <c r="I13" s="1">
        <v>2427536</v>
      </c>
      <c r="J13" s="1">
        <v>260895</v>
      </c>
      <c r="K13" s="1">
        <v>1146956</v>
      </c>
      <c r="L13" s="1">
        <v>1429418</v>
      </c>
      <c r="M13" s="1">
        <v>1651944</v>
      </c>
      <c r="N13" s="1">
        <v>517674</v>
      </c>
      <c r="O13" s="33">
        <f t="shared" si="0"/>
        <v>11613108</v>
      </c>
      <c r="P13" s="33">
        <f t="shared" si="1"/>
        <v>3228418</v>
      </c>
      <c r="Q13" s="34">
        <f t="shared" si="2"/>
        <v>0.50132245068378523</v>
      </c>
      <c r="R13" s="34">
        <f t="shared" si="3"/>
        <v>0.13936651786857099</v>
      </c>
    </row>
    <row r="14" spans="1:18" x14ac:dyDescent="0.25">
      <c r="A14" t="s">
        <v>18</v>
      </c>
      <c r="B14" t="s">
        <v>19</v>
      </c>
      <c r="C14">
        <v>2013</v>
      </c>
      <c r="D14" t="s">
        <v>20</v>
      </c>
      <c r="E14" t="s">
        <v>21</v>
      </c>
      <c r="F14" s="1">
        <v>18295591</v>
      </c>
      <c r="G14" s="1">
        <v>8188535</v>
      </c>
      <c r="H14" s="1">
        <v>740206</v>
      </c>
      <c r="I14" s="1">
        <v>2236128</v>
      </c>
      <c r="J14" s="1">
        <v>221047</v>
      </c>
      <c r="K14" s="1">
        <v>847064</v>
      </c>
      <c r="L14" s="1">
        <v>1004574</v>
      </c>
      <c r="M14" s="1">
        <v>1388676</v>
      </c>
      <c r="N14" s="1">
        <v>428900</v>
      </c>
      <c r="O14" s="33">
        <f t="shared" si="0"/>
        <v>10107056</v>
      </c>
      <c r="P14" s="33">
        <f t="shared" si="1"/>
        <v>3240461</v>
      </c>
      <c r="Q14" s="34">
        <f t="shared" si="2"/>
        <v>0.55243123876129507</v>
      </c>
      <c r="R14" s="34">
        <f t="shared" si="3"/>
        <v>0.17711704421026903</v>
      </c>
    </row>
    <row r="15" spans="1:18" x14ac:dyDescent="0.25">
      <c r="A15" t="s">
        <v>18</v>
      </c>
      <c r="B15" t="s">
        <v>19</v>
      </c>
      <c r="C15">
        <v>2013</v>
      </c>
      <c r="D15" t="s">
        <v>20</v>
      </c>
      <c r="E15" t="s">
        <v>22</v>
      </c>
      <c r="F15" s="1">
        <v>23487434</v>
      </c>
      <c r="G15" s="1">
        <v>9402231</v>
      </c>
      <c r="H15" s="1">
        <v>1015469</v>
      </c>
      <c r="I15" s="1">
        <v>2736210</v>
      </c>
      <c r="J15" s="1">
        <v>255904</v>
      </c>
      <c r="K15" s="1">
        <v>1140205</v>
      </c>
      <c r="L15" s="1">
        <v>1308212</v>
      </c>
      <c r="M15" s="1">
        <v>1913852</v>
      </c>
      <c r="N15" s="1">
        <v>545708</v>
      </c>
      <c r="O15" s="33">
        <f t="shared" si="0"/>
        <v>14085203</v>
      </c>
      <c r="P15" s="33">
        <f t="shared" si="1"/>
        <v>5169643</v>
      </c>
      <c r="Q15" s="34">
        <f t="shared" si="2"/>
        <v>0.59969100924349594</v>
      </c>
      <c r="R15" s="34">
        <f t="shared" si="3"/>
        <v>0.2201025024700442</v>
      </c>
    </row>
    <row r="16" spans="1:18" x14ac:dyDescent="0.25">
      <c r="A16" t="s">
        <v>18</v>
      </c>
      <c r="B16" t="s">
        <v>19</v>
      </c>
      <c r="C16">
        <v>2013</v>
      </c>
      <c r="D16" t="s">
        <v>20</v>
      </c>
      <c r="E16" t="s">
        <v>23</v>
      </c>
      <c r="F16" s="1">
        <v>10657680</v>
      </c>
      <c r="G16" s="1">
        <v>4761146</v>
      </c>
      <c r="H16" s="1">
        <v>447074</v>
      </c>
      <c r="I16" s="1">
        <v>1183866</v>
      </c>
      <c r="J16" s="1">
        <v>107626</v>
      </c>
      <c r="K16" s="1">
        <v>507909</v>
      </c>
      <c r="L16" s="1">
        <v>547052</v>
      </c>
      <c r="M16" s="1">
        <v>853915</v>
      </c>
      <c r="N16" s="1">
        <v>255120</v>
      </c>
      <c r="O16" s="33">
        <f t="shared" si="0"/>
        <v>5896534</v>
      </c>
      <c r="P16" s="33">
        <f t="shared" si="1"/>
        <v>1993972</v>
      </c>
      <c r="Q16" s="34">
        <f t="shared" si="2"/>
        <v>0.55326618926445525</v>
      </c>
      <c r="R16" s="34">
        <f t="shared" si="3"/>
        <v>0.18709250043161363</v>
      </c>
    </row>
    <row r="17" spans="1:18" x14ac:dyDescent="0.25">
      <c r="A17" t="s">
        <v>18</v>
      </c>
      <c r="B17" t="s">
        <v>19</v>
      </c>
      <c r="C17">
        <v>2013</v>
      </c>
      <c r="D17" t="s">
        <v>20</v>
      </c>
      <c r="E17" t="s">
        <v>24</v>
      </c>
      <c r="F17" s="1">
        <v>15638305</v>
      </c>
      <c r="G17" s="1">
        <v>6719996</v>
      </c>
      <c r="H17" s="1">
        <v>684446</v>
      </c>
      <c r="I17" s="1">
        <v>1643381</v>
      </c>
      <c r="J17" s="1">
        <v>187636</v>
      </c>
      <c r="K17" s="1">
        <v>734801</v>
      </c>
      <c r="L17" s="1">
        <v>936828</v>
      </c>
      <c r="M17" s="1">
        <v>1337432</v>
      </c>
      <c r="N17" s="1">
        <v>329938</v>
      </c>
      <c r="O17" s="33">
        <f t="shared" si="0"/>
        <v>8918309</v>
      </c>
      <c r="P17" s="33">
        <f t="shared" si="1"/>
        <v>3063847</v>
      </c>
      <c r="Q17" s="34">
        <f t="shared" si="2"/>
        <v>0.57028616592399239</v>
      </c>
      <c r="R17" s="34">
        <f t="shared" si="3"/>
        <v>0.19591937873062329</v>
      </c>
    </row>
    <row r="18" spans="1:18" x14ac:dyDescent="0.25">
      <c r="A18" t="s">
        <v>18</v>
      </c>
      <c r="B18" t="s">
        <v>19</v>
      </c>
      <c r="C18">
        <v>2013</v>
      </c>
      <c r="D18" t="s">
        <v>20</v>
      </c>
      <c r="E18" t="s">
        <v>25</v>
      </c>
      <c r="F18" s="1">
        <v>15104495</v>
      </c>
      <c r="G18" s="1">
        <v>6922154</v>
      </c>
      <c r="H18" s="1">
        <v>744189</v>
      </c>
      <c r="I18" s="1">
        <v>1820008</v>
      </c>
      <c r="J18" s="1">
        <v>161575</v>
      </c>
      <c r="K18" s="1">
        <v>741256</v>
      </c>
      <c r="L18" s="1">
        <v>938436</v>
      </c>
      <c r="M18" s="1">
        <v>1135946</v>
      </c>
      <c r="N18" s="1">
        <v>323989</v>
      </c>
      <c r="O18" s="33">
        <f t="shared" si="0"/>
        <v>8182341</v>
      </c>
      <c r="P18" s="33">
        <f t="shared" si="1"/>
        <v>2316942</v>
      </c>
      <c r="Q18" s="34">
        <f t="shared" si="2"/>
        <v>0.54171562836096143</v>
      </c>
      <c r="R18" s="34">
        <f t="shared" si="3"/>
        <v>0.15339420483769897</v>
      </c>
    </row>
    <row r="19" spans="1:18" x14ac:dyDescent="0.25">
      <c r="A19" t="s">
        <v>18</v>
      </c>
      <c r="B19" t="s">
        <v>19</v>
      </c>
      <c r="C19">
        <v>2013</v>
      </c>
      <c r="D19" t="s">
        <v>20</v>
      </c>
      <c r="E19" t="s">
        <v>26</v>
      </c>
      <c r="F19" s="1">
        <v>23759367</v>
      </c>
      <c r="G19" s="1">
        <v>11674472</v>
      </c>
      <c r="H19" s="1">
        <v>1154625</v>
      </c>
      <c r="I19" s="1">
        <v>2630917</v>
      </c>
      <c r="J19" s="1">
        <v>246538</v>
      </c>
      <c r="K19" s="1">
        <v>1155733</v>
      </c>
      <c r="L19" s="1">
        <v>1434455</v>
      </c>
      <c r="M19" s="1">
        <v>1810962</v>
      </c>
      <c r="N19" s="1">
        <v>569490</v>
      </c>
      <c r="O19" s="33">
        <f t="shared" si="0"/>
        <v>12084895</v>
      </c>
      <c r="P19" s="33">
        <f t="shared" si="1"/>
        <v>3082175</v>
      </c>
      <c r="Q19" s="34">
        <f t="shared" si="2"/>
        <v>0.50863707774706279</v>
      </c>
      <c r="R19" s="34">
        <f t="shared" si="3"/>
        <v>0.12972462608115781</v>
      </c>
    </row>
    <row r="20" spans="1:18" x14ac:dyDescent="0.25">
      <c r="A20" t="s">
        <v>18</v>
      </c>
      <c r="B20" t="s">
        <v>19</v>
      </c>
      <c r="C20">
        <v>2013</v>
      </c>
      <c r="D20" t="s">
        <v>20</v>
      </c>
      <c r="E20" t="s">
        <v>27</v>
      </c>
      <c r="F20" s="1">
        <v>11871648</v>
      </c>
      <c r="G20" s="1">
        <v>5620387</v>
      </c>
      <c r="H20" s="1">
        <v>587577</v>
      </c>
      <c r="I20" s="1">
        <v>1461544</v>
      </c>
      <c r="J20" s="1">
        <v>144005</v>
      </c>
      <c r="K20" s="1">
        <v>581037</v>
      </c>
      <c r="L20" s="1">
        <v>602967</v>
      </c>
      <c r="M20" s="1">
        <v>935781</v>
      </c>
      <c r="N20" s="1">
        <v>296470</v>
      </c>
      <c r="O20" s="33">
        <f t="shared" si="0"/>
        <v>6251261</v>
      </c>
      <c r="P20" s="33">
        <f t="shared" si="1"/>
        <v>1641880</v>
      </c>
      <c r="Q20" s="34">
        <f t="shared" si="2"/>
        <v>0.52657061597513666</v>
      </c>
      <c r="R20" s="34">
        <f t="shared" si="3"/>
        <v>0.1383026181369259</v>
      </c>
    </row>
    <row r="21" spans="1:18" x14ac:dyDescent="0.25">
      <c r="A21" t="s">
        <v>18</v>
      </c>
      <c r="B21" t="s">
        <v>19</v>
      </c>
      <c r="C21">
        <v>2013</v>
      </c>
      <c r="D21" t="s">
        <v>20</v>
      </c>
      <c r="E21" t="s">
        <v>28</v>
      </c>
      <c r="F21" s="1">
        <v>26940230</v>
      </c>
      <c r="G21" s="1">
        <v>11251219</v>
      </c>
      <c r="H21" s="1">
        <v>1135391</v>
      </c>
      <c r="I21" s="1">
        <v>3339938</v>
      </c>
      <c r="J21" s="1">
        <v>282811</v>
      </c>
      <c r="K21" s="1">
        <v>1121189</v>
      </c>
      <c r="L21" s="1">
        <v>1631024</v>
      </c>
      <c r="M21" s="1">
        <v>2176367</v>
      </c>
      <c r="N21" s="1">
        <v>540940</v>
      </c>
      <c r="O21" s="33">
        <f t="shared" si="0"/>
        <v>15689011</v>
      </c>
      <c r="P21" s="33">
        <f t="shared" si="1"/>
        <v>5461351</v>
      </c>
      <c r="Q21" s="34">
        <f t="shared" si="2"/>
        <v>0.58236366207712409</v>
      </c>
      <c r="R21" s="34">
        <f t="shared" si="3"/>
        <v>0.20272102353988811</v>
      </c>
    </row>
    <row r="22" spans="1:18" x14ac:dyDescent="0.25">
      <c r="A22" t="s">
        <v>18</v>
      </c>
      <c r="B22" t="s">
        <v>19</v>
      </c>
      <c r="C22">
        <v>2013</v>
      </c>
      <c r="D22" t="s">
        <v>20</v>
      </c>
      <c r="E22" t="s">
        <v>29</v>
      </c>
      <c r="F22" s="1">
        <v>24002645</v>
      </c>
      <c r="G22" s="1">
        <v>10753091</v>
      </c>
      <c r="H22" s="1">
        <v>1056537</v>
      </c>
      <c r="I22" s="1">
        <v>2909989</v>
      </c>
      <c r="J22" s="1">
        <v>254049</v>
      </c>
      <c r="K22" s="1">
        <v>1076637</v>
      </c>
      <c r="L22" s="1">
        <v>1256873</v>
      </c>
      <c r="M22" s="1">
        <v>1972095</v>
      </c>
      <c r="N22" s="1">
        <v>480921</v>
      </c>
      <c r="O22" s="33">
        <f t="shared" si="0"/>
        <v>13249554</v>
      </c>
      <c r="P22" s="33">
        <f t="shared" si="1"/>
        <v>4242453</v>
      </c>
      <c r="Q22" s="34">
        <f t="shared" si="2"/>
        <v>0.552003914568582</v>
      </c>
      <c r="R22" s="34">
        <f t="shared" si="3"/>
        <v>0.17674939574367743</v>
      </c>
    </row>
    <row r="23" spans="1:18" x14ac:dyDescent="0.25">
      <c r="A23" t="s">
        <v>18</v>
      </c>
      <c r="B23" t="s">
        <v>19</v>
      </c>
      <c r="C23">
        <v>2013</v>
      </c>
      <c r="D23" t="s">
        <v>20</v>
      </c>
      <c r="E23" t="s">
        <v>30</v>
      </c>
      <c r="F23" s="1">
        <v>17004981</v>
      </c>
      <c r="G23" s="1">
        <v>8170720</v>
      </c>
      <c r="H23" s="1">
        <v>705547</v>
      </c>
      <c r="I23" s="1">
        <v>1729230</v>
      </c>
      <c r="J23" s="1">
        <v>207965</v>
      </c>
      <c r="K23" s="1">
        <v>732828</v>
      </c>
      <c r="L23" s="1">
        <v>1029014</v>
      </c>
      <c r="M23" s="1">
        <v>1268727</v>
      </c>
      <c r="N23" s="1">
        <v>375439</v>
      </c>
      <c r="O23" s="33">
        <f t="shared" si="0"/>
        <v>8834261</v>
      </c>
      <c r="P23" s="33">
        <f t="shared" si="1"/>
        <v>2785511</v>
      </c>
      <c r="Q23" s="34">
        <f t="shared" si="2"/>
        <v>0.51951019527748965</v>
      </c>
      <c r="R23" s="34">
        <f t="shared" si="3"/>
        <v>0.16380559319648755</v>
      </c>
    </row>
    <row r="24" spans="1:18" x14ac:dyDescent="0.25">
      <c r="A24" t="s">
        <v>18</v>
      </c>
      <c r="B24" t="s">
        <v>19</v>
      </c>
      <c r="C24">
        <v>2013</v>
      </c>
      <c r="D24" t="s">
        <v>20</v>
      </c>
      <c r="E24" t="s">
        <v>31</v>
      </c>
      <c r="F24" s="1">
        <v>25408971</v>
      </c>
      <c r="G24" s="1">
        <v>10592169</v>
      </c>
      <c r="H24" s="1">
        <v>1130498</v>
      </c>
      <c r="I24" s="1">
        <v>2554023</v>
      </c>
      <c r="J24" s="1">
        <v>282216</v>
      </c>
      <c r="K24" s="1">
        <v>1022458</v>
      </c>
      <c r="L24" s="1">
        <v>1541439</v>
      </c>
      <c r="M24" s="1">
        <v>1985257</v>
      </c>
      <c r="N24" s="1">
        <v>517041</v>
      </c>
      <c r="O24" s="33">
        <f t="shared" si="0"/>
        <v>14816802</v>
      </c>
      <c r="P24" s="33">
        <f t="shared" si="1"/>
        <v>5783870</v>
      </c>
      <c r="Q24" s="34">
        <f t="shared" si="2"/>
        <v>0.58313270537401929</v>
      </c>
      <c r="R24" s="34">
        <f t="shared" si="3"/>
        <v>0.2276310205556927</v>
      </c>
    </row>
    <row r="25" spans="1:18" x14ac:dyDescent="0.25">
      <c r="A25" t="s">
        <v>18</v>
      </c>
      <c r="B25" t="s">
        <v>19</v>
      </c>
      <c r="C25">
        <v>2013</v>
      </c>
      <c r="D25" t="s">
        <v>20</v>
      </c>
      <c r="E25" t="s">
        <v>32</v>
      </c>
      <c r="F25" s="1">
        <v>20892168</v>
      </c>
      <c r="G25" s="1">
        <v>9847130</v>
      </c>
      <c r="H25" s="1">
        <v>919043</v>
      </c>
      <c r="I25" s="1">
        <v>2555554</v>
      </c>
      <c r="J25" s="1">
        <v>221757</v>
      </c>
      <c r="K25" s="1">
        <v>928524</v>
      </c>
      <c r="L25" s="1">
        <v>1228204</v>
      </c>
      <c r="M25" s="1">
        <v>1681821</v>
      </c>
      <c r="N25" s="1">
        <v>522167</v>
      </c>
      <c r="O25" s="33">
        <f t="shared" si="0"/>
        <v>11045038</v>
      </c>
      <c r="P25" s="33">
        <f t="shared" si="1"/>
        <v>2987968</v>
      </c>
      <c r="Q25" s="34">
        <f t="shared" si="2"/>
        <v>0.52866882939099469</v>
      </c>
      <c r="R25" s="34">
        <f t="shared" si="3"/>
        <v>0.14301857040399063</v>
      </c>
    </row>
    <row r="26" spans="1:18" x14ac:dyDescent="0.25">
      <c r="A26" t="s">
        <v>18</v>
      </c>
      <c r="B26" t="s">
        <v>19</v>
      </c>
      <c r="C26">
        <v>2014</v>
      </c>
      <c r="D26" t="s">
        <v>20</v>
      </c>
      <c r="E26" t="s">
        <v>21</v>
      </c>
      <c r="F26" s="1">
        <v>14223850</v>
      </c>
      <c r="G26" s="1">
        <v>6869228</v>
      </c>
      <c r="H26" s="1">
        <v>683326</v>
      </c>
      <c r="I26" s="1">
        <v>1508088</v>
      </c>
      <c r="J26" s="1">
        <v>173916</v>
      </c>
      <c r="K26" s="1">
        <v>644432</v>
      </c>
      <c r="L26" s="1">
        <v>741177</v>
      </c>
      <c r="M26" s="1">
        <v>1012501</v>
      </c>
      <c r="N26" s="1">
        <v>290908</v>
      </c>
      <c r="O26" s="33">
        <f t="shared" si="0"/>
        <v>7354622</v>
      </c>
      <c r="P26" s="33">
        <f t="shared" si="1"/>
        <v>2300274</v>
      </c>
      <c r="Q26" s="34">
        <f t="shared" si="2"/>
        <v>0.51706267993546051</v>
      </c>
      <c r="R26" s="34">
        <f t="shared" si="3"/>
        <v>0.16171950632212798</v>
      </c>
    </row>
    <row r="27" spans="1:18" x14ac:dyDescent="0.25">
      <c r="A27" t="s">
        <v>18</v>
      </c>
      <c r="B27" t="s">
        <v>19</v>
      </c>
      <c r="C27">
        <v>2014</v>
      </c>
      <c r="D27" t="s">
        <v>20</v>
      </c>
      <c r="E27" t="s">
        <v>22</v>
      </c>
      <c r="F27" s="1">
        <v>16188777</v>
      </c>
      <c r="G27" s="1">
        <v>6556026</v>
      </c>
      <c r="H27" s="1">
        <v>685580</v>
      </c>
      <c r="I27" s="1">
        <v>1838656</v>
      </c>
      <c r="J27" s="1">
        <v>175394</v>
      </c>
      <c r="K27" s="1">
        <v>745066</v>
      </c>
      <c r="L27" s="1">
        <v>952907</v>
      </c>
      <c r="M27" s="1">
        <v>1335325</v>
      </c>
      <c r="N27" s="1">
        <v>403555</v>
      </c>
      <c r="O27" s="33">
        <f t="shared" si="0"/>
        <v>9632751</v>
      </c>
      <c r="P27" s="33">
        <f t="shared" si="1"/>
        <v>3496268</v>
      </c>
      <c r="Q27" s="34">
        <f t="shared" si="2"/>
        <v>0.5950264803820573</v>
      </c>
      <c r="R27" s="34">
        <f t="shared" si="3"/>
        <v>0.21596863061366525</v>
      </c>
    </row>
    <row r="28" spans="1:18" x14ac:dyDescent="0.25">
      <c r="A28" t="s">
        <v>18</v>
      </c>
      <c r="B28" t="s">
        <v>19</v>
      </c>
      <c r="C28">
        <v>2014</v>
      </c>
      <c r="D28" t="s">
        <v>20</v>
      </c>
      <c r="E28" t="s">
        <v>23</v>
      </c>
      <c r="F28" s="1">
        <v>20041776</v>
      </c>
      <c r="G28" s="1">
        <v>9803799</v>
      </c>
      <c r="H28" s="1">
        <v>943903</v>
      </c>
      <c r="I28" s="1">
        <v>2495975</v>
      </c>
      <c r="J28" s="1">
        <v>203441</v>
      </c>
      <c r="K28" s="1">
        <v>926859</v>
      </c>
      <c r="L28" s="1">
        <v>1042503</v>
      </c>
      <c r="M28" s="1">
        <v>1677444</v>
      </c>
      <c r="N28" s="1">
        <v>404866</v>
      </c>
      <c r="O28" s="33">
        <f t="shared" si="0"/>
        <v>10237977</v>
      </c>
      <c r="P28" s="33">
        <f t="shared" si="1"/>
        <v>2542986</v>
      </c>
      <c r="Q28" s="34">
        <f t="shared" si="2"/>
        <v>0.51083182448501563</v>
      </c>
      <c r="R28" s="34">
        <f t="shared" si="3"/>
        <v>0.12688426414904547</v>
      </c>
    </row>
    <row r="29" spans="1:18" x14ac:dyDescent="0.25">
      <c r="A29" t="s">
        <v>18</v>
      </c>
      <c r="B29" t="s">
        <v>19</v>
      </c>
      <c r="C29">
        <v>2014</v>
      </c>
      <c r="D29" t="s">
        <v>20</v>
      </c>
      <c r="E29" t="s">
        <v>24</v>
      </c>
      <c r="F29" s="1">
        <v>14868472</v>
      </c>
      <c r="G29" s="1">
        <v>6796938</v>
      </c>
      <c r="H29" s="1">
        <v>676768</v>
      </c>
      <c r="I29" s="1">
        <v>1487720</v>
      </c>
      <c r="J29" s="1">
        <v>183425</v>
      </c>
      <c r="K29" s="1">
        <v>691557</v>
      </c>
      <c r="L29" s="1">
        <v>896778</v>
      </c>
      <c r="M29" s="1">
        <v>1260716</v>
      </c>
      <c r="N29" s="1">
        <v>299487</v>
      </c>
      <c r="O29" s="33">
        <f t="shared" si="0"/>
        <v>8071534</v>
      </c>
      <c r="P29" s="33">
        <f t="shared" si="1"/>
        <v>2575083</v>
      </c>
      <c r="Q29" s="34">
        <f t="shared" si="2"/>
        <v>0.54286237348397326</v>
      </c>
      <c r="R29" s="34">
        <f t="shared" si="3"/>
        <v>0.17319082956204243</v>
      </c>
    </row>
    <row r="30" spans="1:18" x14ac:dyDescent="0.25">
      <c r="A30" t="s">
        <v>18</v>
      </c>
      <c r="B30" t="s">
        <v>19</v>
      </c>
      <c r="C30">
        <v>2014</v>
      </c>
      <c r="D30" t="s">
        <v>20</v>
      </c>
      <c r="E30" t="s">
        <v>25</v>
      </c>
      <c r="F30" s="1">
        <v>18250804</v>
      </c>
      <c r="G30" s="1">
        <v>7843283</v>
      </c>
      <c r="H30" s="1">
        <v>883645</v>
      </c>
      <c r="I30" s="1">
        <v>2008709</v>
      </c>
      <c r="J30" s="1">
        <v>219648</v>
      </c>
      <c r="K30" s="1">
        <v>878705</v>
      </c>
      <c r="L30" s="1">
        <v>1101772</v>
      </c>
      <c r="M30" s="1">
        <v>1592251</v>
      </c>
      <c r="N30" s="1">
        <v>451604</v>
      </c>
      <c r="O30" s="33">
        <f t="shared" si="0"/>
        <v>10407521</v>
      </c>
      <c r="P30" s="33">
        <f t="shared" si="1"/>
        <v>3271187</v>
      </c>
      <c r="Q30" s="34">
        <f t="shared" si="2"/>
        <v>0.57025000104105006</v>
      </c>
      <c r="R30" s="34">
        <f t="shared" si="3"/>
        <v>0.17923522711656978</v>
      </c>
    </row>
    <row r="31" spans="1:18" x14ac:dyDescent="0.25">
      <c r="A31" t="s">
        <v>18</v>
      </c>
      <c r="B31" t="s">
        <v>19</v>
      </c>
      <c r="C31">
        <v>2014</v>
      </c>
      <c r="D31" t="s">
        <v>20</v>
      </c>
      <c r="E31" t="s">
        <v>26</v>
      </c>
      <c r="F31" s="1">
        <v>16977276</v>
      </c>
      <c r="G31" s="1">
        <v>7200608</v>
      </c>
      <c r="H31" s="1">
        <v>753131</v>
      </c>
      <c r="I31" s="1">
        <v>2004898</v>
      </c>
      <c r="J31" s="1">
        <v>197334</v>
      </c>
      <c r="K31" s="1">
        <v>777313</v>
      </c>
      <c r="L31" s="1">
        <v>965921</v>
      </c>
      <c r="M31" s="1">
        <v>1354606</v>
      </c>
      <c r="N31" s="1">
        <v>362086</v>
      </c>
      <c r="O31" s="33">
        <f t="shared" si="0"/>
        <v>9776668</v>
      </c>
      <c r="P31" s="33">
        <f t="shared" si="1"/>
        <v>3361379</v>
      </c>
      <c r="Q31" s="34">
        <f t="shared" si="2"/>
        <v>0.57586788363457131</v>
      </c>
      <c r="R31" s="34">
        <f t="shared" si="3"/>
        <v>0.19799283465733844</v>
      </c>
    </row>
    <row r="32" spans="1:18" x14ac:dyDescent="0.25">
      <c r="A32" t="s">
        <v>18</v>
      </c>
      <c r="B32" t="s">
        <v>19</v>
      </c>
      <c r="C32">
        <v>2014</v>
      </c>
      <c r="D32" t="s">
        <v>20</v>
      </c>
      <c r="E32" t="s">
        <v>27</v>
      </c>
      <c r="F32" s="1">
        <v>14766253</v>
      </c>
      <c r="G32" s="1">
        <v>6236231</v>
      </c>
      <c r="H32" s="1">
        <v>684846</v>
      </c>
      <c r="I32" s="1">
        <v>1775032</v>
      </c>
      <c r="J32" s="1">
        <v>154234</v>
      </c>
      <c r="K32" s="1">
        <v>704915</v>
      </c>
      <c r="L32" s="1">
        <v>899590</v>
      </c>
      <c r="M32" s="1">
        <v>1261974</v>
      </c>
      <c r="N32" s="1">
        <v>315325</v>
      </c>
      <c r="O32" s="33">
        <f t="shared" si="0"/>
        <v>8530022</v>
      </c>
      <c r="P32" s="33">
        <f t="shared" si="1"/>
        <v>2734106</v>
      </c>
      <c r="Q32" s="34">
        <f t="shared" si="2"/>
        <v>0.57767004263031385</v>
      </c>
      <c r="R32" s="34">
        <f t="shared" si="3"/>
        <v>0.185159092154252</v>
      </c>
    </row>
    <row r="33" spans="1:18" x14ac:dyDescent="0.25">
      <c r="A33" t="s">
        <v>18</v>
      </c>
      <c r="B33" t="s">
        <v>19</v>
      </c>
      <c r="C33">
        <v>2014</v>
      </c>
      <c r="D33" t="s">
        <v>20</v>
      </c>
      <c r="E33" t="s">
        <v>28</v>
      </c>
      <c r="F33" s="1">
        <v>28056752</v>
      </c>
      <c r="G33" s="1">
        <v>12240526</v>
      </c>
      <c r="H33" s="1">
        <v>1122338</v>
      </c>
      <c r="I33" s="1">
        <v>3285627</v>
      </c>
      <c r="J33" s="1">
        <v>341821</v>
      </c>
      <c r="K33" s="1">
        <v>1382445</v>
      </c>
      <c r="L33" s="1">
        <v>1443616</v>
      </c>
      <c r="M33" s="1">
        <v>2347593</v>
      </c>
      <c r="N33" s="1">
        <v>598692</v>
      </c>
      <c r="O33" s="33">
        <f t="shared" si="0"/>
        <v>15816226</v>
      </c>
      <c r="P33" s="33">
        <f t="shared" si="1"/>
        <v>5294094</v>
      </c>
      <c r="Q33" s="34">
        <f t="shared" si="2"/>
        <v>0.56372262904843717</v>
      </c>
      <c r="R33" s="34">
        <f t="shared" si="3"/>
        <v>0.18869233331071253</v>
      </c>
    </row>
    <row r="34" spans="1:18" x14ac:dyDescent="0.25">
      <c r="A34" t="s">
        <v>18</v>
      </c>
      <c r="B34" t="s">
        <v>19</v>
      </c>
      <c r="C34">
        <v>2014</v>
      </c>
      <c r="D34" t="s">
        <v>20</v>
      </c>
      <c r="E34" t="s">
        <v>29</v>
      </c>
      <c r="F34" s="1">
        <v>13323772</v>
      </c>
      <c r="G34" s="1">
        <v>5372673</v>
      </c>
      <c r="H34" s="1">
        <v>609325</v>
      </c>
      <c r="I34" s="1">
        <v>1391093</v>
      </c>
      <c r="J34" s="1">
        <v>154994</v>
      </c>
      <c r="K34" s="1">
        <v>585524</v>
      </c>
      <c r="L34" s="1">
        <v>698199</v>
      </c>
      <c r="M34" s="1">
        <v>1124904</v>
      </c>
      <c r="N34" s="1">
        <v>275494</v>
      </c>
      <c r="O34" s="33">
        <f t="shared" si="0"/>
        <v>7951099</v>
      </c>
      <c r="P34" s="33">
        <f t="shared" si="1"/>
        <v>3111566</v>
      </c>
      <c r="Q34" s="34">
        <f t="shared" si="2"/>
        <v>0.59676036185548664</v>
      </c>
      <c r="R34" s="34">
        <f t="shared" si="3"/>
        <v>0.23353491788961864</v>
      </c>
    </row>
    <row r="35" spans="1:18" x14ac:dyDescent="0.25">
      <c r="A35" t="s">
        <v>18</v>
      </c>
      <c r="B35" t="s">
        <v>19</v>
      </c>
      <c r="C35">
        <v>2014</v>
      </c>
      <c r="D35" t="s">
        <v>20</v>
      </c>
      <c r="E35" t="s">
        <v>30</v>
      </c>
      <c r="F35" s="1">
        <v>19952311</v>
      </c>
      <c r="G35" s="1">
        <v>9364018</v>
      </c>
      <c r="H35" s="1">
        <v>979960</v>
      </c>
      <c r="I35" s="1">
        <v>2442401</v>
      </c>
      <c r="J35" s="1">
        <v>237479</v>
      </c>
      <c r="K35" s="1">
        <v>799241</v>
      </c>
      <c r="L35" s="1">
        <v>1167492</v>
      </c>
      <c r="M35" s="1">
        <v>1615540</v>
      </c>
      <c r="N35" s="1">
        <v>423325</v>
      </c>
      <c r="O35" s="33">
        <f t="shared" si="0"/>
        <v>10588293</v>
      </c>
      <c r="P35" s="33">
        <f t="shared" si="1"/>
        <v>2922855</v>
      </c>
      <c r="Q35" s="34">
        <f t="shared" si="2"/>
        <v>0.53068002999752761</v>
      </c>
      <c r="R35" s="34">
        <f t="shared" si="3"/>
        <v>0.14649205297571796</v>
      </c>
    </row>
    <row r="36" spans="1:18" x14ac:dyDescent="0.25">
      <c r="A36" t="s">
        <v>18</v>
      </c>
      <c r="B36" t="s">
        <v>19</v>
      </c>
      <c r="C36">
        <v>2014</v>
      </c>
      <c r="D36" t="s">
        <v>20</v>
      </c>
      <c r="E36" t="s">
        <v>31</v>
      </c>
      <c r="F36" s="1">
        <v>11064289</v>
      </c>
      <c r="G36" s="1">
        <v>4676077</v>
      </c>
      <c r="H36" s="1">
        <v>442590</v>
      </c>
      <c r="I36" s="1">
        <v>1361565</v>
      </c>
      <c r="J36" s="1">
        <v>112737</v>
      </c>
      <c r="K36" s="1">
        <v>520870</v>
      </c>
      <c r="L36" s="1">
        <v>581521</v>
      </c>
      <c r="M36" s="1">
        <v>780627</v>
      </c>
      <c r="N36" s="1">
        <v>246577</v>
      </c>
      <c r="O36" s="33">
        <f t="shared" si="0"/>
        <v>6388212</v>
      </c>
      <c r="P36" s="33">
        <f t="shared" si="1"/>
        <v>2341725</v>
      </c>
      <c r="Q36" s="34">
        <f t="shared" si="2"/>
        <v>0.57737212034139751</v>
      </c>
      <c r="R36" s="34">
        <f t="shared" si="3"/>
        <v>0.21164712888464862</v>
      </c>
    </row>
    <row r="37" spans="1:18" x14ac:dyDescent="0.25">
      <c r="A37" t="s">
        <v>18</v>
      </c>
      <c r="B37" t="s">
        <v>19</v>
      </c>
      <c r="C37">
        <v>2014</v>
      </c>
      <c r="D37" t="s">
        <v>20</v>
      </c>
      <c r="E37" t="s">
        <v>32</v>
      </c>
      <c r="F37" s="1">
        <v>29634268</v>
      </c>
      <c r="G37" s="1">
        <v>13129869</v>
      </c>
      <c r="H37" s="1">
        <v>1414587</v>
      </c>
      <c r="I37" s="1">
        <v>3448390</v>
      </c>
      <c r="J37" s="1">
        <v>313187</v>
      </c>
      <c r="K37" s="1">
        <v>1466348</v>
      </c>
      <c r="L37" s="1">
        <v>1522010</v>
      </c>
      <c r="M37" s="1">
        <v>2087610</v>
      </c>
      <c r="N37" s="1">
        <v>723809</v>
      </c>
      <c r="O37" s="33">
        <f t="shared" si="0"/>
        <v>16504399</v>
      </c>
      <c r="P37" s="33">
        <f t="shared" si="1"/>
        <v>5528458</v>
      </c>
      <c r="Q37" s="34">
        <f t="shared" si="2"/>
        <v>0.55693628065994405</v>
      </c>
      <c r="R37" s="34">
        <f t="shared" si="3"/>
        <v>0.18655625305136608</v>
      </c>
    </row>
    <row r="38" spans="1:18" x14ac:dyDescent="0.25">
      <c r="A38" t="s">
        <v>18</v>
      </c>
      <c r="B38" t="s">
        <v>19</v>
      </c>
      <c r="C38">
        <v>2015</v>
      </c>
      <c r="D38" t="s">
        <v>20</v>
      </c>
      <c r="E38" t="s">
        <v>21</v>
      </c>
      <c r="F38" s="1">
        <v>11849113</v>
      </c>
      <c r="G38" s="1">
        <v>5538678</v>
      </c>
      <c r="H38" s="1">
        <v>577052</v>
      </c>
      <c r="I38" s="1">
        <v>1374790</v>
      </c>
      <c r="J38" s="1">
        <v>135853</v>
      </c>
      <c r="K38" s="1">
        <v>523211</v>
      </c>
      <c r="L38" s="1">
        <v>639841</v>
      </c>
      <c r="M38" s="1">
        <v>928678</v>
      </c>
      <c r="N38" s="1">
        <v>286019</v>
      </c>
      <c r="O38" s="33">
        <f t="shared" si="0"/>
        <v>6310435</v>
      </c>
      <c r="P38" s="33">
        <f t="shared" si="1"/>
        <v>1844991</v>
      </c>
      <c r="Q38" s="34">
        <f t="shared" si="2"/>
        <v>0.53256602414037235</v>
      </c>
      <c r="R38" s="34">
        <f t="shared" si="3"/>
        <v>0.15570709807561123</v>
      </c>
    </row>
    <row r="39" spans="1:18" x14ac:dyDescent="0.25">
      <c r="A39" t="s">
        <v>18</v>
      </c>
      <c r="B39" t="s">
        <v>19</v>
      </c>
      <c r="C39">
        <v>2015</v>
      </c>
      <c r="D39" t="s">
        <v>20</v>
      </c>
      <c r="E39" t="s">
        <v>22</v>
      </c>
      <c r="F39" s="1">
        <v>11875911</v>
      </c>
      <c r="G39" s="1">
        <v>5530666</v>
      </c>
      <c r="H39" s="1">
        <v>513412</v>
      </c>
      <c r="I39" s="1">
        <v>1280946</v>
      </c>
      <c r="J39" s="1">
        <v>144379</v>
      </c>
      <c r="K39" s="1">
        <v>593077</v>
      </c>
      <c r="L39" s="1">
        <v>636013</v>
      </c>
      <c r="M39" s="1">
        <v>836034</v>
      </c>
      <c r="N39" s="1">
        <v>263464</v>
      </c>
      <c r="O39" s="33">
        <f t="shared" si="0"/>
        <v>6345245</v>
      </c>
      <c r="P39" s="33">
        <f t="shared" si="1"/>
        <v>2077920</v>
      </c>
      <c r="Q39" s="34">
        <f t="shared" si="2"/>
        <v>0.53429543215674147</v>
      </c>
      <c r="R39" s="34">
        <f t="shared" si="3"/>
        <v>0.17496931393305323</v>
      </c>
    </row>
    <row r="40" spans="1:18" x14ac:dyDescent="0.25">
      <c r="A40" t="s">
        <v>18</v>
      </c>
      <c r="B40" t="s">
        <v>19</v>
      </c>
      <c r="C40">
        <v>2015</v>
      </c>
      <c r="D40" t="s">
        <v>20</v>
      </c>
      <c r="E40" t="s">
        <v>23</v>
      </c>
      <c r="F40" s="1">
        <v>20183317</v>
      </c>
      <c r="G40" s="1">
        <v>9444026</v>
      </c>
      <c r="H40" s="1">
        <v>838505</v>
      </c>
      <c r="I40" s="1">
        <v>2381177</v>
      </c>
      <c r="J40" s="1">
        <v>241255</v>
      </c>
      <c r="K40" s="1">
        <v>811089</v>
      </c>
      <c r="L40" s="1">
        <v>1063853</v>
      </c>
      <c r="M40" s="1">
        <v>1707959</v>
      </c>
      <c r="N40" s="1">
        <v>456591</v>
      </c>
      <c r="O40" s="33">
        <f t="shared" si="0"/>
        <v>10739291</v>
      </c>
      <c r="P40" s="33">
        <f t="shared" si="1"/>
        <v>3238862</v>
      </c>
      <c r="Q40" s="34">
        <f t="shared" si="2"/>
        <v>0.53208751564472778</v>
      </c>
      <c r="R40" s="34">
        <f t="shared" si="3"/>
        <v>0.16047223555969517</v>
      </c>
    </row>
    <row r="41" spans="1:18" x14ac:dyDescent="0.25">
      <c r="A41" t="s">
        <v>18</v>
      </c>
      <c r="B41" t="s">
        <v>19</v>
      </c>
      <c r="C41">
        <v>2015</v>
      </c>
      <c r="D41" t="s">
        <v>20</v>
      </c>
      <c r="E41" t="s">
        <v>24</v>
      </c>
      <c r="F41" s="1">
        <v>13250875</v>
      </c>
      <c r="G41" s="1">
        <v>6401417</v>
      </c>
      <c r="H41" s="1">
        <v>581423</v>
      </c>
      <c r="I41" s="1">
        <v>1452547</v>
      </c>
      <c r="J41" s="1">
        <v>153332</v>
      </c>
      <c r="K41" s="1">
        <v>607225</v>
      </c>
      <c r="L41" s="1">
        <v>680213</v>
      </c>
      <c r="M41" s="1">
        <v>1048268</v>
      </c>
      <c r="N41" s="1">
        <v>327777</v>
      </c>
      <c r="O41" s="33">
        <f t="shared" si="0"/>
        <v>6849458</v>
      </c>
      <c r="P41" s="33">
        <f t="shared" si="1"/>
        <v>1998673</v>
      </c>
      <c r="Q41" s="34">
        <f t="shared" si="2"/>
        <v>0.51690609110719099</v>
      </c>
      <c r="R41" s="34">
        <f t="shared" si="3"/>
        <v>0.15083328459441359</v>
      </c>
    </row>
    <row r="42" spans="1:18" x14ac:dyDescent="0.25">
      <c r="A42" t="s">
        <v>18</v>
      </c>
      <c r="B42" t="s">
        <v>19</v>
      </c>
      <c r="C42">
        <v>2015</v>
      </c>
      <c r="D42" t="s">
        <v>20</v>
      </c>
      <c r="E42" t="s">
        <v>25</v>
      </c>
      <c r="F42" s="1">
        <v>13575527</v>
      </c>
      <c r="G42" s="1">
        <v>6729976</v>
      </c>
      <c r="H42" s="1">
        <v>573757</v>
      </c>
      <c r="I42" s="1">
        <v>1568759</v>
      </c>
      <c r="J42" s="1">
        <v>158356</v>
      </c>
      <c r="K42" s="1">
        <v>628560</v>
      </c>
      <c r="L42" s="1">
        <v>840546</v>
      </c>
      <c r="M42" s="1">
        <v>1050093</v>
      </c>
      <c r="N42" s="1">
        <v>275227</v>
      </c>
      <c r="O42" s="33">
        <f t="shared" si="0"/>
        <v>6845551</v>
      </c>
      <c r="P42" s="33">
        <f t="shared" si="1"/>
        <v>1750253</v>
      </c>
      <c r="Q42" s="34">
        <f t="shared" si="2"/>
        <v>0.50425674082486815</v>
      </c>
      <c r="R42" s="34">
        <f t="shared" si="3"/>
        <v>0.12892707590651914</v>
      </c>
    </row>
    <row r="43" spans="1:18" x14ac:dyDescent="0.25">
      <c r="A43" t="s">
        <v>18</v>
      </c>
      <c r="B43" t="s">
        <v>19</v>
      </c>
      <c r="C43">
        <v>2015</v>
      </c>
      <c r="D43" t="s">
        <v>20</v>
      </c>
      <c r="E43" t="s">
        <v>26</v>
      </c>
      <c r="F43" s="1">
        <v>29860497</v>
      </c>
      <c r="G43" s="1">
        <v>14362489</v>
      </c>
      <c r="H43" s="1">
        <v>1320510</v>
      </c>
      <c r="I43" s="1">
        <v>3326590</v>
      </c>
      <c r="J43" s="1">
        <v>317201</v>
      </c>
      <c r="K43" s="1">
        <v>1259315</v>
      </c>
      <c r="L43" s="1">
        <v>1632544</v>
      </c>
      <c r="M43" s="1">
        <v>2327627</v>
      </c>
      <c r="N43" s="1">
        <v>714292</v>
      </c>
      <c r="O43" s="33">
        <f t="shared" si="0"/>
        <v>15498008</v>
      </c>
      <c r="P43" s="33">
        <f t="shared" si="1"/>
        <v>4599929</v>
      </c>
      <c r="Q43" s="34">
        <f t="shared" si="2"/>
        <v>0.51901373242381066</v>
      </c>
      <c r="R43" s="34">
        <f t="shared" si="3"/>
        <v>0.15404730202581693</v>
      </c>
    </row>
    <row r="44" spans="1:18" x14ac:dyDescent="0.25">
      <c r="A44" t="s">
        <v>18</v>
      </c>
      <c r="B44" t="s">
        <v>19</v>
      </c>
      <c r="C44">
        <v>2015</v>
      </c>
      <c r="D44" t="s">
        <v>20</v>
      </c>
      <c r="E44" t="s">
        <v>27</v>
      </c>
      <c r="F44" s="1">
        <v>22632099</v>
      </c>
      <c r="G44" s="1">
        <v>10063433</v>
      </c>
      <c r="H44" s="1">
        <v>946266</v>
      </c>
      <c r="I44" s="1">
        <v>2647780</v>
      </c>
      <c r="J44" s="1">
        <v>251822</v>
      </c>
      <c r="K44" s="1">
        <v>942950</v>
      </c>
      <c r="L44" s="1">
        <v>1382250</v>
      </c>
      <c r="M44" s="1">
        <v>1852892</v>
      </c>
      <c r="N44" s="1">
        <v>453403</v>
      </c>
      <c r="O44" s="33">
        <f t="shared" si="0"/>
        <v>12568666</v>
      </c>
      <c r="P44" s="33">
        <f t="shared" si="1"/>
        <v>4091303</v>
      </c>
      <c r="Q44" s="34">
        <f t="shared" si="2"/>
        <v>0.55534689910997648</v>
      </c>
      <c r="R44" s="34">
        <f t="shared" si="3"/>
        <v>0.18077435062474762</v>
      </c>
    </row>
    <row r="45" spans="1:18" x14ac:dyDescent="0.25">
      <c r="A45" t="s">
        <v>18</v>
      </c>
      <c r="B45" t="s">
        <v>19</v>
      </c>
      <c r="C45">
        <v>2015</v>
      </c>
      <c r="D45" t="s">
        <v>20</v>
      </c>
      <c r="E45" t="s">
        <v>28</v>
      </c>
      <c r="F45" s="1">
        <v>12567204</v>
      </c>
      <c r="G45" s="1">
        <v>5214635</v>
      </c>
      <c r="H45" s="1">
        <v>551830</v>
      </c>
      <c r="I45" s="1">
        <v>1515316</v>
      </c>
      <c r="J45" s="1">
        <v>156029</v>
      </c>
      <c r="K45" s="1">
        <v>605967</v>
      </c>
      <c r="L45" s="1">
        <v>638286</v>
      </c>
      <c r="M45" s="1">
        <v>966784</v>
      </c>
      <c r="N45" s="1">
        <v>292639</v>
      </c>
      <c r="O45" s="33">
        <f t="shared" si="0"/>
        <v>7352569</v>
      </c>
      <c r="P45" s="33">
        <f t="shared" si="1"/>
        <v>2625718</v>
      </c>
      <c r="Q45" s="34">
        <f t="shared" si="2"/>
        <v>0.5850600499522407</v>
      </c>
      <c r="R45" s="34">
        <f t="shared" si="3"/>
        <v>0.20893414318729925</v>
      </c>
    </row>
    <row r="46" spans="1:18" x14ac:dyDescent="0.25">
      <c r="A46" t="s">
        <v>18</v>
      </c>
      <c r="B46" t="s">
        <v>19</v>
      </c>
      <c r="C46">
        <v>2015</v>
      </c>
      <c r="D46" t="s">
        <v>20</v>
      </c>
      <c r="E46" t="s">
        <v>29</v>
      </c>
      <c r="F46" s="1">
        <v>17248073</v>
      </c>
      <c r="G46" s="1">
        <v>8186261</v>
      </c>
      <c r="H46" s="1">
        <v>788385</v>
      </c>
      <c r="I46" s="1">
        <v>1918417</v>
      </c>
      <c r="J46" s="1">
        <v>212057</v>
      </c>
      <c r="K46" s="1">
        <v>761411</v>
      </c>
      <c r="L46" s="1">
        <v>1072470</v>
      </c>
      <c r="M46" s="1">
        <v>1460786</v>
      </c>
      <c r="N46" s="1">
        <v>377546</v>
      </c>
      <c r="O46" s="33">
        <f t="shared" si="0"/>
        <v>9061812</v>
      </c>
      <c r="P46" s="33">
        <f t="shared" si="1"/>
        <v>2470740</v>
      </c>
      <c r="Q46" s="34">
        <f t="shared" si="2"/>
        <v>0.52538112518424529</v>
      </c>
      <c r="R46" s="34">
        <f t="shared" si="3"/>
        <v>0.14324730652519849</v>
      </c>
    </row>
    <row r="47" spans="1:18" x14ac:dyDescent="0.25">
      <c r="A47" t="s">
        <v>18</v>
      </c>
      <c r="B47" t="s">
        <v>19</v>
      </c>
      <c r="C47">
        <v>2015</v>
      </c>
      <c r="D47" t="s">
        <v>20</v>
      </c>
      <c r="E47" t="s">
        <v>30</v>
      </c>
      <c r="F47" s="1">
        <v>18998108</v>
      </c>
      <c r="G47" s="1">
        <v>7767663</v>
      </c>
      <c r="H47" s="1">
        <v>880529</v>
      </c>
      <c r="I47" s="1">
        <v>2237769</v>
      </c>
      <c r="J47" s="1">
        <v>194390</v>
      </c>
      <c r="K47" s="1">
        <v>848637</v>
      </c>
      <c r="L47" s="1">
        <v>1048976</v>
      </c>
      <c r="M47" s="1">
        <v>1534232</v>
      </c>
      <c r="N47" s="1">
        <v>389907</v>
      </c>
      <c r="O47" s="33">
        <f t="shared" si="0"/>
        <v>11230445</v>
      </c>
      <c r="P47" s="33">
        <f t="shared" si="1"/>
        <v>4096005</v>
      </c>
      <c r="Q47" s="34">
        <f t="shared" si="2"/>
        <v>0.59113491722438893</v>
      </c>
      <c r="R47" s="34">
        <f t="shared" si="3"/>
        <v>0.2156006798150637</v>
      </c>
    </row>
    <row r="48" spans="1:18" x14ac:dyDescent="0.25">
      <c r="A48" t="s">
        <v>18</v>
      </c>
      <c r="B48" t="s">
        <v>19</v>
      </c>
      <c r="C48">
        <v>2015</v>
      </c>
      <c r="D48" t="s">
        <v>20</v>
      </c>
      <c r="E48" t="s">
        <v>31</v>
      </c>
      <c r="F48" s="1">
        <v>21110411</v>
      </c>
      <c r="G48" s="1">
        <v>10387292</v>
      </c>
      <c r="H48" s="1">
        <v>992444</v>
      </c>
      <c r="I48" s="1">
        <v>2383045</v>
      </c>
      <c r="J48" s="1">
        <v>237761</v>
      </c>
      <c r="K48" s="1">
        <v>888540</v>
      </c>
      <c r="L48" s="1">
        <v>1315230</v>
      </c>
      <c r="M48" s="1">
        <v>1616163</v>
      </c>
      <c r="N48" s="1">
        <v>425453</v>
      </c>
      <c r="O48" s="33">
        <f t="shared" si="0"/>
        <v>10723119</v>
      </c>
      <c r="P48" s="33">
        <f t="shared" si="1"/>
        <v>2864483</v>
      </c>
      <c r="Q48" s="34">
        <f t="shared" si="2"/>
        <v>0.50795406115020691</v>
      </c>
      <c r="R48" s="34">
        <f t="shared" si="3"/>
        <v>0.13569053676880094</v>
      </c>
    </row>
    <row r="49" spans="1:18" x14ac:dyDescent="0.25">
      <c r="A49" t="s">
        <v>18</v>
      </c>
      <c r="B49" t="s">
        <v>19</v>
      </c>
      <c r="C49">
        <v>2015</v>
      </c>
      <c r="D49" t="s">
        <v>20</v>
      </c>
      <c r="E49" t="s">
        <v>32</v>
      </c>
      <c r="F49" s="1">
        <v>21166698</v>
      </c>
      <c r="G49" s="1">
        <v>10502083</v>
      </c>
      <c r="H49" s="1">
        <v>965560</v>
      </c>
      <c r="I49" s="1">
        <v>2625789</v>
      </c>
      <c r="J49" s="1">
        <v>235638</v>
      </c>
      <c r="K49" s="1">
        <v>932114</v>
      </c>
      <c r="L49" s="1">
        <v>1152236</v>
      </c>
      <c r="M49" s="1">
        <v>1595638</v>
      </c>
      <c r="N49" s="1">
        <v>517575</v>
      </c>
      <c r="O49" s="33">
        <f t="shared" si="0"/>
        <v>10664615</v>
      </c>
      <c r="P49" s="33">
        <f t="shared" si="1"/>
        <v>2640065</v>
      </c>
      <c r="Q49" s="34">
        <f t="shared" si="2"/>
        <v>0.5038393328992552</v>
      </c>
      <c r="R49" s="34">
        <f t="shared" si="3"/>
        <v>0.12472729567927884</v>
      </c>
    </row>
    <row r="50" spans="1:18" x14ac:dyDescent="0.25">
      <c r="A50" t="s">
        <v>18</v>
      </c>
      <c r="B50" t="s">
        <v>19</v>
      </c>
      <c r="C50">
        <v>2016</v>
      </c>
      <c r="D50" t="s">
        <v>20</v>
      </c>
      <c r="E50" t="s">
        <v>21</v>
      </c>
      <c r="F50" s="1">
        <v>16538806</v>
      </c>
      <c r="G50" s="1">
        <v>8243024</v>
      </c>
      <c r="H50" s="1">
        <v>703199</v>
      </c>
      <c r="I50" s="1">
        <v>1784309</v>
      </c>
      <c r="J50" s="1">
        <v>183673</v>
      </c>
      <c r="K50" s="1">
        <v>775323</v>
      </c>
      <c r="L50" s="1">
        <v>1033128</v>
      </c>
      <c r="M50" s="1">
        <v>1337440</v>
      </c>
      <c r="N50" s="1">
        <v>366239</v>
      </c>
      <c r="O50" s="33">
        <f t="shared" si="0"/>
        <v>8295782</v>
      </c>
      <c r="P50" s="33">
        <f t="shared" si="1"/>
        <v>2112471</v>
      </c>
      <c r="Q50" s="34">
        <f t="shared" si="2"/>
        <v>0.50159497608231218</v>
      </c>
      <c r="R50" s="34">
        <f t="shared" si="3"/>
        <v>0.12772814434125415</v>
      </c>
    </row>
    <row r="51" spans="1:18" x14ac:dyDescent="0.25">
      <c r="A51" t="s">
        <v>18</v>
      </c>
      <c r="B51" t="s">
        <v>19</v>
      </c>
      <c r="C51">
        <v>2016</v>
      </c>
      <c r="D51" t="s">
        <v>20</v>
      </c>
      <c r="E51" t="s">
        <v>22</v>
      </c>
      <c r="F51" s="1">
        <v>26582729</v>
      </c>
      <c r="G51" s="1">
        <v>12906190</v>
      </c>
      <c r="H51" s="1">
        <v>1269614</v>
      </c>
      <c r="I51" s="1">
        <v>2677425</v>
      </c>
      <c r="J51" s="1">
        <v>311287</v>
      </c>
      <c r="K51" s="1">
        <v>1222396</v>
      </c>
      <c r="L51" s="1">
        <v>1524075</v>
      </c>
      <c r="M51" s="1">
        <v>2165067</v>
      </c>
      <c r="N51" s="1">
        <v>588468</v>
      </c>
      <c r="O51" s="33">
        <f t="shared" si="0"/>
        <v>13676539</v>
      </c>
      <c r="P51" s="33">
        <f t="shared" si="1"/>
        <v>3918207</v>
      </c>
      <c r="Q51" s="34">
        <f t="shared" si="2"/>
        <v>0.51448965228513588</v>
      </c>
      <c r="R51" s="34">
        <f t="shared" si="3"/>
        <v>0.14739671762067769</v>
      </c>
    </row>
    <row r="52" spans="1:18" x14ac:dyDescent="0.25">
      <c r="A52" t="s">
        <v>18</v>
      </c>
      <c r="B52" t="s">
        <v>19</v>
      </c>
      <c r="C52">
        <v>2016</v>
      </c>
      <c r="D52" t="s">
        <v>20</v>
      </c>
      <c r="E52" t="s">
        <v>23</v>
      </c>
      <c r="F52" s="1">
        <v>18634116</v>
      </c>
      <c r="G52" s="1">
        <v>8918973</v>
      </c>
      <c r="H52" s="1">
        <v>754854</v>
      </c>
      <c r="I52" s="1">
        <v>2142808</v>
      </c>
      <c r="J52" s="1">
        <v>226382</v>
      </c>
      <c r="K52" s="1">
        <v>887310</v>
      </c>
      <c r="L52" s="1">
        <v>1163422</v>
      </c>
      <c r="M52" s="1">
        <v>1464640</v>
      </c>
      <c r="N52" s="1">
        <v>390316</v>
      </c>
      <c r="O52" s="33">
        <f t="shared" si="0"/>
        <v>9715143</v>
      </c>
      <c r="P52" s="33">
        <f t="shared" si="1"/>
        <v>2685411</v>
      </c>
      <c r="Q52" s="34">
        <f t="shared" si="2"/>
        <v>0.52136323504694293</v>
      </c>
      <c r="R52" s="34">
        <f t="shared" si="3"/>
        <v>0.14411260507340407</v>
      </c>
    </row>
    <row r="53" spans="1:18" x14ac:dyDescent="0.25">
      <c r="A53" t="s">
        <v>18</v>
      </c>
      <c r="B53" t="s">
        <v>19</v>
      </c>
      <c r="C53">
        <v>2016</v>
      </c>
      <c r="D53" t="s">
        <v>20</v>
      </c>
      <c r="E53" t="s">
        <v>24</v>
      </c>
      <c r="F53" s="1">
        <v>18383534</v>
      </c>
      <c r="G53" s="1">
        <v>8516858</v>
      </c>
      <c r="H53" s="1">
        <v>887985</v>
      </c>
      <c r="I53" s="1">
        <v>2115231</v>
      </c>
      <c r="J53" s="1">
        <v>194814</v>
      </c>
      <c r="K53" s="1">
        <v>905765</v>
      </c>
      <c r="L53" s="1">
        <v>1088760</v>
      </c>
      <c r="M53" s="1">
        <v>1456013</v>
      </c>
      <c r="N53" s="1">
        <v>439530</v>
      </c>
      <c r="O53" s="33">
        <f t="shared" si="0"/>
        <v>9866676</v>
      </c>
      <c r="P53" s="33">
        <f t="shared" si="1"/>
        <v>2778578</v>
      </c>
      <c r="Q53" s="34">
        <f t="shared" si="2"/>
        <v>0.53671269082429962</v>
      </c>
      <c r="R53" s="34">
        <f t="shared" si="3"/>
        <v>0.1511449321985642</v>
      </c>
    </row>
    <row r="54" spans="1:18" x14ac:dyDescent="0.25">
      <c r="A54" t="s">
        <v>18</v>
      </c>
      <c r="B54" t="s">
        <v>19</v>
      </c>
      <c r="C54">
        <v>2016</v>
      </c>
      <c r="D54" t="s">
        <v>20</v>
      </c>
      <c r="E54" t="s">
        <v>25</v>
      </c>
      <c r="F54" s="1">
        <v>20413971</v>
      </c>
      <c r="G54" s="1">
        <v>8524021</v>
      </c>
      <c r="H54" s="1">
        <v>941449</v>
      </c>
      <c r="I54" s="1">
        <v>2536097</v>
      </c>
      <c r="J54" s="1">
        <v>205336</v>
      </c>
      <c r="K54" s="1">
        <v>851979</v>
      </c>
      <c r="L54" s="1">
        <v>1231645</v>
      </c>
      <c r="M54" s="1">
        <v>1760584</v>
      </c>
      <c r="N54" s="1">
        <v>487605</v>
      </c>
      <c r="O54" s="33">
        <f t="shared" si="0"/>
        <v>11889950</v>
      </c>
      <c r="P54" s="33">
        <f t="shared" si="1"/>
        <v>3875255</v>
      </c>
      <c r="Q54" s="34">
        <f t="shared" si="2"/>
        <v>0.58244179929519835</v>
      </c>
      <c r="R54" s="34">
        <f t="shared" si="3"/>
        <v>0.18983347238026349</v>
      </c>
    </row>
    <row r="55" spans="1:18" x14ac:dyDescent="0.25">
      <c r="A55" t="s">
        <v>18</v>
      </c>
      <c r="B55" t="s">
        <v>19</v>
      </c>
      <c r="C55">
        <v>2016</v>
      </c>
      <c r="D55" t="s">
        <v>20</v>
      </c>
      <c r="E55" t="s">
        <v>26</v>
      </c>
      <c r="F55" s="1">
        <v>26101133</v>
      </c>
      <c r="G55" s="1">
        <v>12071942</v>
      </c>
      <c r="H55" s="1">
        <v>1236047</v>
      </c>
      <c r="I55" s="1">
        <v>2803819</v>
      </c>
      <c r="J55" s="1">
        <v>280179</v>
      </c>
      <c r="K55" s="1">
        <v>1084014</v>
      </c>
      <c r="L55" s="1">
        <v>1380862</v>
      </c>
      <c r="M55" s="1">
        <v>1986127</v>
      </c>
      <c r="N55" s="1">
        <v>645238</v>
      </c>
      <c r="O55" s="33">
        <f t="shared" si="0"/>
        <v>14029191</v>
      </c>
      <c r="P55" s="33">
        <f t="shared" si="1"/>
        <v>4612905</v>
      </c>
      <c r="Q55" s="34">
        <f t="shared" si="2"/>
        <v>0.53749356397670556</v>
      </c>
      <c r="R55" s="34">
        <f t="shared" si="3"/>
        <v>0.17673198324379252</v>
      </c>
    </row>
    <row r="56" spans="1:18" x14ac:dyDescent="0.25">
      <c r="A56" t="s">
        <v>18</v>
      </c>
      <c r="B56" t="s">
        <v>19</v>
      </c>
      <c r="C56">
        <v>2016</v>
      </c>
      <c r="D56" t="s">
        <v>20</v>
      </c>
      <c r="E56" t="s">
        <v>27</v>
      </c>
      <c r="F56" s="1">
        <v>26252065</v>
      </c>
      <c r="G56" s="1">
        <v>12755210</v>
      </c>
      <c r="H56" s="1">
        <v>1110078</v>
      </c>
      <c r="I56" s="1">
        <v>3062612</v>
      </c>
      <c r="J56" s="1">
        <v>284932</v>
      </c>
      <c r="K56" s="1">
        <v>1110337</v>
      </c>
      <c r="L56" s="1">
        <v>1490618</v>
      </c>
      <c r="M56" s="1">
        <v>2265055</v>
      </c>
      <c r="N56" s="1">
        <v>593597</v>
      </c>
      <c r="O56" s="33">
        <f t="shared" si="0"/>
        <v>13496855</v>
      </c>
      <c r="P56" s="33">
        <f t="shared" si="1"/>
        <v>3579626</v>
      </c>
      <c r="Q56" s="34">
        <f t="shared" si="2"/>
        <v>0.51412546022570038</v>
      </c>
      <c r="R56" s="34">
        <f t="shared" si="3"/>
        <v>0.13635597809162822</v>
      </c>
    </row>
    <row r="57" spans="1:18" x14ac:dyDescent="0.25">
      <c r="A57" t="s">
        <v>18</v>
      </c>
      <c r="B57" t="s">
        <v>19</v>
      </c>
      <c r="C57">
        <v>2016</v>
      </c>
      <c r="D57" t="s">
        <v>20</v>
      </c>
      <c r="E57" t="s">
        <v>28</v>
      </c>
      <c r="F57" s="1">
        <v>15492424</v>
      </c>
      <c r="G57" s="1">
        <v>6701327</v>
      </c>
      <c r="H57" s="1">
        <v>710304</v>
      </c>
      <c r="I57" s="1">
        <v>1737031</v>
      </c>
      <c r="J57" s="1">
        <v>193218</v>
      </c>
      <c r="K57" s="1">
        <v>710782</v>
      </c>
      <c r="L57" s="1">
        <v>892572</v>
      </c>
      <c r="M57" s="1">
        <v>1085771</v>
      </c>
      <c r="N57" s="1">
        <v>319530</v>
      </c>
      <c r="O57" s="33">
        <f t="shared" si="0"/>
        <v>8791097</v>
      </c>
      <c r="P57" s="33">
        <f t="shared" si="1"/>
        <v>3141889</v>
      </c>
      <c r="Q57" s="34">
        <f t="shared" si="2"/>
        <v>0.56744490081087373</v>
      </c>
      <c r="R57" s="34">
        <f t="shared" si="3"/>
        <v>0.20280164033723838</v>
      </c>
    </row>
    <row r="58" spans="1:18" x14ac:dyDescent="0.25">
      <c r="A58" t="s">
        <v>18</v>
      </c>
      <c r="B58" t="s">
        <v>19</v>
      </c>
      <c r="C58">
        <v>2016</v>
      </c>
      <c r="D58" t="s">
        <v>20</v>
      </c>
      <c r="E58" t="s">
        <v>29</v>
      </c>
      <c r="F58" s="1">
        <v>17242812</v>
      </c>
      <c r="G58" s="1">
        <v>8514600</v>
      </c>
      <c r="H58" s="1">
        <v>802703</v>
      </c>
      <c r="I58" s="1">
        <v>1880938</v>
      </c>
      <c r="J58" s="1">
        <v>189826</v>
      </c>
      <c r="K58" s="1">
        <v>798120</v>
      </c>
      <c r="L58" s="1">
        <v>1048111</v>
      </c>
      <c r="M58" s="1">
        <v>1406326</v>
      </c>
      <c r="N58" s="1">
        <v>365704</v>
      </c>
      <c r="O58" s="33">
        <f t="shared" si="0"/>
        <v>8728212</v>
      </c>
      <c r="P58" s="33">
        <f t="shared" si="1"/>
        <v>2236484</v>
      </c>
      <c r="Q58" s="34">
        <f t="shared" si="2"/>
        <v>0.50619423328399105</v>
      </c>
      <c r="R58" s="34">
        <f t="shared" si="3"/>
        <v>0.12970529400888903</v>
      </c>
    </row>
    <row r="59" spans="1:18" x14ac:dyDescent="0.25">
      <c r="A59" t="s">
        <v>18</v>
      </c>
      <c r="B59" t="s">
        <v>19</v>
      </c>
      <c r="C59">
        <v>2016</v>
      </c>
      <c r="D59" t="s">
        <v>20</v>
      </c>
      <c r="E59" t="s">
        <v>30</v>
      </c>
      <c r="F59" s="1">
        <v>12843004</v>
      </c>
      <c r="G59" s="1">
        <v>6080186</v>
      </c>
      <c r="H59" s="1">
        <v>634536</v>
      </c>
      <c r="I59" s="1">
        <v>1439108</v>
      </c>
      <c r="J59" s="1">
        <v>142198</v>
      </c>
      <c r="K59" s="1">
        <v>526140</v>
      </c>
      <c r="L59" s="1">
        <v>724095</v>
      </c>
      <c r="M59" s="1">
        <v>1083014</v>
      </c>
      <c r="N59" s="1">
        <v>271335</v>
      </c>
      <c r="O59" s="33">
        <f t="shared" si="0"/>
        <v>6762818</v>
      </c>
      <c r="P59" s="33">
        <f t="shared" si="1"/>
        <v>1942392</v>
      </c>
      <c r="Q59" s="34">
        <f t="shared" si="2"/>
        <v>0.52657602535979908</v>
      </c>
      <c r="R59" s="34">
        <f t="shared" si="3"/>
        <v>0.15124125165732255</v>
      </c>
    </row>
    <row r="60" spans="1:18" x14ac:dyDescent="0.25">
      <c r="A60" t="s">
        <v>18</v>
      </c>
      <c r="B60" t="s">
        <v>19</v>
      </c>
      <c r="C60">
        <v>2016</v>
      </c>
      <c r="D60" t="s">
        <v>20</v>
      </c>
      <c r="E60" t="s">
        <v>31</v>
      </c>
      <c r="F60" s="1">
        <v>24598864</v>
      </c>
      <c r="G60" s="1">
        <v>11272305</v>
      </c>
      <c r="H60" s="1">
        <v>1060656</v>
      </c>
      <c r="I60" s="1">
        <v>2469520</v>
      </c>
      <c r="J60" s="1">
        <v>296625</v>
      </c>
      <c r="K60" s="1">
        <v>1130889</v>
      </c>
      <c r="L60" s="1">
        <v>1289535</v>
      </c>
      <c r="M60" s="1">
        <v>1966531</v>
      </c>
      <c r="N60" s="1">
        <v>492524</v>
      </c>
      <c r="O60" s="33">
        <f t="shared" si="0"/>
        <v>13326559</v>
      </c>
      <c r="P60" s="33">
        <f t="shared" si="1"/>
        <v>4620279</v>
      </c>
      <c r="Q60" s="34">
        <f t="shared" si="2"/>
        <v>0.54175505828236625</v>
      </c>
      <c r="R60" s="34">
        <f t="shared" si="3"/>
        <v>0.18782489305197184</v>
      </c>
    </row>
    <row r="61" spans="1:18" x14ac:dyDescent="0.25">
      <c r="A61" t="s">
        <v>18</v>
      </c>
      <c r="B61" t="s">
        <v>19</v>
      </c>
      <c r="C61">
        <v>2016</v>
      </c>
      <c r="D61" t="s">
        <v>20</v>
      </c>
      <c r="E61" t="s">
        <v>32</v>
      </c>
      <c r="F61" s="1">
        <v>23718078</v>
      </c>
      <c r="G61" s="1">
        <v>10492468</v>
      </c>
      <c r="H61" s="1">
        <v>999276</v>
      </c>
      <c r="I61" s="1">
        <v>2631419</v>
      </c>
      <c r="J61" s="1">
        <v>285374</v>
      </c>
      <c r="K61" s="1">
        <v>1026824</v>
      </c>
      <c r="L61" s="1">
        <v>1466230</v>
      </c>
      <c r="M61" s="1">
        <v>1996836</v>
      </c>
      <c r="N61" s="1">
        <v>508124</v>
      </c>
      <c r="O61" s="33">
        <f t="shared" si="0"/>
        <v>13225610</v>
      </c>
      <c r="P61" s="33">
        <f t="shared" si="1"/>
        <v>4311527</v>
      </c>
      <c r="Q61" s="34">
        <f t="shared" si="2"/>
        <v>0.55761727404724781</v>
      </c>
      <c r="R61" s="34">
        <f t="shared" si="3"/>
        <v>0.18178230967956172</v>
      </c>
    </row>
    <row r="62" spans="1:18" x14ac:dyDescent="0.25">
      <c r="A62" t="s">
        <v>18</v>
      </c>
      <c r="B62" t="s">
        <v>19</v>
      </c>
      <c r="C62">
        <v>2017</v>
      </c>
      <c r="D62" t="s">
        <v>20</v>
      </c>
      <c r="E62" t="s">
        <v>21</v>
      </c>
      <c r="F62" s="1">
        <v>26264401</v>
      </c>
      <c r="G62" s="1">
        <v>10780711</v>
      </c>
      <c r="H62" s="1">
        <v>1160645</v>
      </c>
      <c r="I62" s="1">
        <v>2725657</v>
      </c>
      <c r="J62" s="1">
        <v>316915</v>
      </c>
      <c r="K62" s="1">
        <v>1126434</v>
      </c>
      <c r="L62" s="1">
        <v>1318077</v>
      </c>
      <c r="M62" s="1">
        <v>2270737</v>
      </c>
      <c r="N62" s="1">
        <v>535319</v>
      </c>
      <c r="O62" s="33">
        <f t="shared" si="0"/>
        <v>15483690</v>
      </c>
      <c r="P62" s="33">
        <f t="shared" si="1"/>
        <v>6029906</v>
      </c>
      <c r="Q62" s="34">
        <f t="shared" si="2"/>
        <v>0.58953143458325963</v>
      </c>
      <c r="R62" s="34">
        <f t="shared" si="3"/>
        <v>0.22958475238022752</v>
      </c>
    </row>
    <row r="63" spans="1:18" x14ac:dyDescent="0.25">
      <c r="A63" t="s">
        <v>18</v>
      </c>
      <c r="B63" t="s">
        <v>19</v>
      </c>
      <c r="C63">
        <v>2017</v>
      </c>
      <c r="D63" t="s">
        <v>20</v>
      </c>
      <c r="E63" t="s">
        <v>22</v>
      </c>
      <c r="F63" s="1">
        <v>15043709</v>
      </c>
      <c r="G63" s="1">
        <v>6627053</v>
      </c>
      <c r="H63" s="1">
        <v>615771</v>
      </c>
      <c r="I63" s="1">
        <v>1869056</v>
      </c>
      <c r="J63" s="1">
        <v>168184</v>
      </c>
      <c r="K63" s="1">
        <v>648186</v>
      </c>
      <c r="L63" s="1">
        <v>928770</v>
      </c>
      <c r="M63" s="1">
        <v>1067050</v>
      </c>
      <c r="N63" s="1">
        <v>362171</v>
      </c>
      <c r="O63" s="33">
        <f t="shared" si="0"/>
        <v>8416656</v>
      </c>
      <c r="P63" s="33">
        <f t="shared" si="1"/>
        <v>2757468</v>
      </c>
      <c r="Q63" s="34">
        <f t="shared" si="2"/>
        <v>0.55948011225157313</v>
      </c>
      <c r="R63" s="34">
        <f t="shared" si="3"/>
        <v>0.1832970845155274</v>
      </c>
    </row>
    <row r="64" spans="1:18" x14ac:dyDescent="0.25">
      <c r="A64" t="s">
        <v>18</v>
      </c>
      <c r="B64" t="s">
        <v>19</v>
      </c>
      <c r="C64">
        <v>2017</v>
      </c>
      <c r="D64" t="s">
        <v>20</v>
      </c>
      <c r="E64" t="s">
        <v>23</v>
      </c>
      <c r="F64" s="1">
        <v>27925153</v>
      </c>
      <c r="G64" s="1">
        <v>11619625</v>
      </c>
      <c r="H64" s="1">
        <v>1264328</v>
      </c>
      <c r="I64" s="1">
        <v>3382499</v>
      </c>
      <c r="J64" s="1">
        <v>345557</v>
      </c>
      <c r="K64" s="1">
        <v>1316006</v>
      </c>
      <c r="L64" s="1">
        <v>1741924</v>
      </c>
      <c r="M64" s="1">
        <v>2173270</v>
      </c>
      <c r="N64" s="1">
        <v>605393</v>
      </c>
      <c r="O64" s="33">
        <f t="shared" si="0"/>
        <v>16305528</v>
      </c>
      <c r="P64" s="33">
        <f t="shared" si="1"/>
        <v>5476551</v>
      </c>
      <c r="Q64" s="34">
        <f t="shared" si="2"/>
        <v>0.58390111595807548</v>
      </c>
      <c r="R64" s="34">
        <f t="shared" si="3"/>
        <v>0.19611534447098641</v>
      </c>
    </row>
    <row r="65" spans="1:18" x14ac:dyDescent="0.25">
      <c r="A65" t="s">
        <v>18</v>
      </c>
      <c r="B65" t="s">
        <v>19</v>
      </c>
      <c r="C65">
        <v>2017</v>
      </c>
      <c r="D65" t="s">
        <v>20</v>
      </c>
      <c r="E65" t="s">
        <v>24</v>
      </c>
      <c r="F65" s="1">
        <v>17304657</v>
      </c>
      <c r="G65" s="1">
        <v>7319150</v>
      </c>
      <c r="H65" s="1">
        <v>722794</v>
      </c>
      <c r="I65" s="1">
        <v>1900402</v>
      </c>
      <c r="J65" s="1">
        <v>201204</v>
      </c>
      <c r="K65" s="1">
        <v>800779</v>
      </c>
      <c r="L65" s="1">
        <v>887301</v>
      </c>
      <c r="M65" s="1">
        <v>1442574</v>
      </c>
      <c r="N65" s="1">
        <v>372543</v>
      </c>
      <c r="O65" s="33">
        <f t="shared" si="0"/>
        <v>9985507</v>
      </c>
      <c r="P65" s="33">
        <f t="shared" si="1"/>
        <v>3657910</v>
      </c>
      <c r="Q65" s="34">
        <f t="shared" si="2"/>
        <v>0.57704160215368616</v>
      </c>
      <c r="R65" s="34">
        <f t="shared" si="3"/>
        <v>0.21138298204928305</v>
      </c>
    </row>
    <row r="66" spans="1:18" x14ac:dyDescent="0.25">
      <c r="A66" t="s">
        <v>18</v>
      </c>
      <c r="B66" t="s">
        <v>19</v>
      </c>
      <c r="C66">
        <v>2017</v>
      </c>
      <c r="D66" t="s">
        <v>20</v>
      </c>
      <c r="E66" t="s">
        <v>25</v>
      </c>
      <c r="F66" s="1">
        <v>21742744</v>
      </c>
      <c r="G66" s="1">
        <v>9733073</v>
      </c>
      <c r="H66" s="1">
        <v>997908</v>
      </c>
      <c r="I66" s="1">
        <v>2275216</v>
      </c>
      <c r="J66" s="1">
        <v>241370</v>
      </c>
      <c r="K66" s="1">
        <v>981507</v>
      </c>
      <c r="L66" s="1">
        <v>1260803</v>
      </c>
      <c r="M66" s="1">
        <v>1775770</v>
      </c>
      <c r="N66" s="1">
        <v>483691</v>
      </c>
      <c r="O66" s="33">
        <f t="shared" si="0"/>
        <v>12009671</v>
      </c>
      <c r="P66" s="33">
        <f t="shared" si="1"/>
        <v>3993406</v>
      </c>
      <c r="Q66" s="34">
        <f t="shared" si="2"/>
        <v>0.55235305166633974</v>
      </c>
      <c r="R66" s="34">
        <f t="shared" si="3"/>
        <v>0.183666146278501</v>
      </c>
    </row>
    <row r="67" spans="1:18" x14ac:dyDescent="0.25">
      <c r="A67" t="s">
        <v>18</v>
      </c>
      <c r="B67" t="s">
        <v>19</v>
      </c>
      <c r="C67">
        <v>2017</v>
      </c>
      <c r="D67" t="s">
        <v>20</v>
      </c>
      <c r="E67" t="s">
        <v>26</v>
      </c>
      <c r="F67" s="1">
        <v>19403121</v>
      </c>
      <c r="G67" s="1">
        <v>9007474</v>
      </c>
      <c r="H67" s="1">
        <v>877624</v>
      </c>
      <c r="I67" s="1">
        <v>2313499</v>
      </c>
      <c r="J67" s="1">
        <v>207549</v>
      </c>
      <c r="K67" s="1">
        <v>847534</v>
      </c>
      <c r="L67" s="1">
        <v>1002999</v>
      </c>
      <c r="M67" s="1">
        <v>1464615</v>
      </c>
      <c r="N67" s="1">
        <v>417457</v>
      </c>
      <c r="O67" s="33">
        <f t="shared" ref="O67:O130" si="4">F67-G67</f>
        <v>10395647</v>
      </c>
      <c r="P67" s="33">
        <f t="shared" ref="P67:P130" si="5">O67-SUM(H67:N67)</f>
        <v>3264370</v>
      </c>
      <c r="Q67" s="34">
        <f t="shared" ref="Q67:Q130" si="6">1-(G67/F67)</f>
        <v>0.53577189978869888</v>
      </c>
      <c r="R67" s="34">
        <f t="shared" ref="R67:R130" si="7">P67/F67</f>
        <v>0.1682394291103993</v>
      </c>
    </row>
    <row r="68" spans="1:18" x14ac:dyDescent="0.25">
      <c r="A68" t="s">
        <v>18</v>
      </c>
      <c r="B68" t="s">
        <v>19</v>
      </c>
      <c r="C68">
        <v>2017</v>
      </c>
      <c r="D68" t="s">
        <v>20</v>
      </c>
      <c r="E68" t="s">
        <v>27</v>
      </c>
      <c r="F68" s="1">
        <v>19720181</v>
      </c>
      <c r="G68" s="1">
        <v>7919308</v>
      </c>
      <c r="H68" s="1">
        <v>890851</v>
      </c>
      <c r="I68" s="1">
        <v>2308388</v>
      </c>
      <c r="J68" s="1">
        <v>207613</v>
      </c>
      <c r="K68" s="1">
        <v>851864</v>
      </c>
      <c r="L68" s="1">
        <v>1082894</v>
      </c>
      <c r="M68" s="1">
        <v>1586631</v>
      </c>
      <c r="N68" s="1">
        <v>401618</v>
      </c>
      <c r="O68" s="33">
        <f t="shared" si="4"/>
        <v>11800873</v>
      </c>
      <c r="P68" s="33">
        <f t="shared" si="5"/>
        <v>4471014</v>
      </c>
      <c r="Q68" s="34">
        <f t="shared" si="6"/>
        <v>0.59841605916294582</v>
      </c>
      <c r="R68" s="34">
        <f t="shared" si="7"/>
        <v>0.22672276689549656</v>
      </c>
    </row>
    <row r="69" spans="1:18" x14ac:dyDescent="0.25">
      <c r="A69" t="s">
        <v>18</v>
      </c>
      <c r="B69" t="s">
        <v>19</v>
      </c>
      <c r="C69">
        <v>2017</v>
      </c>
      <c r="D69" t="s">
        <v>20</v>
      </c>
      <c r="E69" t="s">
        <v>28</v>
      </c>
      <c r="F69" s="1">
        <v>23616378</v>
      </c>
      <c r="G69" s="1">
        <v>9538845</v>
      </c>
      <c r="H69" s="1">
        <v>1156017</v>
      </c>
      <c r="I69" s="1">
        <v>2684124</v>
      </c>
      <c r="J69" s="1">
        <v>254089</v>
      </c>
      <c r="K69" s="1">
        <v>1036791</v>
      </c>
      <c r="L69" s="1">
        <v>1380264</v>
      </c>
      <c r="M69" s="1">
        <v>1726011</v>
      </c>
      <c r="N69" s="1">
        <v>545725</v>
      </c>
      <c r="O69" s="33">
        <f t="shared" si="4"/>
        <v>14077533</v>
      </c>
      <c r="P69" s="33">
        <f t="shared" si="5"/>
        <v>5294512</v>
      </c>
      <c r="Q69" s="34">
        <f t="shared" si="6"/>
        <v>0.59609195787770675</v>
      </c>
      <c r="R69" s="34">
        <f t="shared" si="7"/>
        <v>0.22418814604000664</v>
      </c>
    </row>
    <row r="70" spans="1:18" x14ac:dyDescent="0.25">
      <c r="A70" t="s">
        <v>18</v>
      </c>
      <c r="B70" t="s">
        <v>19</v>
      </c>
      <c r="C70">
        <v>2017</v>
      </c>
      <c r="D70" t="s">
        <v>20</v>
      </c>
      <c r="E70" t="s">
        <v>29</v>
      </c>
      <c r="F70" s="1">
        <v>14211778</v>
      </c>
      <c r="G70" s="1">
        <v>6715269</v>
      </c>
      <c r="H70" s="1">
        <v>583037</v>
      </c>
      <c r="I70" s="1">
        <v>1725315</v>
      </c>
      <c r="J70" s="1">
        <v>155835</v>
      </c>
      <c r="K70" s="1">
        <v>689387</v>
      </c>
      <c r="L70" s="1">
        <v>739907</v>
      </c>
      <c r="M70" s="1">
        <v>1088722</v>
      </c>
      <c r="N70" s="1">
        <v>297206</v>
      </c>
      <c r="O70" s="33">
        <f t="shared" si="4"/>
        <v>7496509</v>
      </c>
      <c r="P70" s="33">
        <f t="shared" si="5"/>
        <v>2217100</v>
      </c>
      <c r="Q70" s="34">
        <f t="shared" si="6"/>
        <v>0.52748565309702977</v>
      </c>
      <c r="R70" s="34">
        <f t="shared" si="7"/>
        <v>0.15600440704885765</v>
      </c>
    </row>
    <row r="71" spans="1:18" x14ac:dyDescent="0.25">
      <c r="A71" t="s">
        <v>18</v>
      </c>
      <c r="B71" t="s">
        <v>19</v>
      </c>
      <c r="C71">
        <v>2017</v>
      </c>
      <c r="D71" t="s">
        <v>20</v>
      </c>
      <c r="E71" t="s">
        <v>30</v>
      </c>
      <c r="F71" s="1">
        <v>19280362</v>
      </c>
      <c r="G71" s="1">
        <v>8415726</v>
      </c>
      <c r="H71" s="1">
        <v>923583</v>
      </c>
      <c r="I71" s="1">
        <v>2164141</v>
      </c>
      <c r="J71" s="1">
        <v>192816</v>
      </c>
      <c r="K71" s="1">
        <v>908073</v>
      </c>
      <c r="L71" s="1">
        <v>1121473</v>
      </c>
      <c r="M71" s="1">
        <v>1352565</v>
      </c>
      <c r="N71" s="1">
        <v>397019</v>
      </c>
      <c r="O71" s="33">
        <f t="shared" si="4"/>
        <v>10864636</v>
      </c>
      <c r="P71" s="33">
        <f t="shared" si="5"/>
        <v>3804966</v>
      </c>
      <c r="Q71" s="34">
        <f t="shared" si="6"/>
        <v>0.56350788434366539</v>
      </c>
      <c r="R71" s="34">
        <f t="shared" si="7"/>
        <v>0.19734930288134631</v>
      </c>
    </row>
    <row r="72" spans="1:18" x14ac:dyDescent="0.25">
      <c r="A72" t="s">
        <v>18</v>
      </c>
      <c r="B72" t="s">
        <v>19</v>
      </c>
      <c r="C72">
        <v>2017</v>
      </c>
      <c r="D72" t="s">
        <v>20</v>
      </c>
      <c r="E72" t="s">
        <v>31</v>
      </c>
      <c r="F72" s="1">
        <v>11352579</v>
      </c>
      <c r="G72" s="1">
        <v>5419873</v>
      </c>
      <c r="H72" s="1">
        <v>566381</v>
      </c>
      <c r="I72" s="1">
        <v>1255719</v>
      </c>
      <c r="J72" s="1">
        <v>130948</v>
      </c>
      <c r="K72" s="1">
        <v>521786</v>
      </c>
      <c r="L72" s="1">
        <v>689135</v>
      </c>
      <c r="M72" s="1">
        <v>960228</v>
      </c>
      <c r="N72" s="1">
        <v>247191</v>
      </c>
      <c r="O72" s="33">
        <f t="shared" si="4"/>
        <v>5932706</v>
      </c>
      <c r="P72" s="33">
        <f t="shared" si="5"/>
        <v>1561318</v>
      </c>
      <c r="Q72" s="34">
        <f t="shared" si="6"/>
        <v>0.52258662987502658</v>
      </c>
      <c r="R72" s="34">
        <f t="shared" si="7"/>
        <v>0.13752980710374269</v>
      </c>
    </row>
    <row r="73" spans="1:18" x14ac:dyDescent="0.25">
      <c r="A73" t="s">
        <v>18</v>
      </c>
      <c r="B73" t="s">
        <v>19</v>
      </c>
      <c r="C73">
        <v>2017</v>
      </c>
      <c r="D73" t="s">
        <v>20</v>
      </c>
      <c r="E73" t="s">
        <v>32</v>
      </c>
      <c r="F73" s="1">
        <v>25345966</v>
      </c>
      <c r="G73" s="1">
        <v>11225719</v>
      </c>
      <c r="H73" s="1">
        <v>1070440</v>
      </c>
      <c r="I73" s="1">
        <v>2612036</v>
      </c>
      <c r="J73" s="1">
        <v>254264</v>
      </c>
      <c r="K73" s="1">
        <v>1181485</v>
      </c>
      <c r="L73" s="1">
        <v>1457766</v>
      </c>
      <c r="M73" s="1">
        <v>2213537</v>
      </c>
      <c r="N73" s="1">
        <v>556569</v>
      </c>
      <c r="O73" s="33">
        <f t="shared" si="4"/>
        <v>14120247</v>
      </c>
      <c r="P73" s="33">
        <f t="shared" si="5"/>
        <v>4774150</v>
      </c>
      <c r="Q73" s="34">
        <f t="shared" si="6"/>
        <v>0.55710036855569056</v>
      </c>
      <c r="R73" s="34">
        <f t="shared" si="7"/>
        <v>0.18835936259048086</v>
      </c>
    </row>
    <row r="74" spans="1:18" x14ac:dyDescent="0.25">
      <c r="A74" t="s">
        <v>18</v>
      </c>
      <c r="B74" t="s">
        <v>19</v>
      </c>
      <c r="C74">
        <v>2018</v>
      </c>
      <c r="D74" t="s">
        <v>20</v>
      </c>
      <c r="E74" t="s">
        <v>21</v>
      </c>
      <c r="F74" s="1">
        <v>10998963</v>
      </c>
      <c r="G74" s="1">
        <v>4675346</v>
      </c>
      <c r="H74" s="1">
        <v>524075</v>
      </c>
      <c r="I74" s="1">
        <v>1158181</v>
      </c>
      <c r="J74" s="1">
        <v>116156</v>
      </c>
      <c r="K74" s="1">
        <v>506867</v>
      </c>
      <c r="L74" s="1">
        <v>624903</v>
      </c>
      <c r="M74" s="1">
        <v>895975</v>
      </c>
      <c r="N74" s="1">
        <v>262663</v>
      </c>
      <c r="O74" s="33">
        <f t="shared" si="4"/>
        <v>6323617</v>
      </c>
      <c r="P74" s="33">
        <f t="shared" si="5"/>
        <v>2234797</v>
      </c>
      <c r="Q74" s="34">
        <f t="shared" si="6"/>
        <v>0.57492847280239057</v>
      </c>
      <c r="R74" s="34">
        <f t="shared" si="7"/>
        <v>0.20318251820648911</v>
      </c>
    </row>
    <row r="75" spans="1:18" x14ac:dyDescent="0.25">
      <c r="A75" t="s">
        <v>18</v>
      </c>
      <c r="B75" t="s">
        <v>19</v>
      </c>
      <c r="C75">
        <v>2018</v>
      </c>
      <c r="D75" t="s">
        <v>20</v>
      </c>
      <c r="E75" t="s">
        <v>22</v>
      </c>
      <c r="F75" s="1">
        <v>23991780</v>
      </c>
      <c r="G75" s="1">
        <v>9779210</v>
      </c>
      <c r="H75" s="1">
        <v>1055240</v>
      </c>
      <c r="I75" s="1">
        <v>2710528</v>
      </c>
      <c r="J75" s="1">
        <v>254330</v>
      </c>
      <c r="K75" s="1">
        <v>989842</v>
      </c>
      <c r="L75" s="1">
        <v>1360544</v>
      </c>
      <c r="M75" s="1">
        <v>1731716</v>
      </c>
      <c r="N75" s="1">
        <v>531975</v>
      </c>
      <c r="O75" s="33">
        <f t="shared" si="4"/>
        <v>14212570</v>
      </c>
      <c r="P75" s="33">
        <f t="shared" si="5"/>
        <v>5578395</v>
      </c>
      <c r="Q75" s="34">
        <f t="shared" si="6"/>
        <v>0.59239331137581286</v>
      </c>
      <c r="R75" s="34">
        <f t="shared" si="7"/>
        <v>0.23251276062051252</v>
      </c>
    </row>
    <row r="76" spans="1:18" x14ac:dyDescent="0.25">
      <c r="A76" t="s">
        <v>18</v>
      </c>
      <c r="B76" t="s">
        <v>19</v>
      </c>
      <c r="C76">
        <v>2018</v>
      </c>
      <c r="D76" t="s">
        <v>20</v>
      </c>
      <c r="E76" t="s">
        <v>23</v>
      </c>
      <c r="F76" s="1">
        <v>19739761</v>
      </c>
      <c r="G76" s="1">
        <v>9396643</v>
      </c>
      <c r="H76" s="1">
        <v>865246</v>
      </c>
      <c r="I76" s="1">
        <v>2075965</v>
      </c>
      <c r="J76" s="1">
        <v>226471</v>
      </c>
      <c r="K76" s="1">
        <v>878808</v>
      </c>
      <c r="L76" s="1">
        <v>1224978</v>
      </c>
      <c r="M76" s="1">
        <v>1554713</v>
      </c>
      <c r="N76" s="1">
        <v>467366</v>
      </c>
      <c r="O76" s="33">
        <f t="shared" si="4"/>
        <v>10343118</v>
      </c>
      <c r="P76" s="33">
        <f t="shared" si="5"/>
        <v>3049571</v>
      </c>
      <c r="Q76" s="34">
        <f t="shared" si="6"/>
        <v>0.52397382116227242</v>
      </c>
      <c r="R76" s="34">
        <f t="shared" si="7"/>
        <v>0.15448874988911973</v>
      </c>
    </row>
    <row r="77" spans="1:18" x14ac:dyDescent="0.25">
      <c r="A77" t="s">
        <v>18</v>
      </c>
      <c r="B77" t="s">
        <v>19</v>
      </c>
      <c r="C77">
        <v>2018</v>
      </c>
      <c r="D77" t="s">
        <v>20</v>
      </c>
      <c r="E77" t="s">
        <v>24</v>
      </c>
      <c r="F77" s="1">
        <v>16832239</v>
      </c>
      <c r="G77" s="1">
        <v>8042610</v>
      </c>
      <c r="H77" s="1">
        <v>784700</v>
      </c>
      <c r="I77" s="1">
        <v>1908906</v>
      </c>
      <c r="J77" s="1">
        <v>177141</v>
      </c>
      <c r="K77" s="1">
        <v>719356</v>
      </c>
      <c r="L77" s="1">
        <v>1015003</v>
      </c>
      <c r="M77" s="1">
        <v>1184231</v>
      </c>
      <c r="N77" s="1">
        <v>360544</v>
      </c>
      <c r="O77" s="33">
        <f t="shared" si="4"/>
        <v>8789629</v>
      </c>
      <c r="P77" s="33">
        <f t="shared" si="5"/>
        <v>2639748</v>
      </c>
      <c r="Q77" s="34">
        <f t="shared" si="6"/>
        <v>0.5221901257461945</v>
      </c>
      <c r="R77" s="34">
        <f t="shared" si="7"/>
        <v>0.15682690817306005</v>
      </c>
    </row>
    <row r="78" spans="1:18" x14ac:dyDescent="0.25">
      <c r="A78" t="s">
        <v>18</v>
      </c>
      <c r="B78" t="s">
        <v>19</v>
      </c>
      <c r="C78">
        <v>2018</v>
      </c>
      <c r="D78" t="s">
        <v>20</v>
      </c>
      <c r="E78" t="s">
        <v>25</v>
      </c>
      <c r="F78" s="1">
        <v>16608830</v>
      </c>
      <c r="G78" s="1">
        <v>8236344</v>
      </c>
      <c r="H78" s="1">
        <v>766208</v>
      </c>
      <c r="I78" s="1">
        <v>1687861</v>
      </c>
      <c r="J78" s="1">
        <v>178587</v>
      </c>
      <c r="K78" s="1">
        <v>822885</v>
      </c>
      <c r="L78" s="1">
        <v>878445</v>
      </c>
      <c r="M78" s="1">
        <v>1383309</v>
      </c>
      <c r="N78" s="1">
        <v>372008</v>
      </c>
      <c r="O78" s="33">
        <f t="shared" si="4"/>
        <v>8372486</v>
      </c>
      <c r="P78" s="33">
        <f t="shared" si="5"/>
        <v>2283183</v>
      </c>
      <c r="Q78" s="34">
        <f t="shared" si="6"/>
        <v>0.50409848255415945</v>
      </c>
      <c r="R78" s="34">
        <f t="shared" si="7"/>
        <v>0.13746802152830753</v>
      </c>
    </row>
    <row r="79" spans="1:18" x14ac:dyDescent="0.25">
      <c r="A79" t="s">
        <v>18</v>
      </c>
      <c r="B79" t="s">
        <v>19</v>
      </c>
      <c r="C79">
        <v>2018</v>
      </c>
      <c r="D79" t="s">
        <v>20</v>
      </c>
      <c r="E79" t="s">
        <v>26</v>
      </c>
      <c r="F79" s="1">
        <v>14149979</v>
      </c>
      <c r="G79" s="1">
        <v>6704128</v>
      </c>
      <c r="H79" s="1">
        <v>649211</v>
      </c>
      <c r="I79" s="1">
        <v>1491212</v>
      </c>
      <c r="J79" s="1">
        <v>172955</v>
      </c>
      <c r="K79" s="1">
        <v>702957</v>
      </c>
      <c r="L79" s="1">
        <v>769986</v>
      </c>
      <c r="M79" s="1">
        <v>1049534</v>
      </c>
      <c r="N79" s="1">
        <v>307493</v>
      </c>
      <c r="O79" s="33">
        <f t="shared" si="4"/>
        <v>7445851</v>
      </c>
      <c r="P79" s="33">
        <f t="shared" si="5"/>
        <v>2302503</v>
      </c>
      <c r="Q79" s="34">
        <f t="shared" si="6"/>
        <v>0.52620933218346111</v>
      </c>
      <c r="R79" s="34">
        <f t="shared" si="7"/>
        <v>0.16272130156518252</v>
      </c>
    </row>
    <row r="80" spans="1:18" x14ac:dyDescent="0.25">
      <c r="A80" t="s">
        <v>18</v>
      </c>
      <c r="B80" t="s">
        <v>19</v>
      </c>
      <c r="C80">
        <v>2018</v>
      </c>
      <c r="D80" t="s">
        <v>20</v>
      </c>
      <c r="E80" t="s">
        <v>27</v>
      </c>
      <c r="F80" s="1">
        <v>25404489</v>
      </c>
      <c r="G80" s="1">
        <v>12588151</v>
      </c>
      <c r="H80" s="1">
        <v>1019983</v>
      </c>
      <c r="I80" s="1">
        <v>3001777</v>
      </c>
      <c r="J80" s="1">
        <v>286611</v>
      </c>
      <c r="K80" s="1">
        <v>1025959</v>
      </c>
      <c r="L80" s="1">
        <v>1409322</v>
      </c>
      <c r="M80" s="1">
        <v>2071773</v>
      </c>
      <c r="N80" s="1">
        <v>550129</v>
      </c>
      <c r="O80" s="33">
        <f t="shared" si="4"/>
        <v>12816338</v>
      </c>
      <c r="P80" s="33">
        <f t="shared" si="5"/>
        <v>3450784</v>
      </c>
      <c r="Q80" s="34">
        <f t="shared" si="6"/>
        <v>0.50449107636055968</v>
      </c>
      <c r="R80" s="34">
        <f t="shared" si="7"/>
        <v>0.13583363160739034</v>
      </c>
    </row>
    <row r="81" spans="1:18" x14ac:dyDescent="0.25">
      <c r="A81" t="s">
        <v>18</v>
      </c>
      <c r="B81" t="s">
        <v>19</v>
      </c>
      <c r="C81">
        <v>2018</v>
      </c>
      <c r="D81" t="s">
        <v>20</v>
      </c>
      <c r="E81" t="s">
        <v>28</v>
      </c>
      <c r="F81" s="1">
        <v>25266356</v>
      </c>
      <c r="G81" s="1">
        <v>12117107</v>
      </c>
      <c r="H81" s="1">
        <v>1035635</v>
      </c>
      <c r="I81" s="1">
        <v>3099461</v>
      </c>
      <c r="J81" s="1">
        <v>265218</v>
      </c>
      <c r="K81" s="1">
        <v>1228124</v>
      </c>
      <c r="L81" s="1">
        <v>1544184</v>
      </c>
      <c r="M81" s="1">
        <v>2046108</v>
      </c>
      <c r="N81" s="1">
        <v>570065</v>
      </c>
      <c r="O81" s="33">
        <f t="shared" si="4"/>
        <v>13149249</v>
      </c>
      <c r="P81" s="33">
        <f t="shared" si="5"/>
        <v>3360454</v>
      </c>
      <c r="Q81" s="34">
        <f t="shared" si="6"/>
        <v>0.52042522475342312</v>
      </c>
      <c r="R81" s="34">
        <f t="shared" si="7"/>
        <v>0.13300113399811195</v>
      </c>
    </row>
    <row r="82" spans="1:18" x14ac:dyDescent="0.25">
      <c r="A82" t="s">
        <v>18</v>
      </c>
      <c r="B82" t="s">
        <v>19</v>
      </c>
      <c r="C82">
        <v>2018</v>
      </c>
      <c r="D82" t="s">
        <v>20</v>
      </c>
      <c r="E82" t="s">
        <v>29</v>
      </c>
      <c r="F82" s="1">
        <v>16990836</v>
      </c>
      <c r="G82" s="1">
        <v>7100562</v>
      </c>
      <c r="H82" s="1">
        <v>787515</v>
      </c>
      <c r="I82" s="1">
        <v>2113347</v>
      </c>
      <c r="J82" s="1">
        <v>182402</v>
      </c>
      <c r="K82" s="1">
        <v>775835</v>
      </c>
      <c r="L82" s="1">
        <v>981395</v>
      </c>
      <c r="M82" s="1">
        <v>1219125</v>
      </c>
      <c r="N82" s="1">
        <v>396364</v>
      </c>
      <c r="O82" s="33">
        <f t="shared" si="4"/>
        <v>9890274</v>
      </c>
      <c r="P82" s="33">
        <f t="shared" si="5"/>
        <v>3434291</v>
      </c>
      <c r="Q82" s="34">
        <f t="shared" si="6"/>
        <v>0.58209460676331637</v>
      </c>
      <c r="R82" s="34">
        <f t="shared" si="7"/>
        <v>0.2021260754915179</v>
      </c>
    </row>
    <row r="83" spans="1:18" x14ac:dyDescent="0.25">
      <c r="A83" t="s">
        <v>18</v>
      </c>
      <c r="B83" t="s">
        <v>19</v>
      </c>
      <c r="C83">
        <v>2018</v>
      </c>
      <c r="D83" t="s">
        <v>20</v>
      </c>
      <c r="E83" t="s">
        <v>30</v>
      </c>
      <c r="F83" s="1">
        <v>23148577</v>
      </c>
      <c r="G83" s="1">
        <v>10079814</v>
      </c>
      <c r="H83" s="1">
        <v>1036773</v>
      </c>
      <c r="I83" s="1">
        <v>2397887</v>
      </c>
      <c r="J83" s="1">
        <v>272949</v>
      </c>
      <c r="K83" s="1">
        <v>1076008</v>
      </c>
      <c r="L83" s="1">
        <v>1337302</v>
      </c>
      <c r="M83" s="1">
        <v>1745114</v>
      </c>
      <c r="N83" s="1">
        <v>506081</v>
      </c>
      <c r="O83" s="33">
        <f t="shared" si="4"/>
        <v>13068763</v>
      </c>
      <c r="P83" s="33">
        <f t="shared" si="5"/>
        <v>4696649</v>
      </c>
      <c r="Q83" s="34">
        <f t="shared" si="6"/>
        <v>0.56456010233372012</v>
      </c>
      <c r="R83" s="34">
        <f t="shared" si="7"/>
        <v>0.2028914779513229</v>
      </c>
    </row>
    <row r="84" spans="1:18" x14ac:dyDescent="0.25">
      <c r="A84" t="s">
        <v>18</v>
      </c>
      <c r="B84" t="s">
        <v>19</v>
      </c>
      <c r="C84">
        <v>2018</v>
      </c>
      <c r="D84" t="s">
        <v>20</v>
      </c>
      <c r="E84" t="s">
        <v>31</v>
      </c>
      <c r="F84" s="1">
        <v>19979671</v>
      </c>
      <c r="G84" s="1">
        <v>8562162</v>
      </c>
      <c r="H84" s="1">
        <v>868806</v>
      </c>
      <c r="I84" s="1">
        <v>2053307</v>
      </c>
      <c r="J84" s="1">
        <v>219276</v>
      </c>
      <c r="K84" s="1">
        <v>838544</v>
      </c>
      <c r="L84" s="1">
        <v>1191494</v>
      </c>
      <c r="M84" s="1">
        <v>1570667</v>
      </c>
      <c r="N84" s="1">
        <v>436804</v>
      </c>
      <c r="O84" s="33">
        <f t="shared" si="4"/>
        <v>11417509</v>
      </c>
      <c r="P84" s="33">
        <f t="shared" si="5"/>
        <v>4238611</v>
      </c>
      <c r="Q84" s="34">
        <f t="shared" si="6"/>
        <v>0.57145630676300918</v>
      </c>
      <c r="R84" s="34">
        <f t="shared" si="7"/>
        <v>0.2121461859907503</v>
      </c>
    </row>
    <row r="85" spans="1:18" x14ac:dyDescent="0.25">
      <c r="A85" t="s">
        <v>18</v>
      </c>
      <c r="B85" t="s">
        <v>19</v>
      </c>
      <c r="C85">
        <v>2018</v>
      </c>
      <c r="D85" t="s">
        <v>20</v>
      </c>
      <c r="E85" t="s">
        <v>32</v>
      </c>
      <c r="F85" s="1">
        <v>16304665</v>
      </c>
      <c r="G85" s="1">
        <v>6610140</v>
      </c>
      <c r="H85" s="1">
        <v>806585</v>
      </c>
      <c r="I85" s="1">
        <v>1710242</v>
      </c>
      <c r="J85" s="1">
        <v>201909</v>
      </c>
      <c r="K85" s="1">
        <v>748322</v>
      </c>
      <c r="L85" s="1">
        <v>823428</v>
      </c>
      <c r="M85" s="1">
        <v>1319856</v>
      </c>
      <c r="N85" s="1">
        <v>399869</v>
      </c>
      <c r="O85" s="33">
        <f t="shared" si="4"/>
        <v>9694525</v>
      </c>
      <c r="P85" s="33">
        <f t="shared" si="5"/>
        <v>3684314</v>
      </c>
      <c r="Q85" s="34">
        <f t="shared" si="6"/>
        <v>0.59458596665432872</v>
      </c>
      <c r="R85" s="34">
        <f t="shared" si="7"/>
        <v>0.22596686285796119</v>
      </c>
    </row>
    <row r="86" spans="1:18" x14ac:dyDescent="0.25">
      <c r="A86" t="s">
        <v>18</v>
      </c>
      <c r="B86" t="s">
        <v>19</v>
      </c>
      <c r="C86">
        <v>2019</v>
      </c>
      <c r="D86" t="s">
        <v>20</v>
      </c>
      <c r="E86" t="s">
        <v>21</v>
      </c>
      <c r="F86" s="1">
        <v>22993932</v>
      </c>
      <c r="G86" s="1">
        <v>9859051</v>
      </c>
      <c r="H86" s="1">
        <v>1007411</v>
      </c>
      <c r="I86" s="1">
        <v>2338942</v>
      </c>
      <c r="J86" s="1">
        <v>239313</v>
      </c>
      <c r="K86" s="1">
        <v>1138580</v>
      </c>
      <c r="L86" s="1">
        <v>1419262</v>
      </c>
      <c r="M86" s="1">
        <v>1703999</v>
      </c>
      <c r="N86" s="1">
        <v>464102</v>
      </c>
      <c r="O86" s="33">
        <f t="shared" si="4"/>
        <v>13134881</v>
      </c>
      <c r="P86" s="33">
        <f t="shared" si="5"/>
        <v>4823272</v>
      </c>
      <c r="Q86" s="34">
        <f t="shared" si="6"/>
        <v>0.57123248864091625</v>
      </c>
      <c r="R86" s="34">
        <f t="shared" si="7"/>
        <v>0.20976281916463874</v>
      </c>
    </row>
    <row r="87" spans="1:18" x14ac:dyDescent="0.25">
      <c r="A87" t="s">
        <v>18</v>
      </c>
      <c r="B87" t="s">
        <v>19</v>
      </c>
      <c r="C87">
        <v>2019</v>
      </c>
      <c r="D87" t="s">
        <v>20</v>
      </c>
      <c r="E87" t="s">
        <v>22</v>
      </c>
      <c r="F87" s="1">
        <v>15775785</v>
      </c>
      <c r="G87" s="1">
        <v>7590684</v>
      </c>
      <c r="H87" s="1">
        <v>770345</v>
      </c>
      <c r="I87" s="1">
        <v>1709943</v>
      </c>
      <c r="J87" s="1">
        <v>181197</v>
      </c>
      <c r="K87" s="1">
        <v>715140</v>
      </c>
      <c r="L87" s="1">
        <v>909348</v>
      </c>
      <c r="M87" s="1">
        <v>1220195</v>
      </c>
      <c r="N87" s="1">
        <v>366084</v>
      </c>
      <c r="O87" s="33">
        <f t="shared" si="4"/>
        <v>8185101</v>
      </c>
      <c r="P87" s="33">
        <f t="shared" si="5"/>
        <v>2312849</v>
      </c>
      <c r="Q87" s="34">
        <f t="shared" si="6"/>
        <v>0.51883953793741489</v>
      </c>
      <c r="R87" s="34">
        <f t="shared" si="7"/>
        <v>0.14660753807179802</v>
      </c>
    </row>
    <row r="88" spans="1:18" x14ac:dyDescent="0.25">
      <c r="A88" t="s">
        <v>18</v>
      </c>
      <c r="B88" t="s">
        <v>19</v>
      </c>
      <c r="C88">
        <v>2019</v>
      </c>
      <c r="D88" t="s">
        <v>20</v>
      </c>
      <c r="E88" t="s">
        <v>23</v>
      </c>
      <c r="F88" s="1">
        <v>14693276</v>
      </c>
      <c r="G88" s="1">
        <v>6027183</v>
      </c>
      <c r="H88" s="1">
        <v>706131</v>
      </c>
      <c r="I88" s="1">
        <v>1477534</v>
      </c>
      <c r="J88" s="1">
        <v>156797</v>
      </c>
      <c r="K88" s="1">
        <v>644524</v>
      </c>
      <c r="L88" s="1">
        <v>770599</v>
      </c>
      <c r="M88" s="1">
        <v>1248757</v>
      </c>
      <c r="N88" s="1">
        <v>358088</v>
      </c>
      <c r="O88" s="33">
        <f t="shared" si="4"/>
        <v>8666093</v>
      </c>
      <c r="P88" s="33">
        <f t="shared" si="5"/>
        <v>3303663</v>
      </c>
      <c r="Q88" s="34">
        <f t="shared" si="6"/>
        <v>0.58979991936447662</v>
      </c>
      <c r="R88" s="34">
        <f t="shared" si="7"/>
        <v>0.22484182560784946</v>
      </c>
    </row>
    <row r="89" spans="1:18" x14ac:dyDescent="0.25">
      <c r="A89" t="s">
        <v>18</v>
      </c>
      <c r="B89" t="s">
        <v>19</v>
      </c>
      <c r="C89">
        <v>2019</v>
      </c>
      <c r="D89" t="s">
        <v>20</v>
      </c>
      <c r="E89" t="s">
        <v>24</v>
      </c>
      <c r="F89" s="1">
        <v>20950070</v>
      </c>
      <c r="G89" s="1">
        <v>10304746</v>
      </c>
      <c r="H89" s="1">
        <v>996432</v>
      </c>
      <c r="I89" s="1">
        <v>2391536</v>
      </c>
      <c r="J89" s="1">
        <v>221176</v>
      </c>
      <c r="K89" s="1">
        <v>945985</v>
      </c>
      <c r="L89" s="1">
        <v>1191081</v>
      </c>
      <c r="M89" s="1">
        <v>1508105</v>
      </c>
      <c r="N89" s="1">
        <v>436767</v>
      </c>
      <c r="O89" s="33">
        <f t="shared" si="4"/>
        <v>10645324</v>
      </c>
      <c r="P89" s="33">
        <f t="shared" si="5"/>
        <v>2954242</v>
      </c>
      <c r="Q89" s="34">
        <f t="shared" si="6"/>
        <v>0.50812832606287239</v>
      </c>
      <c r="R89" s="34">
        <f t="shared" si="7"/>
        <v>0.14101346678077925</v>
      </c>
    </row>
    <row r="90" spans="1:18" x14ac:dyDescent="0.25">
      <c r="A90" t="s">
        <v>18</v>
      </c>
      <c r="B90" t="s">
        <v>19</v>
      </c>
      <c r="C90">
        <v>2019</v>
      </c>
      <c r="D90" t="s">
        <v>20</v>
      </c>
      <c r="E90" t="s">
        <v>25</v>
      </c>
      <c r="F90" s="1">
        <v>20663671</v>
      </c>
      <c r="G90" s="1">
        <v>8508915</v>
      </c>
      <c r="H90" s="1">
        <v>907552</v>
      </c>
      <c r="I90" s="1">
        <v>2448583</v>
      </c>
      <c r="J90" s="1">
        <v>232296</v>
      </c>
      <c r="K90" s="1">
        <v>896638</v>
      </c>
      <c r="L90" s="1">
        <v>1036658</v>
      </c>
      <c r="M90" s="1">
        <v>1662699</v>
      </c>
      <c r="N90" s="1">
        <v>474519</v>
      </c>
      <c r="O90" s="33">
        <f t="shared" si="4"/>
        <v>12154756</v>
      </c>
      <c r="P90" s="33">
        <f t="shared" si="5"/>
        <v>4495811</v>
      </c>
      <c r="Q90" s="34">
        <f t="shared" si="6"/>
        <v>0.58821861807613951</v>
      </c>
      <c r="R90" s="34">
        <f t="shared" si="7"/>
        <v>0.2175707791708453</v>
      </c>
    </row>
    <row r="91" spans="1:18" x14ac:dyDescent="0.25">
      <c r="A91" t="s">
        <v>18</v>
      </c>
      <c r="B91" t="s">
        <v>19</v>
      </c>
      <c r="C91">
        <v>2019</v>
      </c>
      <c r="D91" t="s">
        <v>20</v>
      </c>
      <c r="E91" t="s">
        <v>26</v>
      </c>
      <c r="F91" s="1">
        <v>22311822</v>
      </c>
      <c r="G91" s="1">
        <v>8950825</v>
      </c>
      <c r="H91" s="1">
        <v>924673</v>
      </c>
      <c r="I91" s="1">
        <v>2373330</v>
      </c>
      <c r="J91" s="1">
        <v>276387</v>
      </c>
      <c r="K91" s="1">
        <v>926585</v>
      </c>
      <c r="L91" s="1">
        <v>1141341</v>
      </c>
      <c r="M91" s="1">
        <v>1924272</v>
      </c>
      <c r="N91" s="1">
        <v>475888</v>
      </c>
      <c r="O91" s="33">
        <f t="shared" si="4"/>
        <v>13360997</v>
      </c>
      <c r="P91" s="33">
        <f t="shared" si="5"/>
        <v>5318521</v>
      </c>
      <c r="Q91" s="34">
        <f t="shared" si="6"/>
        <v>0.59883038686845036</v>
      </c>
      <c r="R91" s="34">
        <f t="shared" si="7"/>
        <v>0.23837233014856429</v>
      </c>
    </row>
    <row r="92" spans="1:18" x14ac:dyDescent="0.25">
      <c r="A92" t="s">
        <v>18</v>
      </c>
      <c r="B92" t="s">
        <v>19</v>
      </c>
      <c r="C92">
        <v>2019</v>
      </c>
      <c r="D92" t="s">
        <v>20</v>
      </c>
      <c r="E92" t="s">
        <v>27</v>
      </c>
      <c r="F92" s="1">
        <v>14537190</v>
      </c>
      <c r="G92" s="1">
        <v>6772562</v>
      </c>
      <c r="H92" s="1">
        <v>720826</v>
      </c>
      <c r="I92" s="1">
        <v>1512300</v>
      </c>
      <c r="J92" s="1">
        <v>145469</v>
      </c>
      <c r="K92" s="1">
        <v>590365</v>
      </c>
      <c r="L92" s="1">
        <v>763861</v>
      </c>
      <c r="M92" s="1">
        <v>1092346</v>
      </c>
      <c r="N92" s="1">
        <v>313859</v>
      </c>
      <c r="O92" s="33">
        <f t="shared" si="4"/>
        <v>7764628</v>
      </c>
      <c r="P92" s="33">
        <f t="shared" si="5"/>
        <v>2625602</v>
      </c>
      <c r="Q92" s="34">
        <f t="shared" si="6"/>
        <v>0.53412165624855978</v>
      </c>
      <c r="R92" s="34">
        <f t="shared" si="7"/>
        <v>0.18061275941223853</v>
      </c>
    </row>
    <row r="93" spans="1:18" x14ac:dyDescent="0.25">
      <c r="A93" t="s">
        <v>18</v>
      </c>
      <c r="B93" t="s">
        <v>19</v>
      </c>
      <c r="C93">
        <v>2019</v>
      </c>
      <c r="D93" t="s">
        <v>20</v>
      </c>
      <c r="E93" t="s">
        <v>28</v>
      </c>
      <c r="F93" s="1">
        <v>25680202</v>
      </c>
      <c r="G93" s="1">
        <v>12517373</v>
      </c>
      <c r="H93" s="1">
        <v>1050172</v>
      </c>
      <c r="I93" s="1">
        <v>2851891</v>
      </c>
      <c r="J93" s="1">
        <v>259024</v>
      </c>
      <c r="K93" s="1">
        <v>1072491</v>
      </c>
      <c r="L93" s="1">
        <v>1453675</v>
      </c>
      <c r="M93" s="1">
        <v>2020361</v>
      </c>
      <c r="N93" s="1">
        <v>574482</v>
      </c>
      <c r="O93" s="33">
        <f t="shared" si="4"/>
        <v>13162829</v>
      </c>
      <c r="P93" s="33">
        <f t="shared" si="5"/>
        <v>3880733</v>
      </c>
      <c r="Q93" s="34">
        <f t="shared" si="6"/>
        <v>0.51256719086555469</v>
      </c>
      <c r="R93" s="34">
        <f t="shared" si="7"/>
        <v>0.1511176975944348</v>
      </c>
    </row>
    <row r="94" spans="1:18" x14ac:dyDescent="0.25">
      <c r="A94" t="s">
        <v>18</v>
      </c>
      <c r="B94" t="s">
        <v>19</v>
      </c>
      <c r="C94">
        <v>2019</v>
      </c>
      <c r="D94" t="s">
        <v>20</v>
      </c>
      <c r="E94" t="s">
        <v>29</v>
      </c>
      <c r="F94" s="1">
        <v>16771402</v>
      </c>
      <c r="G94" s="1">
        <v>6865712</v>
      </c>
      <c r="H94" s="1">
        <v>685653</v>
      </c>
      <c r="I94" s="1">
        <v>1988754</v>
      </c>
      <c r="J94" s="1">
        <v>173459</v>
      </c>
      <c r="K94" s="1">
        <v>765907</v>
      </c>
      <c r="L94" s="1">
        <v>938782</v>
      </c>
      <c r="M94" s="1">
        <v>1422906</v>
      </c>
      <c r="N94" s="1">
        <v>383468</v>
      </c>
      <c r="O94" s="33">
        <f t="shared" si="4"/>
        <v>9905690</v>
      </c>
      <c r="P94" s="33">
        <f t="shared" si="5"/>
        <v>3546761</v>
      </c>
      <c r="Q94" s="34">
        <f t="shared" si="6"/>
        <v>0.59062981138965009</v>
      </c>
      <c r="R94" s="34">
        <f t="shared" si="7"/>
        <v>0.21147671494607309</v>
      </c>
    </row>
    <row r="95" spans="1:18" x14ac:dyDescent="0.25">
      <c r="A95" t="s">
        <v>18</v>
      </c>
      <c r="B95" t="s">
        <v>19</v>
      </c>
      <c r="C95">
        <v>2019</v>
      </c>
      <c r="D95" t="s">
        <v>20</v>
      </c>
      <c r="E95" t="s">
        <v>30</v>
      </c>
      <c r="F95" s="1">
        <v>16933143</v>
      </c>
      <c r="G95" s="1">
        <v>7868673</v>
      </c>
      <c r="H95" s="1">
        <v>808478</v>
      </c>
      <c r="I95" s="1">
        <v>2066473</v>
      </c>
      <c r="J95" s="1">
        <v>173160</v>
      </c>
      <c r="K95" s="1">
        <v>702619</v>
      </c>
      <c r="L95" s="1">
        <v>899513</v>
      </c>
      <c r="M95" s="1">
        <v>1254355</v>
      </c>
      <c r="N95" s="1">
        <v>387635</v>
      </c>
      <c r="O95" s="33">
        <f t="shared" si="4"/>
        <v>9064470</v>
      </c>
      <c r="P95" s="33">
        <f t="shared" si="5"/>
        <v>2772237</v>
      </c>
      <c r="Q95" s="34">
        <f t="shared" si="6"/>
        <v>0.53530936341823843</v>
      </c>
      <c r="R95" s="34">
        <f t="shared" si="7"/>
        <v>0.16371662366519907</v>
      </c>
    </row>
    <row r="96" spans="1:18" x14ac:dyDescent="0.25">
      <c r="A96" t="s">
        <v>18</v>
      </c>
      <c r="B96" t="s">
        <v>19</v>
      </c>
      <c r="C96">
        <v>2019</v>
      </c>
      <c r="D96" t="s">
        <v>20</v>
      </c>
      <c r="E96" t="s">
        <v>31</v>
      </c>
      <c r="F96" s="1">
        <v>18093571</v>
      </c>
      <c r="G96" s="1">
        <v>7942616</v>
      </c>
      <c r="H96" s="1">
        <v>899147</v>
      </c>
      <c r="I96" s="1">
        <v>2224218</v>
      </c>
      <c r="J96" s="1">
        <v>199198</v>
      </c>
      <c r="K96" s="1">
        <v>778336</v>
      </c>
      <c r="L96" s="1">
        <v>1077622</v>
      </c>
      <c r="M96" s="1">
        <v>1320824</v>
      </c>
      <c r="N96" s="1">
        <v>442129</v>
      </c>
      <c r="O96" s="33">
        <f t="shared" si="4"/>
        <v>10150955</v>
      </c>
      <c r="P96" s="33">
        <f t="shared" si="5"/>
        <v>3209481</v>
      </c>
      <c r="Q96" s="34">
        <f t="shared" si="6"/>
        <v>0.56102551563757097</v>
      </c>
      <c r="R96" s="34">
        <f t="shared" si="7"/>
        <v>0.17738239731670438</v>
      </c>
    </row>
    <row r="97" spans="1:18" x14ac:dyDescent="0.25">
      <c r="A97" t="s">
        <v>18</v>
      </c>
      <c r="B97" t="s">
        <v>19</v>
      </c>
      <c r="C97">
        <v>2019</v>
      </c>
      <c r="D97" t="s">
        <v>20</v>
      </c>
      <c r="E97" t="s">
        <v>32</v>
      </c>
      <c r="F97" s="1">
        <v>15442950</v>
      </c>
      <c r="G97" s="1">
        <v>7132203</v>
      </c>
      <c r="H97" s="1">
        <v>734261</v>
      </c>
      <c r="I97" s="1">
        <v>1561720</v>
      </c>
      <c r="J97" s="1">
        <v>167260</v>
      </c>
      <c r="K97" s="1">
        <v>691264</v>
      </c>
      <c r="L97" s="1">
        <v>801672</v>
      </c>
      <c r="M97" s="1">
        <v>1122540</v>
      </c>
      <c r="N97" s="1">
        <v>329879</v>
      </c>
      <c r="O97" s="33">
        <f t="shared" si="4"/>
        <v>8310747</v>
      </c>
      <c r="P97" s="33">
        <f t="shared" si="5"/>
        <v>2902151</v>
      </c>
      <c r="Q97" s="34">
        <f t="shared" si="6"/>
        <v>0.53815799442464041</v>
      </c>
      <c r="R97" s="34">
        <f t="shared" si="7"/>
        <v>0.18792724188059923</v>
      </c>
    </row>
    <row r="98" spans="1:18" x14ac:dyDescent="0.25">
      <c r="A98" t="s">
        <v>18</v>
      </c>
      <c r="B98" t="s">
        <v>19</v>
      </c>
      <c r="C98">
        <v>2020</v>
      </c>
      <c r="D98" t="s">
        <v>20</v>
      </c>
      <c r="E98" t="s">
        <v>21</v>
      </c>
      <c r="F98" s="1">
        <v>25097823</v>
      </c>
      <c r="G98" s="1">
        <v>11464436</v>
      </c>
      <c r="H98" s="1">
        <v>1085414</v>
      </c>
      <c r="I98" s="1">
        <v>2973881</v>
      </c>
      <c r="J98" s="1">
        <v>270401</v>
      </c>
      <c r="K98" s="1">
        <v>1198314</v>
      </c>
      <c r="L98" s="1">
        <v>1537362</v>
      </c>
      <c r="M98" s="1">
        <v>2080797</v>
      </c>
      <c r="N98" s="1">
        <v>571749</v>
      </c>
      <c r="O98" s="33">
        <f t="shared" si="4"/>
        <v>13633387</v>
      </c>
      <c r="P98" s="33">
        <f t="shared" si="5"/>
        <v>3915469</v>
      </c>
      <c r="Q98" s="34">
        <f t="shared" si="6"/>
        <v>0.54320994295003189</v>
      </c>
      <c r="R98" s="34">
        <f t="shared" si="7"/>
        <v>0.15600831195598119</v>
      </c>
    </row>
    <row r="99" spans="1:18" x14ac:dyDescent="0.25">
      <c r="A99" t="s">
        <v>18</v>
      </c>
      <c r="B99" t="s">
        <v>19</v>
      </c>
      <c r="C99">
        <v>2020</v>
      </c>
      <c r="D99" t="s">
        <v>20</v>
      </c>
      <c r="E99" t="s">
        <v>22</v>
      </c>
      <c r="F99" s="1">
        <v>16491591</v>
      </c>
      <c r="G99" s="1">
        <v>7884523</v>
      </c>
      <c r="H99" s="1">
        <v>706193</v>
      </c>
      <c r="I99" s="1">
        <v>2058910</v>
      </c>
      <c r="J99" s="1">
        <v>187172</v>
      </c>
      <c r="K99" s="1">
        <v>818157</v>
      </c>
      <c r="L99" s="1">
        <v>991865</v>
      </c>
      <c r="M99" s="1">
        <v>1331378</v>
      </c>
      <c r="N99" s="1">
        <v>370356</v>
      </c>
      <c r="O99" s="33">
        <f t="shared" si="4"/>
        <v>8607068</v>
      </c>
      <c r="P99" s="33">
        <f t="shared" si="5"/>
        <v>2143037</v>
      </c>
      <c r="Q99" s="34">
        <f t="shared" si="6"/>
        <v>0.52190646736266988</v>
      </c>
      <c r="R99" s="34">
        <f t="shared" si="7"/>
        <v>0.12994725615011918</v>
      </c>
    </row>
    <row r="100" spans="1:18" x14ac:dyDescent="0.25">
      <c r="A100" t="s">
        <v>18</v>
      </c>
      <c r="B100" t="s">
        <v>19</v>
      </c>
      <c r="C100">
        <v>2020</v>
      </c>
      <c r="D100" t="s">
        <v>20</v>
      </c>
      <c r="E100" t="s">
        <v>23</v>
      </c>
      <c r="F100" s="1">
        <v>13019298</v>
      </c>
      <c r="G100" s="1">
        <v>6033112</v>
      </c>
      <c r="H100" s="1">
        <v>631242</v>
      </c>
      <c r="I100" s="1">
        <v>1436411</v>
      </c>
      <c r="J100" s="1">
        <v>141587</v>
      </c>
      <c r="K100" s="1">
        <v>540653</v>
      </c>
      <c r="L100" s="1">
        <v>726502</v>
      </c>
      <c r="M100" s="1">
        <v>971165</v>
      </c>
      <c r="N100" s="1">
        <v>262708</v>
      </c>
      <c r="O100" s="33">
        <f t="shared" si="4"/>
        <v>6986186</v>
      </c>
      <c r="P100" s="33">
        <f t="shared" si="5"/>
        <v>2275918</v>
      </c>
      <c r="Q100" s="34">
        <f t="shared" si="6"/>
        <v>0.53660235751574314</v>
      </c>
      <c r="R100" s="34">
        <f t="shared" si="7"/>
        <v>0.17481111500789059</v>
      </c>
    </row>
    <row r="101" spans="1:18" x14ac:dyDescent="0.25">
      <c r="A101" t="s">
        <v>18</v>
      </c>
      <c r="B101" t="s">
        <v>19</v>
      </c>
      <c r="C101">
        <v>2020</v>
      </c>
      <c r="D101" t="s">
        <v>20</v>
      </c>
      <c r="E101" t="s">
        <v>24</v>
      </c>
      <c r="F101" s="1">
        <v>18137975</v>
      </c>
      <c r="G101" s="1">
        <v>9049303</v>
      </c>
      <c r="H101" s="1">
        <v>766774</v>
      </c>
      <c r="I101" s="1">
        <v>2071573</v>
      </c>
      <c r="J101" s="1">
        <v>211295</v>
      </c>
      <c r="K101" s="1">
        <v>828192</v>
      </c>
      <c r="L101" s="1">
        <v>976986</v>
      </c>
      <c r="M101" s="1">
        <v>1377291</v>
      </c>
      <c r="N101" s="1">
        <v>427770</v>
      </c>
      <c r="O101" s="33">
        <f t="shared" si="4"/>
        <v>9088672</v>
      </c>
      <c r="P101" s="33">
        <f t="shared" si="5"/>
        <v>2428791</v>
      </c>
      <c r="Q101" s="34">
        <f t="shared" si="6"/>
        <v>0.50108526447963464</v>
      </c>
      <c r="R101" s="34">
        <f t="shared" si="7"/>
        <v>0.13390640355386971</v>
      </c>
    </row>
    <row r="102" spans="1:18" x14ac:dyDescent="0.25">
      <c r="A102" t="s">
        <v>18</v>
      </c>
      <c r="B102" t="s">
        <v>19</v>
      </c>
      <c r="C102">
        <v>2020</v>
      </c>
      <c r="D102" t="s">
        <v>20</v>
      </c>
      <c r="E102" t="s">
        <v>25</v>
      </c>
      <c r="F102" s="1">
        <v>19906222</v>
      </c>
      <c r="G102" s="1">
        <v>9592107</v>
      </c>
      <c r="H102" s="1">
        <v>804051</v>
      </c>
      <c r="I102" s="1">
        <v>2107365</v>
      </c>
      <c r="J102" s="1">
        <v>211617</v>
      </c>
      <c r="K102" s="1">
        <v>882849</v>
      </c>
      <c r="L102" s="1">
        <v>1206445</v>
      </c>
      <c r="M102" s="1">
        <v>1691907</v>
      </c>
      <c r="N102" s="1">
        <v>405268</v>
      </c>
      <c r="O102" s="33">
        <f t="shared" si="4"/>
        <v>10314115</v>
      </c>
      <c r="P102" s="33">
        <f t="shared" si="5"/>
        <v>3004613</v>
      </c>
      <c r="Q102" s="34">
        <f t="shared" si="6"/>
        <v>0.51813523430010977</v>
      </c>
      <c r="R102" s="34">
        <f t="shared" si="7"/>
        <v>0.15093838499339554</v>
      </c>
    </row>
    <row r="103" spans="1:18" x14ac:dyDescent="0.25">
      <c r="A103" t="s">
        <v>18</v>
      </c>
      <c r="B103" t="s">
        <v>19</v>
      </c>
      <c r="C103">
        <v>2020</v>
      </c>
      <c r="D103" t="s">
        <v>20</v>
      </c>
      <c r="E103" t="s">
        <v>26</v>
      </c>
      <c r="F103" s="1">
        <v>14526502</v>
      </c>
      <c r="G103" s="1">
        <v>6229151</v>
      </c>
      <c r="H103" s="1">
        <v>711009</v>
      </c>
      <c r="I103" s="1">
        <v>1495456</v>
      </c>
      <c r="J103" s="1">
        <v>176747</v>
      </c>
      <c r="K103" s="1">
        <v>625608</v>
      </c>
      <c r="L103" s="1">
        <v>824107</v>
      </c>
      <c r="M103" s="1">
        <v>1201477</v>
      </c>
      <c r="N103" s="1">
        <v>313756</v>
      </c>
      <c r="O103" s="33">
        <f t="shared" si="4"/>
        <v>8297351</v>
      </c>
      <c r="P103" s="33">
        <f t="shared" si="5"/>
        <v>2949191</v>
      </c>
      <c r="Q103" s="34">
        <f t="shared" si="6"/>
        <v>0.57118713094177798</v>
      </c>
      <c r="R103" s="34">
        <f t="shared" si="7"/>
        <v>0.20302141561678097</v>
      </c>
    </row>
    <row r="104" spans="1:18" x14ac:dyDescent="0.25">
      <c r="A104" t="s">
        <v>18</v>
      </c>
      <c r="B104" t="s">
        <v>19</v>
      </c>
      <c r="C104">
        <v>2020</v>
      </c>
      <c r="D104" t="s">
        <v>20</v>
      </c>
      <c r="E104" t="s">
        <v>27</v>
      </c>
      <c r="F104" s="1">
        <v>21526812</v>
      </c>
      <c r="G104" s="1">
        <v>10693878</v>
      </c>
      <c r="H104" s="1">
        <v>1036334</v>
      </c>
      <c r="I104" s="1">
        <v>2393657</v>
      </c>
      <c r="J104" s="1">
        <v>258829</v>
      </c>
      <c r="K104" s="1">
        <v>889744</v>
      </c>
      <c r="L104" s="1">
        <v>1230978</v>
      </c>
      <c r="M104" s="1">
        <v>1790551</v>
      </c>
      <c r="N104" s="1">
        <v>475706</v>
      </c>
      <c r="O104" s="33">
        <f t="shared" si="4"/>
        <v>10832934</v>
      </c>
      <c r="P104" s="33">
        <f t="shared" si="5"/>
        <v>2757135</v>
      </c>
      <c r="Q104" s="34">
        <f t="shared" si="6"/>
        <v>0.50322983263847898</v>
      </c>
      <c r="R104" s="34">
        <f t="shared" si="7"/>
        <v>0.12807911361886748</v>
      </c>
    </row>
    <row r="105" spans="1:18" x14ac:dyDescent="0.25">
      <c r="A105" t="s">
        <v>18</v>
      </c>
      <c r="B105" t="s">
        <v>19</v>
      </c>
      <c r="C105">
        <v>2020</v>
      </c>
      <c r="D105" t="s">
        <v>20</v>
      </c>
      <c r="E105" t="s">
        <v>28</v>
      </c>
      <c r="F105" s="1">
        <v>19647355</v>
      </c>
      <c r="G105" s="1">
        <v>9807183</v>
      </c>
      <c r="H105" s="1">
        <v>921681</v>
      </c>
      <c r="I105" s="1">
        <v>2428629</v>
      </c>
      <c r="J105" s="1">
        <v>229589</v>
      </c>
      <c r="K105" s="1">
        <v>913737</v>
      </c>
      <c r="L105" s="1">
        <v>990981</v>
      </c>
      <c r="M105" s="1">
        <v>1682587</v>
      </c>
      <c r="N105" s="1">
        <v>436628</v>
      </c>
      <c r="O105" s="33">
        <f t="shared" si="4"/>
        <v>9840172</v>
      </c>
      <c r="P105" s="33">
        <f t="shared" si="5"/>
        <v>2236340</v>
      </c>
      <c r="Q105" s="34">
        <f t="shared" si="6"/>
        <v>0.50083952776340634</v>
      </c>
      <c r="R105" s="34">
        <f t="shared" si="7"/>
        <v>0.1138239727434049</v>
      </c>
    </row>
    <row r="106" spans="1:18" x14ac:dyDescent="0.25">
      <c r="A106" t="s">
        <v>18</v>
      </c>
      <c r="B106" t="s">
        <v>19</v>
      </c>
      <c r="C106">
        <v>2020</v>
      </c>
      <c r="D106" t="s">
        <v>20</v>
      </c>
      <c r="E106" t="s">
        <v>29</v>
      </c>
      <c r="F106" s="1">
        <v>10648319</v>
      </c>
      <c r="G106" s="1">
        <v>4745875</v>
      </c>
      <c r="H106" s="1">
        <v>463729</v>
      </c>
      <c r="I106" s="1">
        <v>1174690</v>
      </c>
      <c r="J106" s="1">
        <v>122946</v>
      </c>
      <c r="K106" s="1">
        <v>519107</v>
      </c>
      <c r="L106" s="1">
        <v>578191</v>
      </c>
      <c r="M106" s="1">
        <v>912271</v>
      </c>
      <c r="N106" s="1">
        <v>215818</v>
      </c>
      <c r="O106" s="33">
        <f t="shared" si="4"/>
        <v>5902444</v>
      </c>
      <c r="P106" s="33">
        <f t="shared" si="5"/>
        <v>1915692</v>
      </c>
      <c r="Q106" s="34">
        <f t="shared" si="6"/>
        <v>0.55430758601428076</v>
      </c>
      <c r="R106" s="34">
        <f t="shared" si="7"/>
        <v>0.17990557946282412</v>
      </c>
    </row>
    <row r="107" spans="1:18" x14ac:dyDescent="0.25">
      <c r="A107" t="s">
        <v>18</v>
      </c>
      <c r="B107" t="s">
        <v>19</v>
      </c>
      <c r="C107">
        <v>2020</v>
      </c>
      <c r="D107" t="s">
        <v>20</v>
      </c>
      <c r="E107" t="s">
        <v>30</v>
      </c>
      <c r="F107" s="1">
        <v>14695586</v>
      </c>
      <c r="G107" s="1">
        <v>6939494</v>
      </c>
      <c r="H107" s="1">
        <v>678505</v>
      </c>
      <c r="I107" s="1">
        <v>1587200</v>
      </c>
      <c r="J107" s="1">
        <v>149018</v>
      </c>
      <c r="K107" s="1">
        <v>625269</v>
      </c>
      <c r="L107" s="1">
        <v>738682</v>
      </c>
      <c r="M107" s="1">
        <v>1099874</v>
      </c>
      <c r="N107" s="1">
        <v>310799</v>
      </c>
      <c r="O107" s="33">
        <f t="shared" si="4"/>
        <v>7756092</v>
      </c>
      <c r="P107" s="33">
        <f t="shared" si="5"/>
        <v>2566745</v>
      </c>
      <c r="Q107" s="34">
        <f t="shared" si="6"/>
        <v>0.52778378487254607</v>
      </c>
      <c r="R107" s="34">
        <f t="shared" si="7"/>
        <v>0.17466094921291331</v>
      </c>
    </row>
    <row r="108" spans="1:18" x14ac:dyDescent="0.25">
      <c r="A108" t="s">
        <v>18</v>
      </c>
      <c r="B108" t="s">
        <v>19</v>
      </c>
      <c r="C108">
        <v>2020</v>
      </c>
      <c r="D108" t="s">
        <v>20</v>
      </c>
      <c r="E108" t="s">
        <v>31</v>
      </c>
      <c r="F108" s="1">
        <v>13592153</v>
      </c>
      <c r="G108" s="1">
        <v>5539328</v>
      </c>
      <c r="H108" s="1">
        <v>633819</v>
      </c>
      <c r="I108" s="1">
        <v>1641870</v>
      </c>
      <c r="J108" s="1">
        <v>161178</v>
      </c>
      <c r="K108" s="1">
        <v>613550</v>
      </c>
      <c r="L108" s="1">
        <v>794276</v>
      </c>
      <c r="M108" s="1">
        <v>1029583</v>
      </c>
      <c r="N108" s="1">
        <v>302763</v>
      </c>
      <c r="O108" s="33">
        <f t="shared" si="4"/>
        <v>8052825</v>
      </c>
      <c r="P108" s="33">
        <f t="shared" si="5"/>
        <v>2875786</v>
      </c>
      <c r="Q108" s="34">
        <f t="shared" si="6"/>
        <v>0.59246132676699559</v>
      </c>
      <c r="R108" s="34">
        <f t="shared" si="7"/>
        <v>0.21157692971819844</v>
      </c>
    </row>
    <row r="109" spans="1:18" x14ac:dyDescent="0.25">
      <c r="A109" t="s">
        <v>18</v>
      </c>
      <c r="B109" t="s">
        <v>19</v>
      </c>
      <c r="C109">
        <v>2020</v>
      </c>
      <c r="D109" t="s">
        <v>20</v>
      </c>
      <c r="E109" t="s">
        <v>32</v>
      </c>
      <c r="F109" s="1">
        <v>16525042</v>
      </c>
      <c r="G109" s="1">
        <v>8201633</v>
      </c>
      <c r="H109" s="1">
        <v>784668</v>
      </c>
      <c r="I109" s="1">
        <v>1881183</v>
      </c>
      <c r="J109" s="1">
        <v>194172</v>
      </c>
      <c r="K109" s="1">
        <v>764727</v>
      </c>
      <c r="L109" s="1">
        <v>928975</v>
      </c>
      <c r="M109" s="1">
        <v>1375724</v>
      </c>
      <c r="N109" s="1">
        <v>361297</v>
      </c>
      <c r="O109" s="33">
        <f t="shared" si="4"/>
        <v>8323409</v>
      </c>
      <c r="P109" s="33">
        <f t="shared" si="5"/>
        <v>2032663</v>
      </c>
      <c r="Q109" s="34">
        <f t="shared" si="6"/>
        <v>0.50368458972751773</v>
      </c>
      <c r="R109" s="34">
        <f t="shared" si="7"/>
        <v>0.12300501263476366</v>
      </c>
    </row>
    <row r="110" spans="1:18" x14ac:dyDescent="0.25">
      <c r="A110" t="s">
        <v>18</v>
      </c>
      <c r="B110" t="s">
        <v>19</v>
      </c>
      <c r="C110">
        <v>2021</v>
      </c>
      <c r="D110" t="s">
        <v>20</v>
      </c>
      <c r="E110" t="s">
        <v>21</v>
      </c>
      <c r="F110" s="1">
        <v>24254251</v>
      </c>
      <c r="G110" s="1">
        <v>11077101</v>
      </c>
      <c r="H110" s="1">
        <v>1088792</v>
      </c>
      <c r="I110" s="1">
        <v>2801736</v>
      </c>
      <c r="J110" s="1">
        <v>266573</v>
      </c>
      <c r="K110" s="1">
        <v>1052988</v>
      </c>
      <c r="L110" s="1">
        <v>1234506</v>
      </c>
      <c r="M110" s="1">
        <v>1843256</v>
      </c>
      <c r="N110" s="1">
        <v>533856</v>
      </c>
      <c r="O110" s="33">
        <f t="shared" si="4"/>
        <v>13177150</v>
      </c>
      <c r="P110" s="33">
        <f t="shared" si="5"/>
        <v>4355443</v>
      </c>
      <c r="Q110" s="34">
        <f t="shared" si="6"/>
        <v>0.54329239027006027</v>
      </c>
      <c r="R110" s="34">
        <f t="shared" si="7"/>
        <v>0.17957441769692248</v>
      </c>
    </row>
    <row r="111" spans="1:18" x14ac:dyDescent="0.25">
      <c r="A111" t="s">
        <v>18</v>
      </c>
      <c r="B111" t="s">
        <v>19</v>
      </c>
      <c r="C111">
        <v>2021</v>
      </c>
      <c r="D111" t="s">
        <v>20</v>
      </c>
      <c r="E111" t="s">
        <v>22</v>
      </c>
      <c r="F111" s="1">
        <v>25572852</v>
      </c>
      <c r="G111" s="1">
        <v>10632631</v>
      </c>
      <c r="H111" s="1">
        <v>1154461</v>
      </c>
      <c r="I111" s="1">
        <v>2697955</v>
      </c>
      <c r="J111" s="1">
        <v>315550</v>
      </c>
      <c r="K111" s="1">
        <v>1178248</v>
      </c>
      <c r="L111" s="1">
        <v>1355263</v>
      </c>
      <c r="M111" s="1">
        <v>2054031</v>
      </c>
      <c r="N111" s="1">
        <v>633324</v>
      </c>
      <c r="O111" s="33">
        <f t="shared" si="4"/>
        <v>14940221</v>
      </c>
      <c r="P111" s="33">
        <f t="shared" si="5"/>
        <v>5551389</v>
      </c>
      <c r="Q111" s="34">
        <f t="shared" si="6"/>
        <v>0.58422193191435978</v>
      </c>
      <c r="R111" s="34">
        <f t="shared" si="7"/>
        <v>0.21708134079061656</v>
      </c>
    </row>
    <row r="112" spans="1:18" x14ac:dyDescent="0.25">
      <c r="A112" t="s">
        <v>18</v>
      </c>
      <c r="B112" t="s">
        <v>19</v>
      </c>
      <c r="C112">
        <v>2021</v>
      </c>
      <c r="D112" t="s">
        <v>20</v>
      </c>
      <c r="E112" t="s">
        <v>23</v>
      </c>
      <c r="F112" s="1">
        <v>15718764</v>
      </c>
      <c r="G112" s="1">
        <v>7450108</v>
      </c>
      <c r="H112" s="1">
        <v>676420</v>
      </c>
      <c r="I112" s="1">
        <v>1932499</v>
      </c>
      <c r="J112" s="1">
        <v>180581</v>
      </c>
      <c r="K112" s="1">
        <v>630264</v>
      </c>
      <c r="L112" s="1">
        <v>879683</v>
      </c>
      <c r="M112" s="1">
        <v>1353879</v>
      </c>
      <c r="N112" s="1">
        <v>381235</v>
      </c>
      <c r="O112" s="33">
        <f t="shared" si="4"/>
        <v>8268656</v>
      </c>
      <c r="P112" s="33">
        <f t="shared" si="5"/>
        <v>2234095</v>
      </c>
      <c r="Q112" s="34">
        <f t="shared" si="6"/>
        <v>0.52603728893696733</v>
      </c>
      <c r="R112" s="34">
        <f t="shared" si="7"/>
        <v>0.14212917758673646</v>
      </c>
    </row>
    <row r="113" spans="1:18" x14ac:dyDescent="0.25">
      <c r="A113" t="s">
        <v>18</v>
      </c>
      <c r="B113" t="s">
        <v>19</v>
      </c>
      <c r="C113">
        <v>2021</v>
      </c>
      <c r="D113" t="s">
        <v>20</v>
      </c>
      <c r="E113" t="s">
        <v>24</v>
      </c>
      <c r="F113" s="1">
        <v>13275000</v>
      </c>
      <c r="G113" s="1">
        <v>6371606</v>
      </c>
      <c r="H113" s="1">
        <v>565371</v>
      </c>
      <c r="I113" s="1">
        <v>1379450</v>
      </c>
      <c r="J113" s="1">
        <v>161711</v>
      </c>
      <c r="K113" s="1">
        <v>661583</v>
      </c>
      <c r="L113" s="1">
        <v>732141</v>
      </c>
      <c r="M113" s="1">
        <v>1078967</v>
      </c>
      <c r="N113" s="1">
        <v>303363</v>
      </c>
      <c r="O113" s="33">
        <f t="shared" si="4"/>
        <v>6903394</v>
      </c>
      <c r="P113" s="33">
        <f t="shared" si="5"/>
        <v>2020808</v>
      </c>
      <c r="Q113" s="34">
        <f t="shared" si="6"/>
        <v>0.5200296798493409</v>
      </c>
      <c r="R113" s="34">
        <f t="shared" si="7"/>
        <v>0.15222659133709981</v>
      </c>
    </row>
    <row r="114" spans="1:18" x14ac:dyDescent="0.25">
      <c r="A114" t="s">
        <v>18</v>
      </c>
      <c r="B114" t="s">
        <v>19</v>
      </c>
      <c r="C114">
        <v>2021</v>
      </c>
      <c r="D114" t="s">
        <v>20</v>
      </c>
      <c r="E114" t="s">
        <v>25</v>
      </c>
      <c r="F114" s="1">
        <v>11927813</v>
      </c>
      <c r="G114" s="1">
        <v>5053779</v>
      </c>
      <c r="H114" s="1">
        <v>492817</v>
      </c>
      <c r="I114" s="1">
        <v>1386136</v>
      </c>
      <c r="J114" s="1">
        <v>131523</v>
      </c>
      <c r="K114" s="1">
        <v>538128</v>
      </c>
      <c r="L114" s="1">
        <v>715824</v>
      </c>
      <c r="M114" s="1">
        <v>850624</v>
      </c>
      <c r="N114" s="1">
        <v>256750</v>
      </c>
      <c r="O114" s="33">
        <f t="shared" si="4"/>
        <v>6874034</v>
      </c>
      <c r="P114" s="33">
        <f t="shared" si="5"/>
        <v>2502232</v>
      </c>
      <c r="Q114" s="34">
        <f t="shared" si="6"/>
        <v>0.57630296517894775</v>
      </c>
      <c r="R114" s="34">
        <f t="shared" si="7"/>
        <v>0.2097812901661017</v>
      </c>
    </row>
    <row r="115" spans="1:18" x14ac:dyDescent="0.25">
      <c r="A115" t="s">
        <v>18</v>
      </c>
      <c r="B115" t="s">
        <v>19</v>
      </c>
      <c r="C115">
        <v>2021</v>
      </c>
      <c r="D115" t="s">
        <v>20</v>
      </c>
      <c r="E115" t="s">
        <v>26</v>
      </c>
      <c r="F115" s="1">
        <v>15276227</v>
      </c>
      <c r="G115" s="1">
        <v>7314288</v>
      </c>
      <c r="H115" s="1">
        <v>657708</v>
      </c>
      <c r="I115" s="1">
        <v>1684701</v>
      </c>
      <c r="J115" s="1">
        <v>165428</v>
      </c>
      <c r="K115" s="1">
        <v>638422</v>
      </c>
      <c r="L115" s="1">
        <v>921206</v>
      </c>
      <c r="M115" s="1">
        <v>1289100</v>
      </c>
      <c r="N115" s="1">
        <v>377198</v>
      </c>
      <c r="O115" s="33">
        <f t="shared" si="4"/>
        <v>7961939</v>
      </c>
      <c r="P115" s="33">
        <f t="shared" si="5"/>
        <v>2228176</v>
      </c>
      <c r="Q115" s="34">
        <f t="shared" si="6"/>
        <v>0.52119800262198246</v>
      </c>
      <c r="R115" s="34">
        <f t="shared" si="7"/>
        <v>0.14585905276217748</v>
      </c>
    </row>
    <row r="116" spans="1:18" x14ac:dyDescent="0.25">
      <c r="A116" t="s">
        <v>18</v>
      </c>
      <c r="B116" t="s">
        <v>19</v>
      </c>
      <c r="C116">
        <v>2021</v>
      </c>
      <c r="D116" t="s">
        <v>20</v>
      </c>
      <c r="E116" t="s">
        <v>27</v>
      </c>
      <c r="F116" s="1">
        <v>14383931</v>
      </c>
      <c r="G116" s="1">
        <v>6219209</v>
      </c>
      <c r="H116" s="1">
        <v>642937</v>
      </c>
      <c r="I116" s="1">
        <v>1705969</v>
      </c>
      <c r="J116" s="1">
        <v>179379</v>
      </c>
      <c r="K116" s="1">
        <v>712398</v>
      </c>
      <c r="L116" s="1">
        <v>795168</v>
      </c>
      <c r="M116" s="1">
        <v>1086298</v>
      </c>
      <c r="N116" s="1">
        <v>307618</v>
      </c>
      <c r="O116" s="33">
        <f t="shared" si="4"/>
        <v>8164722</v>
      </c>
      <c r="P116" s="33">
        <f t="shared" si="5"/>
        <v>2734955</v>
      </c>
      <c r="Q116" s="34">
        <f t="shared" si="6"/>
        <v>0.56762800099638966</v>
      </c>
      <c r="R116" s="34">
        <f t="shared" si="7"/>
        <v>0.19013960787214565</v>
      </c>
    </row>
    <row r="117" spans="1:18" x14ac:dyDescent="0.25">
      <c r="A117" t="s">
        <v>18</v>
      </c>
      <c r="B117" t="s">
        <v>19</v>
      </c>
      <c r="C117">
        <v>2021</v>
      </c>
      <c r="D117" t="s">
        <v>20</v>
      </c>
      <c r="E117" t="s">
        <v>28</v>
      </c>
      <c r="F117" s="1">
        <v>14470420</v>
      </c>
      <c r="G117" s="1">
        <v>6108911</v>
      </c>
      <c r="H117" s="1">
        <v>708801</v>
      </c>
      <c r="I117" s="1">
        <v>1749461</v>
      </c>
      <c r="J117" s="1">
        <v>172700</v>
      </c>
      <c r="K117" s="1">
        <v>625462</v>
      </c>
      <c r="L117" s="1">
        <v>899514</v>
      </c>
      <c r="M117" s="1">
        <v>1072288</v>
      </c>
      <c r="N117" s="1">
        <v>358131</v>
      </c>
      <c r="O117" s="33">
        <f t="shared" si="4"/>
        <v>8361509</v>
      </c>
      <c r="P117" s="33">
        <f t="shared" si="5"/>
        <v>2775152</v>
      </c>
      <c r="Q117" s="34">
        <f t="shared" si="6"/>
        <v>0.5778345756377492</v>
      </c>
      <c r="R117" s="34">
        <f t="shared" si="7"/>
        <v>0.19178102639729877</v>
      </c>
    </row>
    <row r="118" spans="1:18" x14ac:dyDescent="0.25">
      <c r="A118" t="s">
        <v>18</v>
      </c>
      <c r="B118" t="s">
        <v>19</v>
      </c>
      <c r="C118">
        <v>2021</v>
      </c>
      <c r="D118" t="s">
        <v>20</v>
      </c>
      <c r="E118" t="s">
        <v>29</v>
      </c>
      <c r="F118" s="1">
        <v>18622529</v>
      </c>
      <c r="G118" s="1">
        <v>9193559</v>
      </c>
      <c r="H118" s="1">
        <v>859144</v>
      </c>
      <c r="I118" s="1">
        <v>2056382</v>
      </c>
      <c r="J118" s="1">
        <v>230679</v>
      </c>
      <c r="K118" s="1">
        <v>890043</v>
      </c>
      <c r="L118" s="1">
        <v>1078382</v>
      </c>
      <c r="M118" s="1">
        <v>1363107</v>
      </c>
      <c r="N118" s="1">
        <v>456091</v>
      </c>
      <c r="O118" s="33">
        <f t="shared" si="4"/>
        <v>9428970</v>
      </c>
      <c r="P118" s="33">
        <f t="shared" si="5"/>
        <v>2495142</v>
      </c>
      <c r="Q118" s="34">
        <f t="shared" si="6"/>
        <v>0.50632059695007059</v>
      </c>
      <c r="R118" s="34">
        <f t="shared" si="7"/>
        <v>0.13398513166498494</v>
      </c>
    </row>
    <row r="119" spans="1:18" x14ac:dyDescent="0.25">
      <c r="A119" t="s">
        <v>18</v>
      </c>
      <c r="B119" t="s">
        <v>19</v>
      </c>
      <c r="C119">
        <v>2021</v>
      </c>
      <c r="D119" t="s">
        <v>20</v>
      </c>
      <c r="E119" t="s">
        <v>30</v>
      </c>
      <c r="F119" s="1">
        <v>22501788</v>
      </c>
      <c r="G119" s="1">
        <v>10821067</v>
      </c>
      <c r="H119" s="1">
        <v>901973</v>
      </c>
      <c r="I119" s="1">
        <v>2647562</v>
      </c>
      <c r="J119" s="1">
        <v>240615</v>
      </c>
      <c r="K119" s="1">
        <v>958441</v>
      </c>
      <c r="L119" s="1">
        <v>1383842</v>
      </c>
      <c r="M119" s="1">
        <v>1672064</v>
      </c>
      <c r="N119" s="1">
        <v>523231</v>
      </c>
      <c r="O119" s="33">
        <f t="shared" si="4"/>
        <v>11680721</v>
      </c>
      <c r="P119" s="33">
        <f t="shared" si="5"/>
        <v>3352993</v>
      </c>
      <c r="Q119" s="34">
        <f t="shared" si="6"/>
        <v>0.51910190425756386</v>
      </c>
      <c r="R119" s="34">
        <f t="shared" si="7"/>
        <v>0.14901006977756612</v>
      </c>
    </row>
    <row r="120" spans="1:18" x14ac:dyDescent="0.25">
      <c r="A120" t="s">
        <v>18</v>
      </c>
      <c r="B120" t="s">
        <v>19</v>
      </c>
      <c r="C120">
        <v>2021</v>
      </c>
      <c r="D120" t="s">
        <v>20</v>
      </c>
      <c r="E120" t="s">
        <v>31</v>
      </c>
      <c r="F120" s="1">
        <v>14391835</v>
      </c>
      <c r="G120" s="1">
        <v>5778185</v>
      </c>
      <c r="H120" s="1">
        <v>630696</v>
      </c>
      <c r="I120" s="1">
        <v>1544845</v>
      </c>
      <c r="J120" s="1">
        <v>168787</v>
      </c>
      <c r="K120" s="1">
        <v>607327</v>
      </c>
      <c r="L120" s="1">
        <v>885131</v>
      </c>
      <c r="M120" s="1">
        <v>1189134</v>
      </c>
      <c r="N120" s="1">
        <v>327293</v>
      </c>
      <c r="O120" s="33">
        <f t="shared" si="4"/>
        <v>8613650</v>
      </c>
      <c r="P120" s="33">
        <f t="shared" si="5"/>
        <v>3260437</v>
      </c>
      <c r="Q120" s="34">
        <f t="shared" si="6"/>
        <v>0.5985095020892055</v>
      </c>
      <c r="R120" s="34">
        <f t="shared" si="7"/>
        <v>0.22654769179885678</v>
      </c>
    </row>
    <row r="121" spans="1:18" x14ac:dyDescent="0.25">
      <c r="A121" t="s">
        <v>18</v>
      </c>
      <c r="B121" t="s">
        <v>19</v>
      </c>
      <c r="C121">
        <v>2021</v>
      </c>
      <c r="D121" t="s">
        <v>20</v>
      </c>
      <c r="E121" t="s">
        <v>32</v>
      </c>
      <c r="F121" s="1">
        <v>18743894</v>
      </c>
      <c r="G121" s="1">
        <v>7663770</v>
      </c>
      <c r="H121" s="1">
        <v>889947</v>
      </c>
      <c r="I121" s="1">
        <v>2211580</v>
      </c>
      <c r="J121" s="1">
        <v>224935</v>
      </c>
      <c r="K121" s="1">
        <v>765041</v>
      </c>
      <c r="L121" s="1">
        <v>1118497</v>
      </c>
      <c r="M121" s="1">
        <v>1505668</v>
      </c>
      <c r="N121" s="1">
        <v>439078</v>
      </c>
      <c r="O121" s="33">
        <f t="shared" si="4"/>
        <v>11080124</v>
      </c>
      <c r="P121" s="33">
        <f t="shared" si="5"/>
        <v>3925378</v>
      </c>
      <c r="Q121" s="34">
        <f t="shared" si="6"/>
        <v>0.5911324509197502</v>
      </c>
      <c r="R121" s="34">
        <f t="shared" si="7"/>
        <v>0.20942169220547235</v>
      </c>
    </row>
    <row r="122" spans="1:18" x14ac:dyDescent="0.25">
      <c r="A122" t="s">
        <v>18</v>
      </c>
      <c r="B122" t="s">
        <v>19</v>
      </c>
      <c r="C122">
        <v>2022</v>
      </c>
      <c r="D122" t="s">
        <v>20</v>
      </c>
      <c r="E122" t="s">
        <v>21</v>
      </c>
      <c r="F122" s="1">
        <v>22808608</v>
      </c>
      <c r="G122" s="1">
        <v>10159328</v>
      </c>
      <c r="H122" s="1">
        <v>916944</v>
      </c>
      <c r="I122" s="1">
        <v>2790604</v>
      </c>
      <c r="J122" s="1">
        <v>241630</v>
      </c>
      <c r="K122" s="1">
        <v>913075</v>
      </c>
      <c r="L122" s="1">
        <v>1164976</v>
      </c>
      <c r="M122" s="1">
        <v>1839960</v>
      </c>
      <c r="N122" s="1">
        <v>479567</v>
      </c>
      <c r="O122" s="33">
        <f t="shared" si="4"/>
        <v>12649280</v>
      </c>
      <c r="P122" s="33">
        <f t="shared" si="5"/>
        <v>4302524</v>
      </c>
      <c r="Q122" s="34">
        <f t="shared" si="6"/>
        <v>0.55458360282223274</v>
      </c>
      <c r="R122" s="34">
        <f t="shared" si="7"/>
        <v>0.18863597462852622</v>
      </c>
    </row>
    <row r="123" spans="1:18" x14ac:dyDescent="0.25">
      <c r="A123" t="s">
        <v>18</v>
      </c>
      <c r="B123" t="s">
        <v>19</v>
      </c>
      <c r="C123">
        <v>2022</v>
      </c>
      <c r="D123" t="s">
        <v>20</v>
      </c>
      <c r="E123" t="s">
        <v>22</v>
      </c>
      <c r="F123" s="1">
        <v>24931277</v>
      </c>
      <c r="G123" s="1">
        <v>9973478</v>
      </c>
      <c r="H123" s="1">
        <v>1047426</v>
      </c>
      <c r="I123" s="1">
        <v>3056599</v>
      </c>
      <c r="J123" s="1">
        <v>274476</v>
      </c>
      <c r="K123" s="1">
        <v>1137735</v>
      </c>
      <c r="L123" s="1">
        <v>1518350</v>
      </c>
      <c r="M123" s="1">
        <v>1880876</v>
      </c>
      <c r="N123" s="1">
        <v>499475</v>
      </c>
      <c r="O123" s="33">
        <f t="shared" si="4"/>
        <v>14957799</v>
      </c>
      <c r="P123" s="33">
        <f t="shared" si="5"/>
        <v>5542862</v>
      </c>
      <c r="Q123" s="34">
        <f t="shared" si="6"/>
        <v>0.599961205356629</v>
      </c>
      <c r="R123" s="34">
        <f t="shared" si="7"/>
        <v>0.22232563538562425</v>
      </c>
    </row>
    <row r="124" spans="1:18" x14ac:dyDescent="0.25">
      <c r="A124" t="s">
        <v>18</v>
      </c>
      <c r="B124" t="s">
        <v>19</v>
      </c>
      <c r="C124">
        <v>2022</v>
      </c>
      <c r="D124" t="s">
        <v>20</v>
      </c>
      <c r="E124" t="s">
        <v>23</v>
      </c>
      <c r="F124" s="1">
        <v>20181791</v>
      </c>
      <c r="G124" s="1">
        <v>8974298</v>
      </c>
      <c r="H124" s="1">
        <v>970183</v>
      </c>
      <c r="I124" s="1">
        <v>2424353</v>
      </c>
      <c r="J124" s="1">
        <v>214592</v>
      </c>
      <c r="K124" s="1">
        <v>876587</v>
      </c>
      <c r="L124" s="1">
        <v>1249787</v>
      </c>
      <c r="M124" s="1">
        <v>1761373</v>
      </c>
      <c r="N124" s="1">
        <v>494276</v>
      </c>
      <c r="O124" s="33">
        <f t="shared" si="4"/>
        <v>11207493</v>
      </c>
      <c r="P124" s="33">
        <f t="shared" si="5"/>
        <v>3216342</v>
      </c>
      <c r="Q124" s="34">
        <f t="shared" si="6"/>
        <v>0.55532697767011863</v>
      </c>
      <c r="R124" s="34">
        <f t="shared" si="7"/>
        <v>0.15936851194227508</v>
      </c>
    </row>
    <row r="125" spans="1:18" x14ac:dyDescent="0.25">
      <c r="A125" t="s">
        <v>18</v>
      </c>
      <c r="B125" t="s">
        <v>19</v>
      </c>
      <c r="C125">
        <v>2022</v>
      </c>
      <c r="D125" t="s">
        <v>20</v>
      </c>
      <c r="E125" t="s">
        <v>24</v>
      </c>
      <c r="F125" s="1">
        <v>14508538</v>
      </c>
      <c r="G125" s="1">
        <v>6091621</v>
      </c>
      <c r="H125" s="1">
        <v>612941</v>
      </c>
      <c r="I125" s="1">
        <v>1474640</v>
      </c>
      <c r="J125" s="1">
        <v>157072</v>
      </c>
      <c r="K125" s="1">
        <v>610923</v>
      </c>
      <c r="L125" s="1">
        <v>811310</v>
      </c>
      <c r="M125" s="1">
        <v>1126211</v>
      </c>
      <c r="N125" s="1">
        <v>304699</v>
      </c>
      <c r="O125" s="33">
        <f t="shared" si="4"/>
        <v>8416917</v>
      </c>
      <c r="P125" s="33">
        <f t="shared" si="5"/>
        <v>3319121</v>
      </c>
      <c r="Q125" s="34">
        <f t="shared" si="6"/>
        <v>0.58013543473505047</v>
      </c>
      <c r="R125" s="34">
        <f t="shared" si="7"/>
        <v>0.22877019035274265</v>
      </c>
    </row>
    <row r="126" spans="1:18" x14ac:dyDescent="0.25">
      <c r="A126" t="s">
        <v>18</v>
      </c>
      <c r="B126" t="s">
        <v>19</v>
      </c>
      <c r="C126">
        <v>2022</v>
      </c>
      <c r="D126" t="s">
        <v>20</v>
      </c>
      <c r="E126" t="s">
        <v>25</v>
      </c>
      <c r="F126" s="1">
        <v>19584572</v>
      </c>
      <c r="G126" s="1">
        <v>8362230</v>
      </c>
      <c r="H126" s="1">
        <v>915086</v>
      </c>
      <c r="I126" s="1">
        <v>2065945</v>
      </c>
      <c r="J126" s="1">
        <v>240447</v>
      </c>
      <c r="K126" s="1">
        <v>796397</v>
      </c>
      <c r="L126" s="1">
        <v>1199233</v>
      </c>
      <c r="M126" s="1">
        <v>1445011</v>
      </c>
      <c r="N126" s="1">
        <v>420494</v>
      </c>
      <c r="O126" s="33">
        <f t="shared" si="4"/>
        <v>11222342</v>
      </c>
      <c r="P126" s="33">
        <f t="shared" si="5"/>
        <v>4139729</v>
      </c>
      <c r="Q126" s="34">
        <f t="shared" si="6"/>
        <v>0.5730195176080437</v>
      </c>
      <c r="R126" s="34">
        <f t="shared" si="7"/>
        <v>0.2113770471981721</v>
      </c>
    </row>
    <row r="127" spans="1:18" x14ac:dyDescent="0.25">
      <c r="A127" t="s">
        <v>18</v>
      </c>
      <c r="B127" t="s">
        <v>19</v>
      </c>
      <c r="C127">
        <v>2022</v>
      </c>
      <c r="D127" t="s">
        <v>20</v>
      </c>
      <c r="E127" t="s">
        <v>26</v>
      </c>
      <c r="F127" s="1">
        <v>21935756</v>
      </c>
      <c r="G127" s="1">
        <v>9579056</v>
      </c>
      <c r="H127" s="1">
        <v>960417</v>
      </c>
      <c r="I127" s="1">
        <v>2387390</v>
      </c>
      <c r="J127" s="1">
        <v>266862</v>
      </c>
      <c r="K127" s="1">
        <v>1093311</v>
      </c>
      <c r="L127" s="1">
        <v>1285049</v>
      </c>
      <c r="M127" s="1">
        <v>1588028</v>
      </c>
      <c r="N127" s="1">
        <v>497618</v>
      </c>
      <c r="O127" s="33">
        <f t="shared" si="4"/>
        <v>12356700</v>
      </c>
      <c r="P127" s="33">
        <f t="shared" si="5"/>
        <v>4278025</v>
      </c>
      <c r="Q127" s="34">
        <f t="shared" si="6"/>
        <v>0.56331315866204923</v>
      </c>
      <c r="R127" s="34">
        <f t="shared" si="7"/>
        <v>0.19502519083454428</v>
      </c>
    </row>
    <row r="128" spans="1:18" x14ac:dyDescent="0.25">
      <c r="A128" t="s">
        <v>18</v>
      </c>
      <c r="B128" t="s">
        <v>19</v>
      </c>
      <c r="C128">
        <v>2022</v>
      </c>
      <c r="D128" t="s">
        <v>20</v>
      </c>
      <c r="E128" t="s">
        <v>27</v>
      </c>
      <c r="F128" s="1">
        <v>19977307</v>
      </c>
      <c r="G128" s="1">
        <v>9693159</v>
      </c>
      <c r="H128" s="1">
        <v>867181</v>
      </c>
      <c r="I128" s="1">
        <v>2325558</v>
      </c>
      <c r="J128" s="1">
        <v>238586</v>
      </c>
      <c r="K128" s="1">
        <v>882471</v>
      </c>
      <c r="L128" s="1">
        <v>1034607</v>
      </c>
      <c r="M128" s="1">
        <v>1482785</v>
      </c>
      <c r="N128" s="1">
        <v>404189</v>
      </c>
      <c r="O128" s="33">
        <f t="shared" si="4"/>
        <v>10284148</v>
      </c>
      <c r="P128" s="33">
        <f t="shared" si="5"/>
        <v>3048771</v>
      </c>
      <c r="Q128" s="34">
        <f t="shared" si="6"/>
        <v>0.51479150818476183</v>
      </c>
      <c r="R128" s="34">
        <f t="shared" si="7"/>
        <v>0.15261171087774744</v>
      </c>
    </row>
    <row r="129" spans="1:18" x14ac:dyDescent="0.25">
      <c r="A129" t="s">
        <v>18</v>
      </c>
      <c r="B129" t="s">
        <v>19</v>
      </c>
      <c r="C129">
        <v>2022</v>
      </c>
      <c r="D129" t="s">
        <v>20</v>
      </c>
      <c r="E129" t="s">
        <v>28</v>
      </c>
      <c r="F129" s="1">
        <v>17451101</v>
      </c>
      <c r="G129" s="1">
        <v>8316059</v>
      </c>
      <c r="H129" s="1">
        <v>823113</v>
      </c>
      <c r="I129" s="1">
        <v>2117096</v>
      </c>
      <c r="J129" s="1">
        <v>183016</v>
      </c>
      <c r="K129" s="1">
        <v>729783</v>
      </c>
      <c r="L129" s="1">
        <v>900254</v>
      </c>
      <c r="M129" s="1">
        <v>1306570</v>
      </c>
      <c r="N129" s="1">
        <v>395657</v>
      </c>
      <c r="O129" s="33">
        <f t="shared" si="4"/>
        <v>9135042</v>
      </c>
      <c r="P129" s="33">
        <f t="shared" si="5"/>
        <v>2679553</v>
      </c>
      <c r="Q129" s="34">
        <f t="shared" si="6"/>
        <v>0.52346508108571488</v>
      </c>
      <c r="R129" s="34">
        <f t="shared" si="7"/>
        <v>0.15354635790601406</v>
      </c>
    </row>
    <row r="130" spans="1:18" x14ac:dyDescent="0.25">
      <c r="A130" t="s">
        <v>18</v>
      </c>
      <c r="B130" t="s">
        <v>19</v>
      </c>
      <c r="C130">
        <v>2022</v>
      </c>
      <c r="D130" t="s">
        <v>20</v>
      </c>
      <c r="E130" t="s">
        <v>29</v>
      </c>
      <c r="F130" s="1">
        <v>21219674</v>
      </c>
      <c r="G130" s="1">
        <v>8624806</v>
      </c>
      <c r="H130" s="1">
        <v>880691</v>
      </c>
      <c r="I130" s="1">
        <v>2540908</v>
      </c>
      <c r="J130" s="1">
        <v>239007</v>
      </c>
      <c r="K130" s="1">
        <v>1012763</v>
      </c>
      <c r="L130" s="1">
        <v>1151854</v>
      </c>
      <c r="M130" s="1">
        <v>1539232</v>
      </c>
      <c r="N130" s="1">
        <v>522262</v>
      </c>
      <c r="O130" s="33">
        <f t="shared" si="4"/>
        <v>12594868</v>
      </c>
      <c r="P130" s="33">
        <f t="shared" si="5"/>
        <v>4708151</v>
      </c>
      <c r="Q130" s="34">
        <f t="shared" si="6"/>
        <v>0.59354672461037805</v>
      </c>
      <c r="R130" s="34">
        <f t="shared" si="7"/>
        <v>0.22187668858626197</v>
      </c>
    </row>
    <row r="131" spans="1:18" x14ac:dyDescent="0.25">
      <c r="A131" t="s">
        <v>18</v>
      </c>
      <c r="B131" t="s">
        <v>19</v>
      </c>
      <c r="C131">
        <v>2022</v>
      </c>
      <c r="D131" t="s">
        <v>20</v>
      </c>
      <c r="E131" t="s">
        <v>30</v>
      </c>
      <c r="F131" s="1">
        <v>26415941</v>
      </c>
      <c r="G131" s="1">
        <v>10593290</v>
      </c>
      <c r="H131" s="1">
        <v>1132922</v>
      </c>
      <c r="I131" s="1">
        <v>3256778</v>
      </c>
      <c r="J131" s="1">
        <v>275592</v>
      </c>
      <c r="K131" s="1">
        <v>1127220</v>
      </c>
      <c r="L131" s="1">
        <v>1549744</v>
      </c>
      <c r="M131" s="1">
        <v>2083925</v>
      </c>
      <c r="N131" s="1">
        <v>589065</v>
      </c>
      <c r="O131" s="33">
        <f t="shared" ref="O131:O194" si="8">F131-G131</f>
        <v>15822651</v>
      </c>
      <c r="P131" s="33">
        <f t="shared" ref="P131:P194" si="9">O131-SUM(H131:N131)</f>
        <v>5807405</v>
      </c>
      <c r="Q131" s="34">
        <f t="shared" ref="Q131:Q194" si="10">1-(G131/F131)</f>
        <v>0.59898116065598428</v>
      </c>
      <c r="R131" s="34">
        <f t="shared" ref="R131:R194" si="11">P131/F131</f>
        <v>0.21984471422009916</v>
      </c>
    </row>
    <row r="132" spans="1:18" x14ac:dyDescent="0.25">
      <c r="A132" t="s">
        <v>18</v>
      </c>
      <c r="B132" t="s">
        <v>19</v>
      </c>
      <c r="C132">
        <v>2022</v>
      </c>
      <c r="D132" t="s">
        <v>20</v>
      </c>
      <c r="E132" t="s">
        <v>31</v>
      </c>
      <c r="F132" s="1">
        <v>13536259</v>
      </c>
      <c r="G132" s="1">
        <v>6023754</v>
      </c>
      <c r="H132" s="1">
        <v>675831</v>
      </c>
      <c r="I132" s="1">
        <v>1677834</v>
      </c>
      <c r="J132" s="1">
        <v>144601</v>
      </c>
      <c r="K132" s="1">
        <v>582618</v>
      </c>
      <c r="L132" s="1">
        <v>705238</v>
      </c>
      <c r="M132" s="1">
        <v>1107308</v>
      </c>
      <c r="N132" s="1">
        <v>275373</v>
      </c>
      <c r="O132" s="33">
        <f t="shared" si="8"/>
        <v>7512505</v>
      </c>
      <c r="P132" s="33">
        <f t="shared" si="9"/>
        <v>2343702</v>
      </c>
      <c r="Q132" s="34">
        <f t="shared" si="10"/>
        <v>0.55499122763534592</v>
      </c>
      <c r="R132" s="34">
        <f t="shared" si="11"/>
        <v>0.17314252039651429</v>
      </c>
    </row>
    <row r="133" spans="1:18" x14ac:dyDescent="0.25">
      <c r="A133" t="s">
        <v>18</v>
      </c>
      <c r="B133" t="s">
        <v>19</v>
      </c>
      <c r="C133">
        <v>2022</v>
      </c>
      <c r="D133" t="s">
        <v>20</v>
      </c>
      <c r="E133" t="s">
        <v>32</v>
      </c>
      <c r="F133" s="1">
        <v>15336114</v>
      </c>
      <c r="G133" s="1">
        <v>6228310</v>
      </c>
      <c r="H133" s="1">
        <v>623688</v>
      </c>
      <c r="I133" s="1">
        <v>1798103</v>
      </c>
      <c r="J133" s="1">
        <v>188419</v>
      </c>
      <c r="K133" s="1">
        <v>686706</v>
      </c>
      <c r="L133" s="1">
        <v>866477</v>
      </c>
      <c r="M133" s="1">
        <v>1288625</v>
      </c>
      <c r="N133" s="1">
        <v>321370</v>
      </c>
      <c r="O133" s="33">
        <f t="shared" si="8"/>
        <v>9107804</v>
      </c>
      <c r="P133" s="33">
        <f t="shared" si="9"/>
        <v>3334416</v>
      </c>
      <c r="Q133" s="34">
        <f t="shared" si="10"/>
        <v>0.59387951863164301</v>
      </c>
      <c r="R133" s="34">
        <f t="shared" si="11"/>
        <v>0.21742248394867175</v>
      </c>
    </row>
    <row r="134" spans="1:18" x14ac:dyDescent="0.25">
      <c r="A134" t="s">
        <v>18</v>
      </c>
      <c r="B134" t="s">
        <v>19</v>
      </c>
      <c r="C134">
        <v>2023</v>
      </c>
      <c r="D134" t="s">
        <v>33</v>
      </c>
      <c r="E134" t="s">
        <v>21</v>
      </c>
      <c r="F134" s="1">
        <v>14923416</v>
      </c>
      <c r="G134" s="1">
        <v>7177432</v>
      </c>
      <c r="H134" s="1">
        <v>657707</v>
      </c>
      <c r="I134" s="1">
        <v>1590327</v>
      </c>
      <c r="J134" s="1">
        <v>166561</v>
      </c>
      <c r="K134" s="1">
        <v>731175</v>
      </c>
      <c r="L134" s="1">
        <v>753727</v>
      </c>
      <c r="M134" s="1">
        <v>1088499</v>
      </c>
      <c r="N134" s="1">
        <v>323456</v>
      </c>
      <c r="O134" s="33">
        <f t="shared" si="8"/>
        <v>7745984</v>
      </c>
      <c r="P134" s="33">
        <f t="shared" si="9"/>
        <v>2434532</v>
      </c>
      <c r="Q134" s="34">
        <f t="shared" si="10"/>
        <v>0.51904898985594183</v>
      </c>
      <c r="R134" s="34">
        <f t="shared" si="11"/>
        <v>0.16313503557094436</v>
      </c>
    </row>
    <row r="135" spans="1:18" x14ac:dyDescent="0.25">
      <c r="A135" t="s">
        <v>18</v>
      </c>
      <c r="B135" t="s">
        <v>19</v>
      </c>
      <c r="C135">
        <v>2023</v>
      </c>
      <c r="D135" t="s">
        <v>33</v>
      </c>
      <c r="E135" t="s">
        <v>22</v>
      </c>
      <c r="F135" s="1">
        <v>17843296</v>
      </c>
      <c r="G135" s="1">
        <v>7338883</v>
      </c>
      <c r="H135" s="1">
        <v>778231</v>
      </c>
      <c r="I135" s="1">
        <v>1788917</v>
      </c>
      <c r="J135" s="1">
        <v>192708</v>
      </c>
      <c r="K135" s="1">
        <v>881777</v>
      </c>
      <c r="L135" s="1">
        <v>961198</v>
      </c>
      <c r="M135" s="1">
        <v>1387114</v>
      </c>
      <c r="N135" s="1">
        <v>427699</v>
      </c>
      <c r="O135" s="33">
        <f t="shared" si="8"/>
        <v>10504413</v>
      </c>
      <c r="P135" s="33">
        <f t="shared" si="9"/>
        <v>4086769</v>
      </c>
      <c r="Q135" s="34">
        <f t="shared" si="10"/>
        <v>0.58870362291809764</v>
      </c>
      <c r="R135" s="34">
        <f t="shared" si="11"/>
        <v>0.22903666452655383</v>
      </c>
    </row>
    <row r="136" spans="1:18" x14ac:dyDescent="0.25">
      <c r="A136" t="s">
        <v>18</v>
      </c>
      <c r="B136" t="s">
        <v>19</v>
      </c>
      <c r="C136">
        <v>2023</v>
      </c>
      <c r="D136" t="s">
        <v>33</v>
      </c>
      <c r="E136" t="s">
        <v>23</v>
      </c>
      <c r="F136" s="1">
        <v>23499891</v>
      </c>
      <c r="G136" s="1">
        <v>10440153</v>
      </c>
      <c r="H136" s="1">
        <v>1173809</v>
      </c>
      <c r="I136" s="1">
        <v>2746179</v>
      </c>
      <c r="J136" s="1">
        <v>280685</v>
      </c>
      <c r="K136" s="1">
        <v>1079897</v>
      </c>
      <c r="L136" s="1">
        <v>1191231</v>
      </c>
      <c r="M136" s="1">
        <v>1754241</v>
      </c>
      <c r="N136" s="1">
        <v>493044</v>
      </c>
      <c r="O136" s="33">
        <f t="shared" si="8"/>
        <v>13059738</v>
      </c>
      <c r="P136" s="33">
        <f t="shared" si="9"/>
        <v>4340652</v>
      </c>
      <c r="Q136" s="34">
        <f t="shared" si="10"/>
        <v>0.55573610958450836</v>
      </c>
      <c r="R136" s="34">
        <f t="shared" si="11"/>
        <v>0.1847094524821413</v>
      </c>
    </row>
    <row r="137" spans="1:18" x14ac:dyDescent="0.25">
      <c r="A137" t="s">
        <v>18</v>
      </c>
      <c r="B137" t="s">
        <v>19</v>
      </c>
      <c r="C137">
        <v>2023</v>
      </c>
      <c r="D137" t="s">
        <v>33</v>
      </c>
      <c r="E137" t="s">
        <v>24</v>
      </c>
      <c r="F137" s="1">
        <v>21931318</v>
      </c>
      <c r="G137" s="1">
        <v>9977447</v>
      </c>
      <c r="H137" s="1">
        <v>906026</v>
      </c>
      <c r="I137" s="1">
        <v>2305377</v>
      </c>
      <c r="J137" s="1">
        <v>244889</v>
      </c>
      <c r="K137" s="1">
        <v>1042954</v>
      </c>
      <c r="L137" s="1">
        <v>1234525</v>
      </c>
      <c r="M137" s="1">
        <v>1788979</v>
      </c>
      <c r="N137" s="1">
        <v>505261</v>
      </c>
      <c r="O137" s="33">
        <f t="shared" si="8"/>
        <v>11953871</v>
      </c>
      <c r="P137" s="33">
        <f t="shared" si="9"/>
        <v>3925860</v>
      </c>
      <c r="Q137" s="34">
        <f t="shared" si="10"/>
        <v>0.54505939861890651</v>
      </c>
      <c r="R137" s="34">
        <f t="shared" si="11"/>
        <v>0.17900702547835931</v>
      </c>
    </row>
    <row r="138" spans="1:18" x14ac:dyDescent="0.25">
      <c r="A138" t="s">
        <v>18</v>
      </c>
      <c r="B138" t="s">
        <v>19</v>
      </c>
      <c r="C138">
        <v>2023</v>
      </c>
      <c r="D138" t="s">
        <v>33</v>
      </c>
      <c r="E138" t="s">
        <v>25</v>
      </c>
      <c r="F138" s="1">
        <v>23364309</v>
      </c>
      <c r="G138" s="1">
        <v>9770870</v>
      </c>
      <c r="H138" s="1">
        <v>998448</v>
      </c>
      <c r="I138" s="1">
        <v>2858483</v>
      </c>
      <c r="J138" s="1">
        <v>285338</v>
      </c>
      <c r="K138" s="1">
        <v>1031961</v>
      </c>
      <c r="L138" s="1">
        <v>1170898</v>
      </c>
      <c r="M138" s="1">
        <v>1980716</v>
      </c>
      <c r="N138" s="1">
        <v>566582</v>
      </c>
      <c r="O138" s="33">
        <f t="shared" si="8"/>
        <v>13593439</v>
      </c>
      <c r="P138" s="33">
        <f t="shared" si="9"/>
        <v>4701013</v>
      </c>
      <c r="Q138" s="34">
        <f t="shared" si="10"/>
        <v>0.58180359624588085</v>
      </c>
      <c r="R138" s="34">
        <f t="shared" si="11"/>
        <v>0.20120488048672872</v>
      </c>
    </row>
    <row r="139" spans="1:18" x14ac:dyDescent="0.25">
      <c r="A139" t="s">
        <v>18</v>
      </c>
      <c r="B139" t="s">
        <v>19</v>
      </c>
      <c r="C139">
        <v>2023</v>
      </c>
      <c r="D139" t="s">
        <v>33</v>
      </c>
      <c r="E139" t="s">
        <v>26</v>
      </c>
      <c r="F139" s="1">
        <v>15269694</v>
      </c>
      <c r="G139" s="1">
        <v>6527053</v>
      </c>
      <c r="H139" s="1">
        <v>621806</v>
      </c>
      <c r="I139" s="1">
        <v>1695552</v>
      </c>
      <c r="J139" s="1">
        <v>178305</v>
      </c>
      <c r="K139" s="1">
        <v>719835</v>
      </c>
      <c r="L139" s="1">
        <v>907610</v>
      </c>
      <c r="M139" s="1">
        <v>1127643</v>
      </c>
      <c r="N139" s="1">
        <v>310930</v>
      </c>
      <c r="O139" s="33">
        <f t="shared" si="8"/>
        <v>8742641</v>
      </c>
      <c r="P139" s="33">
        <f t="shared" si="9"/>
        <v>3180960</v>
      </c>
      <c r="Q139" s="34">
        <f t="shared" si="10"/>
        <v>0.57254853961055141</v>
      </c>
      <c r="R139" s="34">
        <f t="shared" si="11"/>
        <v>0.2083185164024898</v>
      </c>
    </row>
    <row r="140" spans="1:18" x14ac:dyDescent="0.25">
      <c r="A140" t="s">
        <v>18</v>
      </c>
      <c r="B140" t="s">
        <v>19</v>
      </c>
      <c r="C140">
        <v>2023</v>
      </c>
      <c r="D140" t="s">
        <v>33</v>
      </c>
      <c r="E140" t="s">
        <v>27</v>
      </c>
      <c r="F140" s="1">
        <v>14974777</v>
      </c>
      <c r="G140" s="1">
        <v>6705472</v>
      </c>
      <c r="H140" s="1">
        <v>723954</v>
      </c>
      <c r="I140" s="1">
        <v>1703752</v>
      </c>
      <c r="J140" s="1">
        <v>161345</v>
      </c>
      <c r="K140" s="1">
        <v>736400</v>
      </c>
      <c r="L140" s="1">
        <v>922198</v>
      </c>
      <c r="M140" s="1">
        <v>1239582</v>
      </c>
      <c r="N140" s="1">
        <v>305741</v>
      </c>
      <c r="O140" s="33">
        <f t="shared" si="8"/>
        <v>8269305</v>
      </c>
      <c r="P140" s="33">
        <f t="shared" si="9"/>
        <v>2476333</v>
      </c>
      <c r="Q140" s="34">
        <f t="shared" si="10"/>
        <v>0.55221556888626788</v>
      </c>
      <c r="R140" s="34">
        <f t="shared" si="11"/>
        <v>0.16536693668293023</v>
      </c>
    </row>
    <row r="141" spans="1:18" x14ac:dyDescent="0.25">
      <c r="A141" t="s">
        <v>18</v>
      </c>
      <c r="B141" t="s">
        <v>19</v>
      </c>
      <c r="C141">
        <v>2023</v>
      </c>
      <c r="D141" t="s">
        <v>33</v>
      </c>
      <c r="E141" t="s">
        <v>28</v>
      </c>
      <c r="F141" s="1">
        <v>19875714</v>
      </c>
      <c r="G141" s="1">
        <v>9318571</v>
      </c>
      <c r="H141" s="1">
        <v>816425</v>
      </c>
      <c r="I141" s="1">
        <v>2131212</v>
      </c>
      <c r="J141" s="1">
        <v>233148</v>
      </c>
      <c r="K141" s="1">
        <v>920646</v>
      </c>
      <c r="L141" s="1">
        <v>1172371</v>
      </c>
      <c r="M141" s="1">
        <v>1719915</v>
      </c>
      <c r="N141" s="1">
        <v>426912</v>
      </c>
      <c r="O141" s="33">
        <f t="shared" si="8"/>
        <v>10557143</v>
      </c>
      <c r="P141" s="33">
        <f t="shared" si="9"/>
        <v>3136514</v>
      </c>
      <c r="Q141" s="34">
        <f t="shared" si="10"/>
        <v>0.53115792469140977</v>
      </c>
      <c r="R141" s="34">
        <f t="shared" si="11"/>
        <v>0.15780635603832899</v>
      </c>
    </row>
    <row r="142" spans="1:18" x14ac:dyDescent="0.25">
      <c r="A142" t="s">
        <v>18</v>
      </c>
      <c r="B142" t="s">
        <v>19</v>
      </c>
      <c r="C142">
        <v>2023</v>
      </c>
      <c r="D142" t="s">
        <v>33</v>
      </c>
      <c r="E142" t="s">
        <v>29</v>
      </c>
      <c r="F142" s="1">
        <v>20102023</v>
      </c>
      <c r="G142" s="1">
        <v>10040815</v>
      </c>
      <c r="H142" s="1">
        <v>898385</v>
      </c>
      <c r="I142" s="1">
        <v>2085973</v>
      </c>
      <c r="J142" s="1">
        <v>244687</v>
      </c>
      <c r="K142" s="1">
        <v>848528</v>
      </c>
      <c r="L142" s="1">
        <v>1051436</v>
      </c>
      <c r="M142" s="1">
        <v>1502513</v>
      </c>
      <c r="N142" s="1">
        <v>432583</v>
      </c>
      <c r="O142" s="33">
        <f t="shared" si="8"/>
        <v>10061208</v>
      </c>
      <c r="P142" s="33">
        <f t="shared" si="9"/>
        <v>2997103</v>
      </c>
      <c r="Q142" s="34">
        <f t="shared" si="10"/>
        <v>0.50050723750539938</v>
      </c>
      <c r="R142" s="34">
        <f t="shared" si="11"/>
        <v>0.14909459610109888</v>
      </c>
    </row>
    <row r="143" spans="1:18" x14ac:dyDescent="0.25">
      <c r="A143" t="s">
        <v>18</v>
      </c>
      <c r="B143" t="s">
        <v>19</v>
      </c>
      <c r="C143">
        <v>2023</v>
      </c>
      <c r="D143" t="s">
        <v>33</v>
      </c>
      <c r="E143" t="s">
        <v>30</v>
      </c>
      <c r="F143" s="1">
        <v>28725182</v>
      </c>
      <c r="G143" s="1">
        <v>12960586</v>
      </c>
      <c r="H143" s="1">
        <v>1292991</v>
      </c>
      <c r="I143" s="1">
        <v>3239804</v>
      </c>
      <c r="J143" s="1">
        <v>305055</v>
      </c>
      <c r="K143" s="1">
        <v>1401315</v>
      </c>
      <c r="L143" s="1">
        <v>1699048</v>
      </c>
      <c r="M143" s="1">
        <v>2454975</v>
      </c>
      <c r="N143" s="1">
        <v>629706</v>
      </c>
      <c r="O143" s="33">
        <f t="shared" si="8"/>
        <v>15764596</v>
      </c>
      <c r="P143" s="33">
        <f t="shared" si="9"/>
        <v>4741702</v>
      </c>
      <c r="Q143" s="34">
        <f t="shared" si="10"/>
        <v>0.54880752365642105</v>
      </c>
      <c r="R143" s="34">
        <f t="shared" si="11"/>
        <v>0.16507126047103896</v>
      </c>
    </row>
    <row r="144" spans="1:18" x14ac:dyDescent="0.25">
      <c r="A144" t="s">
        <v>18</v>
      </c>
      <c r="B144" t="s">
        <v>19</v>
      </c>
      <c r="C144">
        <v>2023</v>
      </c>
      <c r="D144" t="s">
        <v>33</v>
      </c>
      <c r="E144" t="s">
        <v>31</v>
      </c>
      <c r="F144" s="1">
        <v>18455103</v>
      </c>
      <c r="G144" s="1">
        <v>8754005</v>
      </c>
      <c r="H144" s="1">
        <v>855672</v>
      </c>
      <c r="I144" s="1">
        <v>2071414</v>
      </c>
      <c r="J144" s="1">
        <v>226447</v>
      </c>
      <c r="K144" s="1">
        <v>844418</v>
      </c>
      <c r="L144" s="1">
        <v>945986</v>
      </c>
      <c r="M144" s="1">
        <v>1372656</v>
      </c>
      <c r="N144" s="1">
        <v>412281</v>
      </c>
      <c r="O144" s="33">
        <f t="shared" si="8"/>
        <v>9701098</v>
      </c>
      <c r="P144" s="33">
        <f t="shared" si="9"/>
        <v>2972224</v>
      </c>
      <c r="Q144" s="34">
        <f t="shared" si="10"/>
        <v>0.52565937995577694</v>
      </c>
      <c r="R144" s="34">
        <f t="shared" si="11"/>
        <v>0.16105160724380677</v>
      </c>
    </row>
    <row r="145" spans="1:18" x14ac:dyDescent="0.25">
      <c r="A145" t="s">
        <v>18</v>
      </c>
      <c r="B145" t="s">
        <v>19</v>
      </c>
      <c r="C145">
        <v>2023</v>
      </c>
      <c r="D145" t="s">
        <v>33</v>
      </c>
      <c r="E145" t="s">
        <v>32</v>
      </c>
      <c r="F145" s="1">
        <v>20821146</v>
      </c>
      <c r="G145" s="1">
        <v>8598615</v>
      </c>
      <c r="H145" s="1">
        <v>920749</v>
      </c>
      <c r="I145" s="1">
        <v>2327015</v>
      </c>
      <c r="J145" s="1">
        <v>243644</v>
      </c>
      <c r="K145" s="1">
        <v>847120</v>
      </c>
      <c r="L145" s="1">
        <v>1254550</v>
      </c>
      <c r="M145" s="1">
        <v>1526398</v>
      </c>
      <c r="N145" s="1">
        <v>433517</v>
      </c>
      <c r="O145" s="33">
        <f t="shared" si="8"/>
        <v>12222531</v>
      </c>
      <c r="P145" s="33">
        <f t="shared" si="9"/>
        <v>4669538</v>
      </c>
      <c r="Q145" s="34">
        <f t="shared" si="10"/>
        <v>0.58702489286612747</v>
      </c>
      <c r="R145" s="34">
        <f t="shared" si="11"/>
        <v>0.2242690195823035</v>
      </c>
    </row>
    <row r="146" spans="1:18" x14ac:dyDescent="0.25">
      <c r="A146" t="s">
        <v>18</v>
      </c>
      <c r="B146" t="s">
        <v>19</v>
      </c>
      <c r="C146">
        <v>2023</v>
      </c>
      <c r="D146" t="s">
        <v>34</v>
      </c>
      <c r="E146" t="s">
        <v>21</v>
      </c>
      <c r="F146" s="1">
        <v>20558021</v>
      </c>
      <c r="G146" s="1">
        <v>9936401</v>
      </c>
      <c r="H146" s="1">
        <v>918521</v>
      </c>
      <c r="I146" s="1">
        <v>2569037</v>
      </c>
      <c r="J146" s="1">
        <v>244398</v>
      </c>
      <c r="K146" s="1">
        <v>878628</v>
      </c>
      <c r="L146" s="1">
        <v>1227751</v>
      </c>
      <c r="M146" s="1">
        <v>1784476</v>
      </c>
      <c r="N146" s="1">
        <v>508536</v>
      </c>
      <c r="O146" s="33">
        <f t="shared" si="8"/>
        <v>10621620</v>
      </c>
      <c r="P146" s="33">
        <f t="shared" si="9"/>
        <v>2490273</v>
      </c>
      <c r="Q146" s="34">
        <f t="shared" si="10"/>
        <v>0.51666549032127174</v>
      </c>
      <c r="R146" s="34">
        <f t="shared" si="11"/>
        <v>0.1211338873522894</v>
      </c>
    </row>
    <row r="147" spans="1:18" x14ac:dyDescent="0.25">
      <c r="A147" t="s">
        <v>18</v>
      </c>
      <c r="B147" t="s">
        <v>19</v>
      </c>
      <c r="C147">
        <v>2023</v>
      </c>
      <c r="D147" t="s">
        <v>34</v>
      </c>
      <c r="E147" t="s">
        <v>22</v>
      </c>
      <c r="F147" s="1">
        <v>26706652</v>
      </c>
      <c r="G147" s="1">
        <v>11348186</v>
      </c>
      <c r="H147" s="1">
        <v>1322559</v>
      </c>
      <c r="I147" s="1">
        <v>3011577</v>
      </c>
      <c r="J147" s="1">
        <v>289743</v>
      </c>
      <c r="K147" s="1">
        <v>1081271</v>
      </c>
      <c r="L147" s="1">
        <v>1647093</v>
      </c>
      <c r="M147" s="1">
        <v>2124020</v>
      </c>
      <c r="N147" s="1">
        <v>581049</v>
      </c>
      <c r="O147" s="33">
        <f t="shared" si="8"/>
        <v>15358466</v>
      </c>
      <c r="P147" s="33">
        <f t="shared" si="9"/>
        <v>5301154</v>
      </c>
      <c r="Q147" s="34">
        <f t="shared" si="10"/>
        <v>0.57508017103753772</v>
      </c>
      <c r="R147" s="34">
        <f t="shared" si="11"/>
        <v>0.19849564071153508</v>
      </c>
    </row>
    <row r="148" spans="1:18" x14ac:dyDescent="0.25">
      <c r="A148" t="s">
        <v>18</v>
      </c>
      <c r="B148" t="s">
        <v>19</v>
      </c>
      <c r="C148">
        <v>2023</v>
      </c>
      <c r="D148" t="s">
        <v>34</v>
      </c>
      <c r="E148" t="s">
        <v>23</v>
      </c>
      <c r="F148" s="1">
        <v>16430041</v>
      </c>
      <c r="G148" s="1">
        <v>6637350</v>
      </c>
      <c r="H148" s="1">
        <v>802943</v>
      </c>
      <c r="I148" s="1">
        <v>2012016</v>
      </c>
      <c r="J148" s="1">
        <v>193657</v>
      </c>
      <c r="K148" s="1">
        <v>712111</v>
      </c>
      <c r="L148" s="1">
        <v>824952</v>
      </c>
      <c r="M148" s="1">
        <v>1386479</v>
      </c>
      <c r="N148" s="1">
        <v>369293</v>
      </c>
      <c r="O148" s="33">
        <f t="shared" si="8"/>
        <v>9792691</v>
      </c>
      <c r="P148" s="33">
        <f t="shared" si="9"/>
        <v>3491240</v>
      </c>
      <c r="Q148" s="34">
        <f t="shared" si="10"/>
        <v>0.59602352787798885</v>
      </c>
      <c r="R148" s="34">
        <f t="shared" si="11"/>
        <v>0.21249125306504105</v>
      </c>
    </row>
    <row r="149" spans="1:18" x14ac:dyDescent="0.25">
      <c r="A149" t="s">
        <v>18</v>
      </c>
      <c r="B149" t="s">
        <v>19</v>
      </c>
      <c r="C149">
        <v>2023</v>
      </c>
      <c r="D149" t="s">
        <v>34</v>
      </c>
      <c r="E149" t="s">
        <v>24</v>
      </c>
      <c r="F149" s="1">
        <v>16032638</v>
      </c>
      <c r="G149" s="1">
        <v>6558131</v>
      </c>
      <c r="H149" s="1">
        <v>739259</v>
      </c>
      <c r="I149" s="1">
        <v>1641526</v>
      </c>
      <c r="J149" s="1">
        <v>161775</v>
      </c>
      <c r="K149" s="1">
        <v>701739</v>
      </c>
      <c r="L149" s="1">
        <v>940682</v>
      </c>
      <c r="M149" s="1">
        <v>1217903</v>
      </c>
      <c r="N149" s="1">
        <v>382107</v>
      </c>
      <c r="O149" s="33">
        <f t="shared" si="8"/>
        <v>9474507</v>
      </c>
      <c r="P149" s="33">
        <f t="shared" si="9"/>
        <v>3689516</v>
      </c>
      <c r="Q149" s="34">
        <f t="shared" si="10"/>
        <v>0.59095122087831087</v>
      </c>
      <c r="R149" s="34">
        <f t="shared" si="11"/>
        <v>0.23012532310652808</v>
      </c>
    </row>
    <row r="150" spans="1:18" x14ac:dyDescent="0.25">
      <c r="A150" t="s">
        <v>18</v>
      </c>
      <c r="B150" t="s">
        <v>19</v>
      </c>
      <c r="C150">
        <v>2023</v>
      </c>
      <c r="D150" t="s">
        <v>34</v>
      </c>
      <c r="E150" t="s">
        <v>25</v>
      </c>
      <c r="F150" s="1">
        <v>17006389</v>
      </c>
      <c r="G150" s="1">
        <v>7139124</v>
      </c>
      <c r="H150" s="1">
        <v>803688</v>
      </c>
      <c r="I150" s="1">
        <v>1775134</v>
      </c>
      <c r="J150" s="1">
        <v>184417</v>
      </c>
      <c r="K150" s="1">
        <v>822293</v>
      </c>
      <c r="L150" s="1">
        <v>874275</v>
      </c>
      <c r="M150" s="1">
        <v>1299408</v>
      </c>
      <c r="N150" s="1">
        <v>388830</v>
      </c>
      <c r="O150" s="33">
        <f t="shared" si="8"/>
        <v>9867265</v>
      </c>
      <c r="P150" s="33">
        <f t="shared" si="9"/>
        <v>3719220</v>
      </c>
      <c r="Q150" s="34">
        <f t="shared" si="10"/>
        <v>0.58020929663551746</v>
      </c>
      <c r="R150" s="34">
        <f t="shared" si="11"/>
        <v>0.21869545616062294</v>
      </c>
    </row>
    <row r="151" spans="1:18" x14ac:dyDescent="0.25">
      <c r="A151" t="s">
        <v>18</v>
      </c>
      <c r="B151" t="s">
        <v>19</v>
      </c>
      <c r="C151">
        <v>2023</v>
      </c>
      <c r="D151" t="s">
        <v>34</v>
      </c>
      <c r="E151" t="s">
        <v>26</v>
      </c>
      <c r="F151" s="1">
        <v>16635322</v>
      </c>
      <c r="G151" s="1">
        <v>7786192</v>
      </c>
      <c r="H151" s="1">
        <v>680646</v>
      </c>
      <c r="I151" s="1">
        <v>1924690</v>
      </c>
      <c r="J151" s="1">
        <v>167711</v>
      </c>
      <c r="K151" s="1">
        <v>809874</v>
      </c>
      <c r="L151" s="1">
        <v>835310</v>
      </c>
      <c r="M151" s="1">
        <v>1231975</v>
      </c>
      <c r="N151" s="1">
        <v>339302</v>
      </c>
      <c r="O151" s="33">
        <f t="shared" si="8"/>
        <v>8849130</v>
      </c>
      <c r="P151" s="33">
        <f t="shared" si="9"/>
        <v>2859622</v>
      </c>
      <c r="Q151" s="34">
        <f t="shared" si="10"/>
        <v>0.53194822438663947</v>
      </c>
      <c r="R151" s="34">
        <f t="shared" si="11"/>
        <v>0.17190061003928869</v>
      </c>
    </row>
    <row r="152" spans="1:18" x14ac:dyDescent="0.25">
      <c r="A152" t="s">
        <v>18</v>
      </c>
      <c r="B152" t="s">
        <v>19</v>
      </c>
      <c r="C152">
        <v>2023</v>
      </c>
      <c r="D152" t="s">
        <v>34</v>
      </c>
      <c r="E152" t="s">
        <v>27</v>
      </c>
      <c r="F152" s="1">
        <v>20793623</v>
      </c>
      <c r="G152" s="1">
        <v>8326629</v>
      </c>
      <c r="H152" s="1">
        <v>840619</v>
      </c>
      <c r="I152" s="1">
        <v>2504228</v>
      </c>
      <c r="J152" s="1">
        <v>219272</v>
      </c>
      <c r="K152" s="1">
        <v>998972</v>
      </c>
      <c r="L152" s="1">
        <v>1199508</v>
      </c>
      <c r="M152" s="1">
        <v>1656529</v>
      </c>
      <c r="N152" s="1">
        <v>508077</v>
      </c>
      <c r="O152" s="33">
        <f t="shared" si="8"/>
        <v>12466994</v>
      </c>
      <c r="P152" s="33">
        <f t="shared" si="9"/>
        <v>4539789</v>
      </c>
      <c r="Q152" s="34">
        <f t="shared" si="10"/>
        <v>0.59955852811220056</v>
      </c>
      <c r="R152" s="34">
        <f t="shared" si="11"/>
        <v>0.21832602235791232</v>
      </c>
    </row>
    <row r="153" spans="1:18" x14ac:dyDescent="0.25">
      <c r="A153" t="s">
        <v>18</v>
      </c>
      <c r="B153" t="s">
        <v>19</v>
      </c>
      <c r="C153">
        <v>2023</v>
      </c>
      <c r="D153" t="s">
        <v>34</v>
      </c>
      <c r="E153" t="s">
        <v>28</v>
      </c>
      <c r="F153" s="1">
        <v>14532700</v>
      </c>
      <c r="G153" s="1">
        <v>5982628</v>
      </c>
      <c r="H153" s="1">
        <v>592091</v>
      </c>
      <c r="I153" s="1">
        <v>1648504</v>
      </c>
      <c r="J153" s="1">
        <v>161976</v>
      </c>
      <c r="K153" s="1">
        <v>651658</v>
      </c>
      <c r="L153" s="1">
        <v>892071</v>
      </c>
      <c r="M153" s="1">
        <v>1241944</v>
      </c>
      <c r="N153" s="1">
        <v>359149</v>
      </c>
      <c r="O153" s="33">
        <f t="shared" si="8"/>
        <v>8550072</v>
      </c>
      <c r="P153" s="33">
        <f t="shared" si="9"/>
        <v>3002679</v>
      </c>
      <c r="Q153" s="34">
        <f t="shared" si="10"/>
        <v>0.58833334480172295</v>
      </c>
      <c r="R153" s="34">
        <f t="shared" si="11"/>
        <v>0.2066153570912494</v>
      </c>
    </row>
    <row r="154" spans="1:18" x14ac:dyDescent="0.25">
      <c r="A154" t="s">
        <v>18</v>
      </c>
      <c r="B154" t="s">
        <v>19</v>
      </c>
      <c r="C154">
        <v>2023</v>
      </c>
      <c r="D154" t="s">
        <v>34</v>
      </c>
      <c r="E154" t="s">
        <v>29</v>
      </c>
      <c r="F154" s="1">
        <v>16403487</v>
      </c>
      <c r="G154" s="1">
        <v>7091143</v>
      </c>
      <c r="H154" s="1">
        <v>663152</v>
      </c>
      <c r="I154" s="1">
        <v>1934072</v>
      </c>
      <c r="J154" s="1">
        <v>192012</v>
      </c>
      <c r="K154" s="1">
        <v>764328</v>
      </c>
      <c r="L154" s="1">
        <v>1019603</v>
      </c>
      <c r="M154" s="1">
        <v>1419608</v>
      </c>
      <c r="N154" s="1">
        <v>363265</v>
      </c>
      <c r="O154" s="33">
        <f t="shared" si="8"/>
        <v>9312344</v>
      </c>
      <c r="P154" s="33">
        <f t="shared" si="9"/>
        <v>2956304</v>
      </c>
      <c r="Q154" s="34">
        <f t="shared" si="10"/>
        <v>0.56770514708244657</v>
      </c>
      <c r="R154" s="34">
        <f t="shared" si="11"/>
        <v>0.18022411942046224</v>
      </c>
    </row>
    <row r="155" spans="1:18" x14ac:dyDescent="0.25">
      <c r="A155" t="s">
        <v>18</v>
      </c>
      <c r="B155" t="s">
        <v>19</v>
      </c>
      <c r="C155">
        <v>2023</v>
      </c>
      <c r="D155" t="s">
        <v>34</v>
      </c>
      <c r="E155" t="s">
        <v>30</v>
      </c>
      <c r="F155" s="1">
        <v>18379651</v>
      </c>
      <c r="G155" s="1">
        <v>9088004</v>
      </c>
      <c r="H155" s="1">
        <v>885800</v>
      </c>
      <c r="I155" s="1">
        <v>1924696</v>
      </c>
      <c r="J155" s="1">
        <v>228371</v>
      </c>
      <c r="K155" s="1">
        <v>750435</v>
      </c>
      <c r="L155" s="1">
        <v>991474</v>
      </c>
      <c r="M155" s="1">
        <v>1452568</v>
      </c>
      <c r="N155" s="1">
        <v>400161</v>
      </c>
      <c r="O155" s="33">
        <f t="shared" si="8"/>
        <v>9291647</v>
      </c>
      <c r="P155" s="33">
        <f t="shared" si="9"/>
        <v>2658142</v>
      </c>
      <c r="Q155" s="34">
        <f t="shared" si="10"/>
        <v>0.5055399038860966</v>
      </c>
      <c r="R155" s="34">
        <f t="shared" si="11"/>
        <v>0.14462418247223519</v>
      </c>
    </row>
    <row r="156" spans="1:18" x14ac:dyDescent="0.25">
      <c r="A156" t="s">
        <v>18</v>
      </c>
      <c r="B156" t="s">
        <v>19</v>
      </c>
      <c r="C156">
        <v>2023</v>
      </c>
      <c r="D156" t="s">
        <v>34</v>
      </c>
      <c r="E156" t="s">
        <v>31</v>
      </c>
      <c r="F156" s="1">
        <v>17221731</v>
      </c>
      <c r="G156" s="1">
        <v>7201133</v>
      </c>
      <c r="H156" s="1">
        <v>813025</v>
      </c>
      <c r="I156" s="1">
        <v>1993161</v>
      </c>
      <c r="J156" s="1">
        <v>197206</v>
      </c>
      <c r="K156" s="1">
        <v>770508</v>
      </c>
      <c r="L156" s="1">
        <v>892880</v>
      </c>
      <c r="M156" s="1">
        <v>1247530</v>
      </c>
      <c r="N156" s="1">
        <v>386935</v>
      </c>
      <c r="O156" s="33">
        <f t="shared" si="8"/>
        <v>10020598</v>
      </c>
      <c r="P156" s="33">
        <f t="shared" si="9"/>
        <v>3719353</v>
      </c>
      <c r="Q156" s="34">
        <f t="shared" si="10"/>
        <v>0.58185777027872509</v>
      </c>
      <c r="R156" s="34">
        <f t="shared" si="11"/>
        <v>0.21596859223965351</v>
      </c>
    </row>
    <row r="157" spans="1:18" x14ac:dyDescent="0.25">
      <c r="A157" t="s">
        <v>18</v>
      </c>
      <c r="B157" t="s">
        <v>19</v>
      </c>
      <c r="C157">
        <v>2023</v>
      </c>
      <c r="D157" t="s">
        <v>34</v>
      </c>
      <c r="E157" t="s">
        <v>32</v>
      </c>
      <c r="F157" s="1">
        <v>16700154</v>
      </c>
      <c r="G157" s="1">
        <v>7370420</v>
      </c>
      <c r="H157" s="1">
        <v>739411</v>
      </c>
      <c r="I157" s="1">
        <v>1750792</v>
      </c>
      <c r="J157" s="1">
        <v>168764</v>
      </c>
      <c r="K157" s="1">
        <v>688376</v>
      </c>
      <c r="L157" s="1">
        <v>840393</v>
      </c>
      <c r="M157" s="1">
        <v>1192510</v>
      </c>
      <c r="N157" s="1">
        <v>414044</v>
      </c>
      <c r="O157" s="33">
        <f t="shared" si="8"/>
        <v>9329734</v>
      </c>
      <c r="P157" s="33">
        <f t="shared" si="9"/>
        <v>3535444</v>
      </c>
      <c r="Q157" s="34">
        <f t="shared" si="10"/>
        <v>0.55866155485751801</v>
      </c>
      <c r="R157" s="34">
        <f t="shared" si="11"/>
        <v>0.21170128131752558</v>
      </c>
    </row>
    <row r="158" spans="1:18" x14ac:dyDescent="0.25">
      <c r="A158" t="s">
        <v>35</v>
      </c>
      <c r="B158" t="s">
        <v>19</v>
      </c>
      <c r="C158">
        <v>2012</v>
      </c>
      <c r="D158" t="s">
        <v>20</v>
      </c>
      <c r="E158" t="s">
        <v>21</v>
      </c>
      <c r="F158" s="1">
        <v>19589169</v>
      </c>
      <c r="G158" s="1">
        <v>8655251</v>
      </c>
      <c r="H158" s="1">
        <v>900105</v>
      </c>
      <c r="I158" s="1">
        <v>2430054</v>
      </c>
      <c r="J158" s="1">
        <v>231627</v>
      </c>
      <c r="K158" s="1">
        <v>937432</v>
      </c>
      <c r="L158" s="1">
        <v>1211392</v>
      </c>
      <c r="M158" s="1">
        <v>1538618</v>
      </c>
      <c r="N158" s="1">
        <v>461044</v>
      </c>
      <c r="O158" s="33">
        <f t="shared" si="8"/>
        <v>10933918</v>
      </c>
      <c r="P158" s="33">
        <f t="shared" si="9"/>
        <v>3223646</v>
      </c>
      <c r="Q158" s="34">
        <f t="shared" si="10"/>
        <v>0.55816140031259109</v>
      </c>
      <c r="R158" s="34">
        <f t="shared" si="11"/>
        <v>0.16456267236246724</v>
      </c>
    </row>
    <row r="159" spans="1:18" x14ac:dyDescent="0.25">
      <c r="A159" t="s">
        <v>35</v>
      </c>
      <c r="B159" t="s">
        <v>19</v>
      </c>
      <c r="C159">
        <v>2012</v>
      </c>
      <c r="D159" t="s">
        <v>20</v>
      </c>
      <c r="E159" t="s">
        <v>22</v>
      </c>
      <c r="F159" s="1">
        <v>34401806</v>
      </c>
      <c r="G159" s="1">
        <v>16111034</v>
      </c>
      <c r="H159" s="1">
        <v>1612959</v>
      </c>
      <c r="I159" s="1">
        <v>4099242</v>
      </c>
      <c r="J159" s="1">
        <v>412988</v>
      </c>
      <c r="K159" s="1">
        <v>1525329</v>
      </c>
      <c r="L159" s="1">
        <v>2012637</v>
      </c>
      <c r="M159" s="1">
        <v>2592510</v>
      </c>
      <c r="N159" s="1">
        <v>792272</v>
      </c>
      <c r="O159" s="33">
        <f t="shared" si="8"/>
        <v>18290772</v>
      </c>
      <c r="P159" s="33">
        <f t="shared" si="9"/>
        <v>5242835</v>
      </c>
      <c r="Q159" s="34">
        <f t="shared" si="10"/>
        <v>0.53168057514189804</v>
      </c>
      <c r="R159" s="34">
        <f t="shared" si="11"/>
        <v>0.15239999318640424</v>
      </c>
    </row>
    <row r="160" spans="1:18" x14ac:dyDescent="0.25">
      <c r="A160" t="s">
        <v>35</v>
      </c>
      <c r="B160" t="s">
        <v>19</v>
      </c>
      <c r="C160">
        <v>2012</v>
      </c>
      <c r="D160" t="s">
        <v>20</v>
      </c>
      <c r="E160" t="s">
        <v>23</v>
      </c>
      <c r="F160" s="1">
        <v>31427367</v>
      </c>
      <c r="G160" s="1">
        <v>15258373</v>
      </c>
      <c r="H160" s="1">
        <v>1417137</v>
      </c>
      <c r="I160" s="1">
        <v>3638336</v>
      </c>
      <c r="J160" s="1">
        <v>374266</v>
      </c>
      <c r="K160" s="1">
        <v>1391966</v>
      </c>
      <c r="L160" s="1">
        <v>1651075</v>
      </c>
      <c r="M160" s="1">
        <v>2275474</v>
      </c>
      <c r="N160" s="1">
        <v>689907</v>
      </c>
      <c r="O160" s="33">
        <f t="shared" si="8"/>
        <v>16168994</v>
      </c>
      <c r="P160" s="33">
        <f t="shared" si="9"/>
        <v>4730833</v>
      </c>
      <c r="Q160" s="34">
        <f t="shared" si="10"/>
        <v>0.51448770748118988</v>
      </c>
      <c r="R160" s="34">
        <f t="shared" si="11"/>
        <v>0.15053227335271199</v>
      </c>
    </row>
    <row r="161" spans="1:18" x14ac:dyDescent="0.25">
      <c r="A161" t="s">
        <v>35</v>
      </c>
      <c r="B161" t="s">
        <v>19</v>
      </c>
      <c r="C161">
        <v>2012</v>
      </c>
      <c r="D161" t="s">
        <v>20</v>
      </c>
      <c r="E161" t="s">
        <v>24</v>
      </c>
      <c r="F161" s="1">
        <v>30564270</v>
      </c>
      <c r="G161" s="1">
        <v>13026257</v>
      </c>
      <c r="H161" s="1">
        <v>1359525</v>
      </c>
      <c r="I161" s="1">
        <v>3423587</v>
      </c>
      <c r="J161" s="1">
        <v>338689</v>
      </c>
      <c r="K161" s="1">
        <v>1483124</v>
      </c>
      <c r="L161" s="1">
        <v>1664382</v>
      </c>
      <c r="M161" s="1">
        <v>2246414</v>
      </c>
      <c r="N161" s="1">
        <v>741500</v>
      </c>
      <c r="O161" s="33">
        <f t="shared" si="8"/>
        <v>17538013</v>
      </c>
      <c r="P161" s="33">
        <f t="shared" si="9"/>
        <v>6280792</v>
      </c>
      <c r="Q161" s="34">
        <f t="shared" si="10"/>
        <v>0.57380768459380838</v>
      </c>
      <c r="R161" s="34">
        <f t="shared" si="11"/>
        <v>0.20549458567143924</v>
      </c>
    </row>
    <row r="162" spans="1:18" x14ac:dyDescent="0.25">
      <c r="A162" t="s">
        <v>35</v>
      </c>
      <c r="B162" t="s">
        <v>19</v>
      </c>
      <c r="C162">
        <v>2012</v>
      </c>
      <c r="D162" t="s">
        <v>20</v>
      </c>
      <c r="E162" t="s">
        <v>25</v>
      </c>
      <c r="F162" s="1">
        <v>32732641</v>
      </c>
      <c r="G162" s="1">
        <v>15174996</v>
      </c>
      <c r="H162" s="1">
        <v>1365874</v>
      </c>
      <c r="I162" s="1">
        <v>3625840</v>
      </c>
      <c r="J162" s="1">
        <v>404102</v>
      </c>
      <c r="K162" s="1">
        <v>1468035</v>
      </c>
      <c r="L162" s="1">
        <v>1854144</v>
      </c>
      <c r="M162" s="1">
        <v>2454740</v>
      </c>
      <c r="N162" s="1">
        <v>713163</v>
      </c>
      <c r="O162" s="33">
        <f t="shared" si="8"/>
        <v>17557645</v>
      </c>
      <c r="P162" s="33">
        <f t="shared" si="9"/>
        <v>5671747</v>
      </c>
      <c r="Q162" s="34">
        <f t="shared" si="10"/>
        <v>0.53639561195199614</v>
      </c>
      <c r="R162" s="34">
        <f t="shared" si="11"/>
        <v>0.17327495816790342</v>
      </c>
    </row>
    <row r="163" spans="1:18" x14ac:dyDescent="0.25">
      <c r="A163" t="s">
        <v>35</v>
      </c>
      <c r="B163" t="s">
        <v>19</v>
      </c>
      <c r="C163">
        <v>2012</v>
      </c>
      <c r="D163" t="s">
        <v>20</v>
      </c>
      <c r="E163" t="s">
        <v>26</v>
      </c>
      <c r="F163" s="1">
        <v>23976969</v>
      </c>
      <c r="G163" s="1">
        <v>9675687</v>
      </c>
      <c r="H163" s="1">
        <v>1063724</v>
      </c>
      <c r="I163" s="1">
        <v>2644538</v>
      </c>
      <c r="J163" s="1">
        <v>253582</v>
      </c>
      <c r="K163" s="1">
        <v>1152053</v>
      </c>
      <c r="L163" s="1">
        <v>1472986</v>
      </c>
      <c r="M163" s="1">
        <v>1781975</v>
      </c>
      <c r="N163" s="1">
        <v>538307</v>
      </c>
      <c r="O163" s="33">
        <f t="shared" si="8"/>
        <v>14301282</v>
      </c>
      <c r="P163" s="33">
        <f t="shared" si="9"/>
        <v>5394117</v>
      </c>
      <c r="Q163" s="34">
        <f t="shared" si="10"/>
        <v>0.59645912708983362</v>
      </c>
      <c r="R163" s="34">
        <f t="shared" si="11"/>
        <v>0.22497076256802934</v>
      </c>
    </row>
    <row r="164" spans="1:18" x14ac:dyDescent="0.25">
      <c r="A164" t="s">
        <v>35</v>
      </c>
      <c r="B164" t="s">
        <v>19</v>
      </c>
      <c r="C164">
        <v>2012</v>
      </c>
      <c r="D164" t="s">
        <v>20</v>
      </c>
      <c r="E164" t="s">
        <v>27</v>
      </c>
      <c r="F164" s="1">
        <v>36626119</v>
      </c>
      <c r="G164" s="1">
        <v>15700152</v>
      </c>
      <c r="H164" s="1">
        <v>1564129</v>
      </c>
      <c r="I164" s="1">
        <v>4252053</v>
      </c>
      <c r="J164" s="1">
        <v>401363</v>
      </c>
      <c r="K164" s="1">
        <v>1598284</v>
      </c>
      <c r="L164" s="1">
        <v>2017618</v>
      </c>
      <c r="M164" s="1">
        <v>2690767</v>
      </c>
      <c r="N164" s="1">
        <v>906407</v>
      </c>
      <c r="O164" s="33">
        <f t="shared" si="8"/>
        <v>20925967</v>
      </c>
      <c r="P164" s="33">
        <f t="shared" si="9"/>
        <v>7495346</v>
      </c>
      <c r="Q164" s="34">
        <f t="shared" si="10"/>
        <v>0.57134000465624002</v>
      </c>
      <c r="R164" s="34">
        <f t="shared" si="11"/>
        <v>0.20464483283090956</v>
      </c>
    </row>
    <row r="165" spans="1:18" x14ac:dyDescent="0.25">
      <c r="A165" t="s">
        <v>35</v>
      </c>
      <c r="B165" t="s">
        <v>19</v>
      </c>
      <c r="C165">
        <v>2012</v>
      </c>
      <c r="D165" t="s">
        <v>20</v>
      </c>
      <c r="E165" t="s">
        <v>28</v>
      </c>
      <c r="F165" s="1">
        <v>26200879</v>
      </c>
      <c r="G165" s="1">
        <v>11675693</v>
      </c>
      <c r="H165" s="1">
        <v>1296743</v>
      </c>
      <c r="I165" s="1">
        <v>2865530</v>
      </c>
      <c r="J165" s="1">
        <v>289410</v>
      </c>
      <c r="K165" s="1">
        <v>1094520</v>
      </c>
      <c r="L165" s="1">
        <v>1580339</v>
      </c>
      <c r="M165" s="1">
        <v>1920131</v>
      </c>
      <c r="N165" s="1">
        <v>638160</v>
      </c>
      <c r="O165" s="33">
        <f t="shared" si="8"/>
        <v>14525186</v>
      </c>
      <c r="P165" s="33">
        <f t="shared" si="9"/>
        <v>4840353</v>
      </c>
      <c r="Q165" s="34">
        <f t="shared" si="10"/>
        <v>0.55437781304970724</v>
      </c>
      <c r="R165" s="34">
        <f t="shared" si="11"/>
        <v>0.18474009975008854</v>
      </c>
    </row>
    <row r="166" spans="1:18" x14ac:dyDescent="0.25">
      <c r="A166" t="s">
        <v>35</v>
      </c>
      <c r="B166" t="s">
        <v>19</v>
      </c>
      <c r="C166">
        <v>2012</v>
      </c>
      <c r="D166" t="s">
        <v>20</v>
      </c>
      <c r="E166" t="s">
        <v>29</v>
      </c>
      <c r="F166" s="1">
        <v>29460681</v>
      </c>
      <c r="G166" s="1">
        <v>12015866</v>
      </c>
      <c r="H166" s="1">
        <v>1331847</v>
      </c>
      <c r="I166" s="1">
        <v>3605303</v>
      </c>
      <c r="J166" s="1">
        <v>322868</v>
      </c>
      <c r="K166" s="1">
        <v>1284439</v>
      </c>
      <c r="L166" s="1">
        <v>1625464</v>
      </c>
      <c r="M166" s="1">
        <v>2459096</v>
      </c>
      <c r="N166" s="1">
        <v>641726</v>
      </c>
      <c r="O166" s="33">
        <f t="shared" si="8"/>
        <v>17444815</v>
      </c>
      <c r="P166" s="33">
        <f t="shared" si="9"/>
        <v>6174072</v>
      </c>
      <c r="Q166" s="34">
        <f t="shared" si="10"/>
        <v>0.59213889183349155</v>
      </c>
      <c r="R166" s="34">
        <f t="shared" si="11"/>
        <v>0.209569900980904</v>
      </c>
    </row>
    <row r="167" spans="1:18" x14ac:dyDescent="0.25">
      <c r="A167" t="s">
        <v>35</v>
      </c>
      <c r="B167" t="s">
        <v>19</v>
      </c>
      <c r="C167">
        <v>2012</v>
      </c>
      <c r="D167" t="s">
        <v>20</v>
      </c>
      <c r="E167" t="s">
        <v>30</v>
      </c>
      <c r="F167" s="1">
        <v>17015251</v>
      </c>
      <c r="G167" s="1">
        <v>7771569</v>
      </c>
      <c r="H167" s="1">
        <v>751229</v>
      </c>
      <c r="I167" s="1">
        <v>2018487</v>
      </c>
      <c r="J167" s="1">
        <v>171970</v>
      </c>
      <c r="K167" s="1">
        <v>816086</v>
      </c>
      <c r="L167" s="1">
        <v>917113</v>
      </c>
      <c r="M167" s="1">
        <v>1334326</v>
      </c>
      <c r="N167" s="1">
        <v>424464</v>
      </c>
      <c r="O167" s="33">
        <f t="shared" si="8"/>
        <v>9243682</v>
      </c>
      <c r="P167" s="33">
        <f t="shared" si="9"/>
        <v>2810007</v>
      </c>
      <c r="Q167" s="34">
        <f t="shared" si="10"/>
        <v>0.54325863309333489</v>
      </c>
      <c r="R167" s="34">
        <f t="shared" si="11"/>
        <v>0.1651463736855836</v>
      </c>
    </row>
    <row r="168" spans="1:18" x14ac:dyDescent="0.25">
      <c r="A168" t="s">
        <v>35</v>
      </c>
      <c r="B168" t="s">
        <v>19</v>
      </c>
      <c r="C168">
        <v>2012</v>
      </c>
      <c r="D168" t="s">
        <v>20</v>
      </c>
      <c r="E168" t="s">
        <v>31</v>
      </c>
      <c r="F168" s="1">
        <v>31473223</v>
      </c>
      <c r="G168" s="1">
        <v>15679125</v>
      </c>
      <c r="H168" s="1">
        <v>1378721</v>
      </c>
      <c r="I168" s="1">
        <v>3479104</v>
      </c>
      <c r="J168" s="1">
        <v>391065</v>
      </c>
      <c r="K168" s="1">
        <v>1277358</v>
      </c>
      <c r="L168" s="1">
        <v>1608184</v>
      </c>
      <c r="M168" s="1">
        <v>2418669</v>
      </c>
      <c r="N168" s="1">
        <v>774552</v>
      </c>
      <c r="O168" s="33">
        <f t="shared" si="8"/>
        <v>15794098</v>
      </c>
      <c r="P168" s="33">
        <f t="shared" si="9"/>
        <v>4466445</v>
      </c>
      <c r="Q168" s="34">
        <f t="shared" si="10"/>
        <v>0.50182652091271363</v>
      </c>
      <c r="R168" s="34">
        <f t="shared" si="11"/>
        <v>0.14191253943074086</v>
      </c>
    </row>
    <row r="169" spans="1:18" x14ac:dyDescent="0.25">
      <c r="A169" t="s">
        <v>35</v>
      </c>
      <c r="B169" t="s">
        <v>19</v>
      </c>
      <c r="C169">
        <v>2012</v>
      </c>
      <c r="D169" t="s">
        <v>20</v>
      </c>
      <c r="E169" t="s">
        <v>32</v>
      </c>
      <c r="F169" s="1">
        <v>29555277</v>
      </c>
      <c r="G169" s="1">
        <v>12007211</v>
      </c>
      <c r="H169" s="1">
        <v>1338743</v>
      </c>
      <c r="I169" s="1">
        <v>3376769</v>
      </c>
      <c r="J169" s="1">
        <v>347606</v>
      </c>
      <c r="K169" s="1">
        <v>1197635</v>
      </c>
      <c r="L169" s="1">
        <v>1767868</v>
      </c>
      <c r="M169" s="1">
        <v>2077955</v>
      </c>
      <c r="N169" s="1">
        <v>631951</v>
      </c>
      <c r="O169" s="33">
        <f t="shared" si="8"/>
        <v>17548066</v>
      </c>
      <c r="P169" s="33">
        <f t="shared" si="9"/>
        <v>6809539</v>
      </c>
      <c r="Q169" s="34">
        <f t="shared" si="10"/>
        <v>0.59373715225203272</v>
      </c>
      <c r="R169" s="34">
        <f t="shared" si="11"/>
        <v>0.23040010756793111</v>
      </c>
    </row>
    <row r="170" spans="1:18" x14ac:dyDescent="0.25">
      <c r="A170" t="s">
        <v>35</v>
      </c>
      <c r="B170" t="s">
        <v>19</v>
      </c>
      <c r="C170">
        <v>2013</v>
      </c>
      <c r="D170" t="s">
        <v>20</v>
      </c>
      <c r="E170" t="s">
        <v>21</v>
      </c>
      <c r="F170" s="1">
        <v>29272946</v>
      </c>
      <c r="G170" s="1">
        <v>11982699</v>
      </c>
      <c r="H170" s="1">
        <v>1189856</v>
      </c>
      <c r="I170" s="1">
        <v>3022060</v>
      </c>
      <c r="J170" s="1">
        <v>348912</v>
      </c>
      <c r="K170" s="1">
        <v>1424616</v>
      </c>
      <c r="L170" s="1">
        <v>1566421</v>
      </c>
      <c r="M170" s="1">
        <v>2153538</v>
      </c>
      <c r="N170" s="1">
        <v>713736</v>
      </c>
      <c r="O170" s="33">
        <f t="shared" si="8"/>
        <v>17290247</v>
      </c>
      <c r="P170" s="33">
        <f t="shared" si="9"/>
        <v>6871108</v>
      </c>
      <c r="Q170" s="34">
        <f t="shared" si="10"/>
        <v>0.59065619838877848</v>
      </c>
      <c r="R170" s="34">
        <f t="shared" si="11"/>
        <v>0.23472553804458218</v>
      </c>
    </row>
    <row r="171" spans="1:18" x14ac:dyDescent="0.25">
      <c r="A171" t="s">
        <v>35</v>
      </c>
      <c r="B171" t="s">
        <v>19</v>
      </c>
      <c r="C171">
        <v>2013</v>
      </c>
      <c r="D171" t="s">
        <v>20</v>
      </c>
      <c r="E171" t="s">
        <v>22</v>
      </c>
      <c r="F171" s="1">
        <v>33553477</v>
      </c>
      <c r="G171" s="1">
        <v>16479944</v>
      </c>
      <c r="H171" s="1">
        <v>1395247</v>
      </c>
      <c r="I171" s="1">
        <v>3620396</v>
      </c>
      <c r="J171" s="1">
        <v>346782</v>
      </c>
      <c r="K171" s="1">
        <v>1550303</v>
      </c>
      <c r="L171" s="1">
        <v>1760511</v>
      </c>
      <c r="M171" s="1">
        <v>2517357</v>
      </c>
      <c r="N171" s="1">
        <v>733111</v>
      </c>
      <c r="O171" s="33">
        <f t="shared" si="8"/>
        <v>17073533</v>
      </c>
      <c r="P171" s="33">
        <f t="shared" si="9"/>
        <v>5149826</v>
      </c>
      <c r="Q171" s="34">
        <f t="shared" si="10"/>
        <v>0.50884541712323883</v>
      </c>
      <c r="R171" s="34">
        <f t="shared" si="11"/>
        <v>0.15348114295278548</v>
      </c>
    </row>
    <row r="172" spans="1:18" x14ac:dyDescent="0.25">
      <c r="A172" t="s">
        <v>35</v>
      </c>
      <c r="B172" t="s">
        <v>19</v>
      </c>
      <c r="C172">
        <v>2013</v>
      </c>
      <c r="D172" t="s">
        <v>20</v>
      </c>
      <c r="E172" t="s">
        <v>23</v>
      </c>
      <c r="F172" s="1">
        <v>18118056</v>
      </c>
      <c r="G172" s="1">
        <v>7671352</v>
      </c>
      <c r="H172" s="1">
        <v>888159</v>
      </c>
      <c r="I172" s="1">
        <v>2234769</v>
      </c>
      <c r="J172" s="1">
        <v>191961</v>
      </c>
      <c r="K172" s="1">
        <v>880628</v>
      </c>
      <c r="L172" s="1">
        <v>1109268</v>
      </c>
      <c r="M172" s="1">
        <v>1295382</v>
      </c>
      <c r="N172" s="1">
        <v>422427</v>
      </c>
      <c r="O172" s="33">
        <f t="shared" si="8"/>
        <v>10446704</v>
      </c>
      <c r="P172" s="33">
        <f t="shared" si="9"/>
        <v>3424110</v>
      </c>
      <c r="Q172" s="34">
        <f t="shared" si="10"/>
        <v>0.5765907777302377</v>
      </c>
      <c r="R172" s="34">
        <f t="shared" si="11"/>
        <v>0.18898881866796305</v>
      </c>
    </row>
    <row r="173" spans="1:18" x14ac:dyDescent="0.25">
      <c r="A173" t="s">
        <v>35</v>
      </c>
      <c r="B173" t="s">
        <v>19</v>
      </c>
      <c r="C173">
        <v>2013</v>
      </c>
      <c r="D173" t="s">
        <v>20</v>
      </c>
      <c r="E173" t="s">
        <v>24</v>
      </c>
      <c r="F173" s="1">
        <v>17256060</v>
      </c>
      <c r="G173" s="1">
        <v>8450170</v>
      </c>
      <c r="H173" s="1">
        <v>807370</v>
      </c>
      <c r="I173" s="1">
        <v>2042733</v>
      </c>
      <c r="J173" s="1">
        <v>177057</v>
      </c>
      <c r="K173" s="1">
        <v>798924</v>
      </c>
      <c r="L173" s="1">
        <v>1024168</v>
      </c>
      <c r="M173" s="1">
        <v>1410736</v>
      </c>
      <c r="N173" s="1">
        <v>383620</v>
      </c>
      <c r="O173" s="33">
        <f t="shared" si="8"/>
        <v>8805890</v>
      </c>
      <c r="P173" s="33">
        <f t="shared" si="9"/>
        <v>2161282</v>
      </c>
      <c r="Q173" s="34">
        <f t="shared" si="10"/>
        <v>0.51030710370733523</v>
      </c>
      <c r="R173" s="34">
        <f t="shared" si="11"/>
        <v>0.12524771007982125</v>
      </c>
    </row>
    <row r="174" spans="1:18" x14ac:dyDescent="0.25">
      <c r="A174" t="s">
        <v>35</v>
      </c>
      <c r="B174" t="s">
        <v>19</v>
      </c>
      <c r="C174">
        <v>2013</v>
      </c>
      <c r="D174" t="s">
        <v>20</v>
      </c>
      <c r="E174" t="s">
        <v>25</v>
      </c>
      <c r="F174" s="1">
        <v>19509973</v>
      </c>
      <c r="G174" s="1">
        <v>8150515</v>
      </c>
      <c r="H174" s="1">
        <v>918940</v>
      </c>
      <c r="I174" s="1">
        <v>1978540</v>
      </c>
      <c r="J174" s="1">
        <v>226737</v>
      </c>
      <c r="K174" s="1">
        <v>864114</v>
      </c>
      <c r="L174" s="1">
        <v>985386</v>
      </c>
      <c r="M174" s="1">
        <v>1643593</v>
      </c>
      <c r="N174" s="1">
        <v>448703</v>
      </c>
      <c r="O174" s="33">
        <f t="shared" si="8"/>
        <v>11359458</v>
      </c>
      <c r="P174" s="33">
        <f t="shared" si="9"/>
        <v>4293445</v>
      </c>
      <c r="Q174" s="34">
        <f t="shared" si="10"/>
        <v>0.58223853000719172</v>
      </c>
      <c r="R174" s="34">
        <f t="shared" si="11"/>
        <v>0.22006411797699565</v>
      </c>
    </row>
    <row r="175" spans="1:18" x14ac:dyDescent="0.25">
      <c r="A175" t="s">
        <v>35</v>
      </c>
      <c r="B175" t="s">
        <v>19</v>
      </c>
      <c r="C175">
        <v>2013</v>
      </c>
      <c r="D175" t="s">
        <v>20</v>
      </c>
      <c r="E175" t="s">
        <v>26</v>
      </c>
      <c r="F175" s="1">
        <v>28675099</v>
      </c>
      <c r="G175" s="1">
        <v>13601224</v>
      </c>
      <c r="H175" s="1">
        <v>1184148</v>
      </c>
      <c r="I175" s="1">
        <v>3153289</v>
      </c>
      <c r="J175" s="1">
        <v>339323</v>
      </c>
      <c r="K175" s="1">
        <v>1420613</v>
      </c>
      <c r="L175" s="1">
        <v>1433907</v>
      </c>
      <c r="M175" s="1">
        <v>2146318</v>
      </c>
      <c r="N175" s="1">
        <v>707885</v>
      </c>
      <c r="O175" s="33">
        <f t="shared" si="8"/>
        <v>15073875</v>
      </c>
      <c r="P175" s="33">
        <f t="shared" si="9"/>
        <v>4688392</v>
      </c>
      <c r="Q175" s="34">
        <f t="shared" si="10"/>
        <v>0.52567821997754915</v>
      </c>
      <c r="R175" s="34">
        <f t="shared" si="11"/>
        <v>0.16350046428784779</v>
      </c>
    </row>
    <row r="176" spans="1:18" x14ac:dyDescent="0.25">
      <c r="A176" t="s">
        <v>35</v>
      </c>
      <c r="B176" t="s">
        <v>19</v>
      </c>
      <c r="C176">
        <v>2013</v>
      </c>
      <c r="D176" t="s">
        <v>20</v>
      </c>
      <c r="E176" t="s">
        <v>27</v>
      </c>
      <c r="F176" s="1">
        <v>20351396</v>
      </c>
      <c r="G176" s="1">
        <v>9764566</v>
      </c>
      <c r="H176" s="1">
        <v>992324</v>
      </c>
      <c r="I176" s="1">
        <v>2469981</v>
      </c>
      <c r="J176" s="1">
        <v>233884</v>
      </c>
      <c r="K176" s="1">
        <v>988295</v>
      </c>
      <c r="L176" s="1">
        <v>1168867</v>
      </c>
      <c r="M176" s="1">
        <v>1741008</v>
      </c>
      <c r="N176" s="1">
        <v>430361</v>
      </c>
      <c r="O176" s="33">
        <f t="shared" si="8"/>
        <v>10586830</v>
      </c>
      <c r="P176" s="33">
        <f t="shared" si="9"/>
        <v>2562110</v>
      </c>
      <c r="Q176" s="34">
        <f t="shared" si="10"/>
        <v>0.52020166085903885</v>
      </c>
      <c r="R176" s="34">
        <f t="shared" si="11"/>
        <v>0.12589357506482601</v>
      </c>
    </row>
    <row r="177" spans="1:18" x14ac:dyDescent="0.25">
      <c r="A177" t="s">
        <v>35</v>
      </c>
      <c r="B177" t="s">
        <v>19</v>
      </c>
      <c r="C177">
        <v>2013</v>
      </c>
      <c r="D177" t="s">
        <v>20</v>
      </c>
      <c r="E177" t="s">
        <v>28</v>
      </c>
      <c r="F177" s="1">
        <v>30532260</v>
      </c>
      <c r="G177" s="1">
        <v>14161620</v>
      </c>
      <c r="H177" s="1">
        <v>1441691</v>
      </c>
      <c r="I177" s="1">
        <v>3640742</v>
      </c>
      <c r="J177" s="1">
        <v>348448</v>
      </c>
      <c r="K177" s="1">
        <v>1397111</v>
      </c>
      <c r="L177" s="1">
        <v>1624588</v>
      </c>
      <c r="M177" s="1">
        <v>2420767</v>
      </c>
      <c r="N177" s="1">
        <v>615643</v>
      </c>
      <c r="O177" s="33">
        <f t="shared" si="8"/>
        <v>16370640</v>
      </c>
      <c r="P177" s="33">
        <f t="shared" si="9"/>
        <v>4881650</v>
      </c>
      <c r="Q177" s="34">
        <f t="shared" si="10"/>
        <v>0.53617517995719943</v>
      </c>
      <c r="R177" s="34">
        <f t="shared" si="11"/>
        <v>0.15988498722334998</v>
      </c>
    </row>
    <row r="178" spans="1:18" x14ac:dyDescent="0.25">
      <c r="A178" t="s">
        <v>35</v>
      </c>
      <c r="B178" t="s">
        <v>19</v>
      </c>
      <c r="C178">
        <v>2013</v>
      </c>
      <c r="D178" t="s">
        <v>20</v>
      </c>
      <c r="E178" t="s">
        <v>29</v>
      </c>
      <c r="F178" s="1">
        <v>29336567</v>
      </c>
      <c r="G178" s="1">
        <v>14251244</v>
      </c>
      <c r="H178" s="1">
        <v>1441481</v>
      </c>
      <c r="I178" s="1">
        <v>3103005</v>
      </c>
      <c r="J178" s="1">
        <v>340324</v>
      </c>
      <c r="K178" s="1">
        <v>1408363</v>
      </c>
      <c r="L178" s="1">
        <v>1513745</v>
      </c>
      <c r="M178" s="1">
        <v>2533689</v>
      </c>
      <c r="N178" s="1">
        <v>716076</v>
      </c>
      <c r="O178" s="33">
        <f t="shared" si="8"/>
        <v>15085323</v>
      </c>
      <c r="P178" s="33">
        <f t="shared" si="9"/>
        <v>4028640</v>
      </c>
      <c r="Q178" s="34">
        <f t="shared" si="10"/>
        <v>0.51421568856369593</v>
      </c>
      <c r="R178" s="34">
        <f t="shared" si="11"/>
        <v>0.13732486149453002</v>
      </c>
    </row>
    <row r="179" spans="1:18" x14ac:dyDescent="0.25">
      <c r="A179" t="s">
        <v>35</v>
      </c>
      <c r="B179" t="s">
        <v>19</v>
      </c>
      <c r="C179">
        <v>2013</v>
      </c>
      <c r="D179" t="s">
        <v>20</v>
      </c>
      <c r="E179" t="s">
        <v>30</v>
      </c>
      <c r="F179" s="1">
        <v>30608966</v>
      </c>
      <c r="G179" s="1">
        <v>13808185</v>
      </c>
      <c r="H179" s="1">
        <v>1271473</v>
      </c>
      <c r="I179" s="1">
        <v>3428688</v>
      </c>
      <c r="J179" s="1">
        <v>350713</v>
      </c>
      <c r="K179" s="1">
        <v>1244998</v>
      </c>
      <c r="L179" s="1">
        <v>1568287</v>
      </c>
      <c r="M179" s="1">
        <v>2603838</v>
      </c>
      <c r="N179" s="1">
        <v>621736</v>
      </c>
      <c r="O179" s="33">
        <f t="shared" si="8"/>
        <v>16800781</v>
      </c>
      <c r="P179" s="33">
        <f t="shared" si="9"/>
        <v>5711048</v>
      </c>
      <c r="Q179" s="34">
        <f t="shared" si="10"/>
        <v>0.54888430403039423</v>
      </c>
      <c r="R179" s="34">
        <f t="shared" si="11"/>
        <v>0.18658088613643467</v>
      </c>
    </row>
    <row r="180" spans="1:18" x14ac:dyDescent="0.25">
      <c r="A180" t="s">
        <v>35</v>
      </c>
      <c r="B180" t="s">
        <v>19</v>
      </c>
      <c r="C180">
        <v>2013</v>
      </c>
      <c r="D180" t="s">
        <v>20</v>
      </c>
      <c r="E180" t="s">
        <v>31</v>
      </c>
      <c r="F180" s="1">
        <v>26255937</v>
      </c>
      <c r="G180" s="1">
        <v>11713786</v>
      </c>
      <c r="H180" s="1">
        <v>1309585</v>
      </c>
      <c r="I180" s="1">
        <v>2657392</v>
      </c>
      <c r="J180" s="1">
        <v>265196</v>
      </c>
      <c r="K180" s="1">
        <v>1291985</v>
      </c>
      <c r="L180" s="1">
        <v>1576381</v>
      </c>
      <c r="M180" s="1">
        <v>2028595</v>
      </c>
      <c r="N180" s="1">
        <v>586058</v>
      </c>
      <c r="O180" s="33">
        <f t="shared" si="8"/>
        <v>14542151</v>
      </c>
      <c r="P180" s="33">
        <f t="shared" si="9"/>
        <v>4826959</v>
      </c>
      <c r="Q180" s="34">
        <f t="shared" si="10"/>
        <v>0.55386143712943858</v>
      </c>
      <c r="R180" s="34">
        <f t="shared" si="11"/>
        <v>0.18384257244371055</v>
      </c>
    </row>
    <row r="181" spans="1:18" x14ac:dyDescent="0.25">
      <c r="A181" t="s">
        <v>35</v>
      </c>
      <c r="B181" t="s">
        <v>19</v>
      </c>
      <c r="C181">
        <v>2013</v>
      </c>
      <c r="D181" t="s">
        <v>20</v>
      </c>
      <c r="E181" t="s">
        <v>32</v>
      </c>
      <c r="F181" s="1">
        <v>34517495</v>
      </c>
      <c r="G181" s="1">
        <v>15769647</v>
      </c>
      <c r="H181" s="1">
        <v>1624531</v>
      </c>
      <c r="I181" s="1">
        <v>4017528</v>
      </c>
      <c r="J181" s="1">
        <v>416320</v>
      </c>
      <c r="K181" s="1">
        <v>1530986</v>
      </c>
      <c r="L181" s="1">
        <v>1764055</v>
      </c>
      <c r="M181" s="1">
        <v>2704417</v>
      </c>
      <c r="N181" s="1">
        <v>799880</v>
      </c>
      <c r="O181" s="33">
        <f t="shared" si="8"/>
        <v>18747848</v>
      </c>
      <c r="P181" s="33">
        <f t="shared" si="9"/>
        <v>5890131</v>
      </c>
      <c r="Q181" s="34">
        <f t="shared" si="10"/>
        <v>0.5431404567451954</v>
      </c>
      <c r="R181" s="34">
        <f t="shared" si="11"/>
        <v>0.17064190202678381</v>
      </c>
    </row>
    <row r="182" spans="1:18" x14ac:dyDescent="0.25">
      <c r="A182" t="s">
        <v>35</v>
      </c>
      <c r="B182" t="s">
        <v>19</v>
      </c>
      <c r="C182">
        <v>2014</v>
      </c>
      <c r="D182" t="s">
        <v>20</v>
      </c>
      <c r="E182" t="s">
        <v>21</v>
      </c>
      <c r="F182" s="1">
        <v>18053348</v>
      </c>
      <c r="G182" s="1">
        <v>8716303</v>
      </c>
      <c r="H182" s="1">
        <v>758301</v>
      </c>
      <c r="I182" s="1">
        <v>2237785</v>
      </c>
      <c r="J182" s="1">
        <v>215094</v>
      </c>
      <c r="K182" s="1">
        <v>787069</v>
      </c>
      <c r="L182" s="1">
        <v>1021805</v>
      </c>
      <c r="M182" s="1">
        <v>1380565</v>
      </c>
      <c r="N182" s="1">
        <v>444914</v>
      </c>
      <c r="O182" s="33">
        <f t="shared" si="8"/>
        <v>9337045</v>
      </c>
      <c r="P182" s="33">
        <f t="shared" si="9"/>
        <v>2491512</v>
      </c>
      <c r="Q182" s="34">
        <f t="shared" si="10"/>
        <v>0.51719188042018582</v>
      </c>
      <c r="R182" s="34">
        <f t="shared" si="11"/>
        <v>0.1380083073787754</v>
      </c>
    </row>
    <row r="183" spans="1:18" x14ac:dyDescent="0.25">
      <c r="A183" t="s">
        <v>35</v>
      </c>
      <c r="B183" t="s">
        <v>19</v>
      </c>
      <c r="C183">
        <v>2014</v>
      </c>
      <c r="D183" t="s">
        <v>20</v>
      </c>
      <c r="E183" t="s">
        <v>22</v>
      </c>
      <c r="F183" s="1">
        <v>20235971</v>
      </c>
      <c r="G183" s="1">
        <v>8792279</v>
      </c>
      <c r="H183" s="1">
        <v>817673</v>
      </c>
      <c r="I183" s="1">
        <v>2483806</v>
      </c>
      <c r="J183" s="1">
        <v>251945</v>
      </c>
      <c r="K183" s="1">
        <v>1010960</v>
      </c>
      <c r="L183" s="1">
        <v>1212490</v>
      </c>
      <c r="M183" s="1">
        <v>1655450</v>
      </c>
      <c r="N183" s="1">
        <v>459673</v>
      </c>
      <c r="O183" s="33">
        <f t="shared" si="8"/>
        <v>11443692</v>
      </c>
      <c r="P183" s="33">
        <f t="shared" si="9"/>
        <v>3551695</v>
      </c>
      <c r="Q183" s="34">
        <f t="shared" si="10"/>
        <v>0.56551237397997856</v>
      </c>
      <c r="R183" s="34">
        <f t="shared" si="11"/>
        <v>0.17551394000317552</v>
      </c>
    </row>
    <row r="184" spans="1:18" x14ac:dyDescent="0.25">
      <c r="A184" t="s">
        <v>35</v>
      </c>
      <c r="B184" t="s">
        <v>19</v>
      </c>
      <c r="C184">
        <v>2014</v>
      </c>
      <c r="D184" t="s">
        <v>20</v>
      </c>
      <c r="E184" t="s">
        <v>23</v>
      </c>
      <c r="F184" s="1">
        <v>33402960</v>
      </c>
      <c r="G184" s="1">
        <v>13616846</v>
      </c>
      <c r="H184" s="1">
        <v>1561563</v>
      </c>
      <c r="I184" s="1">
        <v>3950404</v>
      </c>
      <c r="J184" s="1">
        <v>403062</v>
      </c>
      <c r="K184" s="1">
        <v>1538947</v>
      </c>
      <c r="L184" s="1">
        <v>2087346</v>
      </c>
      <c r="M184" s="1">
        <v>2825224</v>
      </c>
      <c r="N184" s="1">
        <v>790325</v>
      </c>
      <c r="O184" s="33">
        <f t="shared" si="8"/>
        <v>19786114</v>
      </c>
      <c r="P184" s="33">
        <f t="shared" si="9"/>
        <v>6629243</v>
      </c>
      <c r="Q184" s="34">
        <f t="shared" si="10"/>
        <v>0.592346127409068</v>
      </c>
      <c r="R184" s="34">
        <f t="shared" si="11"/>
        <v>0.19846274102654377</v>
      </c>
    </row>
    <row r="185" spans="1:18" x14ac:dyDescent="0.25">
      <c r="A185" t="s">
        <v>35</v>
      </c>
      <c r="B185" t="s">
        <v>19</v>
      </c>
      <c r="C185">
        <v>2014</v>
      </c>
      <c r="D185" t="s">
        <v>20</v>
      </c>
      <c r="E185" t="s">
        <v>24</v>
      </c>
      <c r="F185" s="1">
        <v>27033586</v>
      </c>
      <c r="G185" s="1">
        <v>11806223</v>
      </c>
      <c r="H185" s="1">
        <v>1096480</v>
      </c>
      <c r="I185" s="1">
        <v>2916140</v>
      </c>
      <c r="J185" s="1">
        <v>281721</v>
      </c>
      <c r="K185" s="1">
        <v>1206612</v>
      </c>
      <c r="L185" s="1">
        <v>1412122</v>
      </c>
      <c r="M185" s="1">
        <v>1910219</v>
      </c>
      <c r="N185" s="1">
        <v>553460</v>
      </c>
      <c r="O185" s="33">
        <f t="shared" si="8"/>
        <v>15227363</v>
      </c>
      <c r="P185" s="33">
        <f t="shared" si="9"/>
        <v>5850609</v>
      </c>
      <c r="Q185" s="34">
        <f t="shared" si="10"/>
        <v>0.56327573411829268</v>
      </c>
      <c r="R185" s="34">
        <f t="shared" si="11"/>
        <v>0.21642001175870637</v>
      </c>
    </row>
    <row r="186" spans="1:18" x14ac:dyDescent="0.25">
      <c r="A186" t="s">
        <v>35</v>
      </c>
      <c r="B186" t="s">
        <v>19</v>
      </c>
      <c r="C186">
        <v>2014</v>
      </c>
      <c r="D186" t="s">
        <v>20</v>
      </c>
      <c r="E186" t="s">
        <v>25</v>
      </c>
      <c r="F186" s="1">
        <v>25551126</v>
      </c>
      <c r="G186" s="1">
        <v>12281785</v>
      </c>
      <c r="H186" s="1">
        <v>1071411</v>
      </c>
      <c r="I186" s="1">
        <v>2862315</v>
      </c>
      <c r="J186" s="1">
        <v>295032</v>
      </c>
      <c r="K186" s="1">
        <v>1184703</v>
      </c>
      <c r="L186" s="1">
        <v>1396550</v>
      </c>
      <c r="M186" s="1">
        <v>2055703</v>
      </c>
      <c r="N186" s="1">
        <v>551509</v>
      </c>
      <c r="O186" s="33">
        <f t="shared" si="8"/>
        <v>13269341</v>
      </c>
      <c r="P186" s="33">
        <f t="shared" si="9"/>
        <v>3852118</v>
      </c>
      <c r="Q186" s="34">
        <f t="shared" si="10"/>
        <v>0.51932509745363076</v>
      </c>
      <c r="R186" s="34">
        <f t="shared" si="11"/>
        <v>0.15076118367542785</v>
      </c>
    </row>
    <row r="187" spans="1:18" x14ac:dyDescent="0.25">
      <c r="A187" t="s">
        <v>35</v>
      </c>
      <c r="B187" t="s">
        <v>19</v>
      </c>
      <c r="C187">
        <v>2014</v>
      </c>
      <c r="D187" t="s">
        <v>20</v>
      </c>
      <c r="E187" t="s">
        <v>26</v>
      </c>
      <c r="F187" s="1">
        <v>18796270</v>
      </c>
      <c r="G187" s="1">
        <v>8571654</v>
      </c>
      <c r="H187" s="1">
        <v>823868</v>
      </c>
      <c r="I187" s="1">
        <v>1933361</v>
      </c>
      <c r="J187" s="1">
        <v>210549</v>
      </c>
      <c r="K187" s="1">
        <v>802138</v>
      </c>
      <c r="L187" s="1">
        <v>1158758</v>
      </c>
      <c r="M187" s="1">
        <v>1615169</v>
      </c>
      <c r="N187" s="1">
        <v>421945</v>
      </c>
      <c r="O187" s="33">
        <f t="shared" si="8"/>
        <v>10224616</v>
      </c>
      <c r="P187" s="33">
        <f t="shared" si="9"/>
        <v>3258828</v>
      </c>
      <c r="Q187" s="34">
        <f t="shared" si="10"/>
        <v>0.5439704792493405</v>
      </c>
      <c r="R187" s="34">
        <f t="shared" si="11"/>
        <v>0.17337631349198537</v>
      </c>
    </row>
    <row r="188" spans="1:18" x14ac:dyDescent="0.25">
      <c r="A188" t="s">
        <v>35</v>
      </c>
      <c r="B188" t="s">
        <v>19</v>
      </c>
      <c r="C188">
        <v>2014</v>
      </c>
      <c r="D188" t="s">
        <v>20</v>
      </c>
      <c r="E188" t="s">
        <v>27</v>
      </c>
      <c r="F188" s="1">
        <v>27317568</v>
      </c>
      <c r="G188" s="1">
        <v>12346026</v>
      </c>
      <c r="H188" s="1">
        <v>1304916</v>
      </c>
      <c r="I188" s="1">
        <v>2969483</v>
      </c>
      <c r="J188" s="1">
        <v>277921</v>
      </c>
      <c r="K188" s="1">
        <v>1217784</v>
      </c>
      <c r="L188" s="1">
        <v>1460281</v>
      </c>
      <c r="M188" s="1">
        <v>2260644</v>
      </c>
      <c r="N188" s="1">
        <v>561327</v>
      </c>
      <c r="O188" s="33">
        <f t="shared" si="8"/>
        <v>14971542</v>
      </c>
      <c r="P188" s="33">
        <f t="shared" si="9"/>
        <v>4919186</v>
      </c>
      <c r="Q188" s="34">
        <f t="shared" si="10"/>
        <v>0.54805544915272109</v>
      </c>
      <c r="R188" s="34">
        <f t="shared" si="11"/>
        <v>0.18007408272947284</v>
      </c>
    </row>
    <row r="189" spans="1:18" x14ac:dyDescent="0.25">
      <c r="A189" t="s">
        <v>35</v>
      </c>
      <c r="B189" t="s">
        <v>19</v>
      </c>
      <c r="C189">
        <v>2014</v>
      </c>
      <c r="D189" t="s">
        <v>20</v>
      </c>
      <c r="E189" t="s">
        <v>28</v>
      </c>
      <c r="F189" s="1">
        <v>35796546</v>
      </c>
      <c r="G189" s="1">
        <v>16195590</v>
      </c>
      <c r="H189" s="1">
        <v>1629789</v>
      </c>
      <c r="I189" s="1">
        <v>3680507</v>
      </c>
      <c r="J189" s="1">
        <v>360010</v>
      </c>
      <c r="K189" s="1">
        <v>1706514</v>
      </c>
      <c r="L189" s="1">
        <v>1960177</v>
      </c>
      <c r="M189" s="1">
        <v>2832136</v>
      </c>
      <c r="N189" s="1">
        <v>858779</v>
      </c>
      <c r="O189" s="33">
        <f t="shared" si="8"/>
        <v>19600956</v>
      </c>
      <c r="P189" s="33">
        <f t="shared" si="9"/>
        <v>6573044</v>
      </c>
      <c r="Q189" s="34">
        <f t="shared" si="10"/>
        <v>0.54756556680077462</v>
      </c>
      <c r="R189" s="34">
        <f t="shared" si="11"/>
        <v>0.18362229696686377</v>
      </c>
    </row>
    <row r="190" spans="1:18" x14ac:dyDescent="0.25">
      <c r="A190" t="s">
        <v>35</v>
      </c>
      <c r="B190" t="s">
        <v>19</v>
      </c>
      <c r="C190">
        <v>2014</v>
      </c>
      <c r="D190" t="s">
        <v>20</v>
      </c>
      <c r="E190" t="s">
        <v>29</v>
      </c>
      <c r="F190" s="1">
        <v>17054428</v>
      </c>
      <c r="G190" s="1">
        <v>7594755</v>
      </c>
      <c r="H190" s="1">
        <v>754325</v>
      </c>
      <c r="I190" s="1">
        <v>2017248</v>
      </c>
      <c r="J190" s="1">
        <v>177449</v>
      </c>
      <c r="K190" s="1">
        <v>719494</v>
      </c>
      <c r="L190" s="1">
        <v>1016393</v>
      </c>
      <c r="M190" s="1">
        <v>1364825</v>
      </c>
      <c r="N190" s="1">
        <v>346671</v>
      </c>
      <c r="O190" s="33">
        <f t="shared" si="8"/>
        <v>9459673</v>
      </c>
      <c r="P190" s="33">
        <f t="shared" si="9"/>
        <v>3063268</v>
      </c>
      <c r="Q190" s="34">
        <f t="shared" si="10"/>
        <v>0.55467547782898374</v>
      </c>
      <c r="R190" s="34">
        <f t="shared" si="11"/>
        <v>0.17961716452759366</v>
      </c>
    </row>
    <row r="191" spans="1:18" x14ac:dyDescent="0.25">
      <c r="A191" t="s">
        <v>35</v>
      </c>
      <c r="B191" t="s">
        <v>19</v>
      </c>
      <c r="C191">
        <v>2014</v>
      </c>
      <c r="D191" t="s">
        <v>20</v>
      </c>
      <c r="E191" t="s">
        <v>30</v>
      </c>
      <c r="F191" s="1">
        <v>28503302</v>
      </c>
      <c r="G191" s="1">
        <v>12192298</v>
      </c>
      <c r="H191" s="1">
        <v>1163913</v>
      </c>
      <c r="I191" s="1">
        <v>3143791</v>
      </c>
      <c r="J191" s="1">
        <v>339129</v>
      </c>
      <c r="K191" s="1">
        <v>1347763</v>
      </c>
      <c r="L191" s="1">
        <v>1655140</v>
      </c>
      <c r="M191" s="1">
        <v>2194746</v>
      </c>
      <c r="N191" s="1">
        <v>646474</v>
      </c>
      <c r="O191" s="33">
        <f t="shared" si="8"/>
        <v>16311004</v>
      </c>
      <c r="P191" s="33">
        <f t="shared" si="9"/>
        <v>5820048</v>
      </c>
      <c r="Q191" s="34">
        <f t="shared" si="10"/>
        <v>0.57224962918331357</v>
      </c>
      <c r="R191" s="34">
        <f t="shared" si="11"/>
        <v>0.20418855331217414</v>
      </c>
    </row>
    <row r="192" spans="1:18" x14ac:dyDescent="0.25">
      <c r="A192" t="s">
        <v>35</v>
      </c>
      <c r="B192" t="s">
        <v>19</v>
      </c>
      <c r="C192">
        <v>2014</v>
      </c>
      <c r="D192" t="s">
        <v>20</v>
      </c>
      <c r="E192" t="s">
        <v>31</v>
      </c>
      <c r="F192" s="1">
        <v>20547965</v>
      </c>
      <c r="G192" s="1">
        <v>9660014</v>
      </c>
      <c r="H192" s="1">
        <v>938741</v>
      </c>
      <c r="I192" s="1">
        <v>2092959</v>
      </c>
      <c r="J192" s="1">
        <v>241749</v>
      </c>
      <c r="K192" s="1">
        <v>929984</v>
      </c>
      <c r="L192" s="1">
        <v>1095283</v>
      </c>
      <c r="M192" s="1">
        <v>1789944</v>
      </c>
      <c r="N192" s="1">
        <v>436835</v>
      </c>
      <c r="O192" s="33">
        <f t="shared" si="8"/>
        <v>10887951</v>
      </c>
      <c r="P192" s="33">
        <f t="shared" si="9"/>
        <v>3362456</v>
      </c>
      <c r="Q192" s="34">
        <f t="shared" si="10"/>
        <v>0.52987977154915344</v>
      </c>
      <c r="R192" s="34">
        <f t="shared" si="11"/>
        <v>0.16363936769407578</v>
      </c>
    </row>
    <row r="193" spans="1:18" x14ac:dyDescent="0.25">
      <c r="A193" t="s">
        <v>35</v>
      </c>
      <c r="B193" t="s">
        <v>19</v>
      </c>
      <c r="C193">
        <v>2014</v>
      </c>
      <c r="D193" t="s">
        <v>20</v>
      </c>
      <c r="E193" t="s">
        <v>32</v>
      </c>
      <c r="F193" s="1">
        <v>32597695</v>
      </c>
      <c r="G193" s="1">
        <v>13697258</v>
      </c>
      <c r="H193" s="1">
        <v>1590942</v>
      </c>
      <c r="I193" s="1">
        <v>3462148</v>
      </c>
      <c r="J193" s="1">
        <v>394839</v>
      </c>
      <c r="K193" s="1">
        <v>1342224</v>
      </c>
      <c r="L193" s="1">
        <v>1926307</v>
      </c>
      <c r="M193" s="1">
        <v>2372522</v>
      </c>
      <c r="N193" s="1">
        <v>699116</v>
      </c>
      <c r="O193" s="33">
        <f t="shared" si="8"/>
        <v>18900437</v>
      </c>
      <c r="P193" s="33">
        <f t="shared" si="9"/>
        <v>7112339</v>
      </c>
      <c r="Q193" s="34">
        <f t="shared" si="10"/>
        <v>0.57980900183279838</v>
      </c>
      <c r="R193" s="34">
        <f t="shared" si="11"/>
        <v>0.21818533488334069</v>
      </c>
    </row>
    <row r="194" spans="1:18" x14ac:dyDescent="0.25">
      <c r="A194" t="s">
        <v>35</v>
      </c>
      <c r="B194" t="s">
        <v>19</v>
      </c>
      <c r="C194">
        <v>2015</v>
      </c>
      <c r="D194" t="s">
        <v>20</v>
      </c>
      <c r="E194" t="s">
        <v>21</v>
      </c>
      <c r="F194" s="1">
        <v>16485723</v>
      </c>
      <c r="G194" s="1">
        <v>7725376</v>
      </c>
      <c r="H194" s="1">
        <v>711157</v>
      </c>
      <c r="I194" s="1">
        <v>2003559</v>
      </c>
      <c r="J194" s="1">
        <v>169757</v>
      </c>
      <c r="K194" s="1">
        <v>689206</v>
      </c>
      <c r="L194" s="1">
        <v>873995</v>
      </c>
      <c r="M194" s="1">
        <v>1226905</v>
      </c>
      <c r="N194" s="1">
        <v>387703</v>
      </c>
      <c r="O194" s="33">
        <f t="shared" si="8"/>
        <v>8760347</v>
      </c>
      <c r="P194" s="33">
        <f t="shared" si="9"/>
        <v>2698065</v>
      </c>
      <c r="Q194" s="34">
        <f t="shared" si="10"/>
        <v>0.5313899184160743</v>
      </c>
      <c r="R194" s="34">
        <f t="shared" si="11"/>
        <v>0.16366070205110203</v>
      </c>
    </row>
    <row r="195" spans="1:18" x14ac:dyDescent="0.25">
      <c r="A195" t="s">
        <v>35</v>
      </c>
      <c r="B195" t="s">
        <v>19</v>
      </c>
      <c r="C195">
        <v>2015</v>
      </c>
      <c r="D195" t="s">
        <v>20</v>
      </c>
      <c r="E195" t="s">
        <v>22</v>
      </c>
      <c r="F195" s="1">
        <v>22620784</v>
      </c>
      <c r="G195" s="1">
        <v>9837654</v>
      </c>
      <c r="H195" s="1">
        <v>929404</v>
      </c>
      <c r="I195" s="1">
        <v>2779126</v>
      </c>
      <c r="J195" s="1">
        <v>253011</v>
      </c>
      <c r="K195" s="1">
        <v>1075555</v>
      </c>
      <c r="L195" s="1">
        <v>1318910</v>
      </c>
      <c r="M195" s="1">
        <v>1907784</v>
      </c>
      <c r="N195" s="1">
        <v>491851</v>
      </c>
      <c r="O195" s="33">
        <f t="shared" ref="O195:O258" si="12">F195-G195</f>
        <v>12783130</v>
      </c>
      <c r="P195" s="33">
        <f t="shared" ref="P195:P258" si="13">O195-SUM(H195:N195)</f>
        <v>4027489</v>
      </c>
      <c r="Q195" s="34">
        <f t="shared" ref="Q195:Q258" si="14">1-(G195/F195)</f>
        <v>0.56510552419403326</v>
      </c>
      <c r="R195" s="34">
        <f t="shared" ref="R195:R258" si="15">P195/F195</f>
        <v>0.17804374065903286</v>
      </c>
    </row>
    <row r="196" spans="1:18" x14ac:dyDescent="0.25">
      <c r="A196" t="s">
        <v>35</v>
      </c>
      <c r="B196" t="s">
        <v>19</v>
      </c>
      <c r="C196">
        <v>2015</v>
      </c>
      <c r="D196" t="s">
        <v>20</v>
      </c>
      <c r="E196" t="s">
        <v>23</v>
      </c>
      <c r="F196" s="1">
        <v>31591279</v>
      </c>
      <c r="G196" s="1">
        <v>13172331</v>
      </c>
      <c r="H196" s="1">
        <v>1287585</v>
      </c>
      <c r="I196" s="1">
        <v>3813684</v>
      </c>
      <c r="J196" s="1">
        <v>360629</v>
      </c>
      <c r="K196" s="1">
        <v>1442698</v>
      </c>
      <c r="L196" s="1">
        <v>1693505</v>
      </c>
      <c r="M196" s="1">
        <v>2275942</v>
      </c>
      <c r="N196" s="1">
        <v>683941</v>
      </c>
      <c r="O196" s="33">
        <f t="shared" si="12"/>
        <v>18418948</v>
      </c>
      <c r="P196" s="33">
        <f t="shared" si="13"/>
        <v>6860964</v>
      </c>
      <c r="Q196" s="34">
        <f t="shared" si="14"/>
        <v>0.58303900896193528</v>
      </c>
      <c r="R196" s="34">
        <f t="shared" si="15"/>
        <v>0.21717905121853406</v>
      </c>
    </row>
    <row r="197" spans="1:18" x14ac:dyDescent="0.25">
      <c r="A197" t="s">
        <v>35</v>
      </c>
      <c r="B197" t="s">
        <v>19</v>
      </c>
      <c r="C197">
        <v>2015</v>
      </c>
      <c r="D197" t="s">
        <v>20</v>
      </c>
      <c r="E197" t="s">
        <v>24</v>
      </c>
      <c r="F197" s="1">
        <v>20671365</v>
      </c>
      <c r="G197" s="1">
        <v>10294064</v>
      </c>
      <c r="H197" s="1">
        <v>904129</v>
      </c>
      <c r="I197" s="1">
        <v>2459353</v>
      </c>
      <c r="J197" s="1">
        <v>225837</v>
      </c>
      <c r="K197" s="1">
        <v>1004867</v>
      </c>
      <c r="L197" s="1">
        <v>1145770</v>
      </c>
      <c r="M197" s="1">
        <v>1591750</v>
      </c>
      <c r="N197" s="1">
        <v>465522</v>
      </c>
      <c r="O197" s="33">
        <f t="shared" si="12"/>
        <v>10377301</v>
      </c>
      <c r="P197" s="33">
        <f t="shared" si="13"/>
        <v>2580073</v>
      </c>
      <c r="Q197" s="34">
        <f t="shared" si="14"/>
        <v>0.50201334067682524</v>
      </c>
      <c r="R197" s="34">
        <f t="shared" si="15"/>
        <v>0.12481386691203024</v>
      </c>
    </row>
    <row r="198" spans="1:18" x14ac:dyDescent="0.25">
      <c r="A198" t="s">
        <v>35</v>
      </c>
      <c r="B198" t="s">
        <v>19</v>
      </c>
      <c r="C198">
        <v>2015</v>
      </c>
      <c r="D198" t="s">
        <v>20</v>
      </c>
      <c r="E198" t="s">
        <v>25</v>
      </c>
      <c r="F198" s="1">
        <v>16969409</v>
      </c>
      <c r="G198" s="1">
        <v>7450571</v>
      </c>
      <c r="H198" s="1">
        <v>715290</v>
      </c>
      <c r="I198" s="1">
        <v>1988528</v>
      </c>
      <c r="J198" s="1">
        <v>205282</v>
      </c>
      <c r="K198" s="1">
        <v>723600</v>
      </c>
      <c r="L198" s="1">
        <v>1017910</v>
      </c>
      <c r="M198" s="1">
        <v>1206195</v>
      </c>
      <c r="N198" s="1">
        <v>361779</v>
      </c>
      <c r="O198" s="33">
        <f t="shared" si="12"/>
        <v>9518838</v>
      </c>
      <c r="P198" s="33">
        <f t="shared" si="13"/>
        <v>3300254</v>
      </c>
      <c r="Q198" s="34">
        <f t="shared" si="14"/>
        <v>0.5609410439691801</v>
      </c>
      <c r="R198" s="34">
        <f t="shared" si="15"/>
        <v>0.19448255387090971</v>
      </c>
    </row>
    <row r="199" spans="1:18" x14ac:dyDescent="0.25">
      <c r="A199" t="s">
        <v>35</v>
      </c>
      <c r="B199" t="s">
        <v>19</v>
      </c>
      <c r="C199">
        <v>2015</v>
      </c>
      <c r="D199" t="s">
        <v>20</v>
      </c>
      <c r="E199" t="s">
        <v>26</v>
      </c>
      <c r="F199" s="1">
        <v>30855847</v>
      </c>
      <c r="G199" s="1">
        <v>13571742</v>
      </c>
      <c r="H199" s="1">
        <v>1350283</v>
      </c>
      <c r="I199" s="1">
        <v>3252981</v>
      </c>
      <c r="J199" s="1">
        <v>324152</v>
      </c>
      <c r="K199" s="1">
        <v>1507171</v>
      </c>
      <c r="L199" s="1">
        <v>1592349</v>
      </c>
      <c r="M199" s="1">
        <v>2268443</v>
      </c>
      <c r="N199" s="1">
        <v>742056</v>
      </c>
      <c r="O199" s="33">
        <f t="shared" si="12"/>
        <v>17284105</v>
      </c>
      <c r="P199" s="33">
        <f t="shared" si="13"/>
        <v>6246670</v>
      </c>
      <c r="Q199" s="34">
        <f t="shared" si="14"/>
        <v>0.56015655638945838</v>
      </c>
      <c r="R199" s="34">
        <f t="shared" si="15"/>
        <v>0.20244688146139692</v>
      </c>
    </row>
    <row r="200" spans="1:18" x14ac:dyDescent="0.25">
      <c r="A200" t="s">
        <v>35</v>
      </c>
      <c r="B200" t="s">
        <v>19</v>
      </c>
      <c r="C200">
        <v>2015</v>
      </c>
      <c r="D200" t="s">
        <v>20</v>
      </c>
      <c r="E200" t="s">
        <v>27</v>
      </c>
      <c r="F200" s="1">
        <v>25985003</v>
      </c>
      <c r="G200" s="1">
        <v>12519321</v>
      </c>
      <c r="H200" s="1">
        <v>1221659</v>
      </c>
      <c r="I200" s="1">
        <v>2709456</v>
      </c>
      <c r="J200" s="1">
        <v>269530</v>
      </c>
      <c r="K200" s="1">
        <v>1141605</v>
      </c>
      <c r="L200" s="1">
        <v>1546855</v>
      </c>
      <c r="M200" s="1">
        <v>2160356</v>
      </c>
      <c r="N200" s="1">
        <v>598031</v>
      </c>
      <c r="O200" s="33">
        <f t="shared" si="12"/>
        <v>13465682</v>
      </c>
      <c r="P200" s="33">
        <f t="shared" si="13"/>
        <v>3818190</v>
      </c>
      <c r="Q200" s="34">
        <f t="shared" si="14"/>
        <v>0.5182097535259087</v>
      </c>
      <c r="R200" s="34">
        <f t="shared" si="15"/>
        <v>0.1469382166321089</v>
      </c>
    </row>
    <row r="201" spans="1:18" x14ac:dyDescent="0.25">
      <c r="A201" t="s">
        <v>35</v>
      </c>
      <c r="B201" t="s">
        <v>19</v>
      </c>
      <c r="C201">
        <v>2015</v>
      </c>
      <c r="D201" t="s">
        <v>20</v>
      </c>
      <c r="E201" t="s">
        <v>28</v>
      </c>
      <c r="F201" s="1">
        <v>21706989</v>
      </c>
      <c r="G201" s="1">
        <v>9221253</v>
      </c>
      <c r="H201" s="1">
        <v>931252</v>
      </c>
      <c r="I201" s="1">
        <v>2709458</v>
      </c>
      <c r="J201" s="1">
        <v>227747</v>
      </c>
      <c r="K201" s="1">
        <v>965808</v>
      </c>
      <c r="L201" s="1">
        <v>1136471</v>
      </c>
      <c r="M201" s="1">
        <v>1622068</v>
      </c>
      <c r="N201" s="1">
        <v>435154</v>
      </c>
      <c r="O201" s="33">
        <f t="shared" si="12"/>
        <v>12485736</v>
      </c>
      <c r="P201" s="33">
        <f t="shared" si="13"/>
        <v>4457778</v>
      </c>
      <c r="Q201" s="34">
        <f t="shared" si="14"/>
        <v>0.5751942842003559</v>
      </c>
      <c r="R201" s="34">
        <f t="shared" si="15"/>
        <v>0.20536141608585143</v>
      </c>
    </row>
    <row r="202" spans="1:18" x14ac:dyDescent="0.25">
      <c r="A202" t="s">
        <v>35</v>
      </c>
      <c r="B202" t="s">
        <v>19</v>
      </c>
      <c r="C202">
        <v>2015</v>
      </c>
      <c r="D202" t="s">
        <v>20</v>
      </c>
      <c r="E202" t="s">
        <v>29</v>
      </c>
      <c r="F202" s="1">
        <v>33633742</v>
      </c>
      <c r="G202" s="1">
        <v>13917348</v>
      </c>
      <c r="H202" s="1">
        <v>1659270</v>
      </c>
      <c r="I202" s="1">
        <v>3552022</v>
      </c>
      <c r="J202" s="1">
        <v>347847</v>
      </c>
      <c r="K202" s="1">
        <v>1499915</v>
      </c>
      <c r="L202" s="1">
        <v>1914496</v>
      </c>
      <c r="M202" s="1">
        <v>2863033</v>
      </c>
      <c r="N202" s="1">
        <v>771709</v>
      </c>
      <c r="O202" s="33">
        <f t="shared" si="12"/>
        <v>19716394</v>
      </c>
      <c r="P202" s="33">
        <f t="shared" si="13"/>
        <v>7108102</v>
      </c>
      <c r="Q202" s="34">
        <f t="shared" si="14"/>
        <v>0.586208754292044</v>
      </c>
      <c r="R202" s="34">
        <f t="shared" si="15"/>
        <v>0.21133842318229115</v>
      </c>
    </row>
    <row r="203" spans="1:18" x14ac:dyDescent="0.25">
      <c r="A203" t="s">
        <v>35</v>
      </c>
      <c r="B203" t="s">
        <v>19</v>
      </c>
      <c r="C203">
        <v>2015</v>
      </c>
      <c r="D203" t="s">
        <v>20</v>
      </c>
      <c r="E203" t="s">
        <v>30</v>
      </c>
      <c r="F203" s="1">
        <v>28877124</v>
      </c>
      <c r="G203" s="1">
        <v>12993746</v>
      </c>
      <c r="H203" s="1">
        <v>1389785</v>
      </c>
      <c r="I203" s="1">
        <v>3318030</v>
      </c>
      <c r="J203" s="1">
        <v>330614</v>
      </c>
      <c r="K203" s="1">
        <v>1394273</v>
      </c>
      <c r="L203" s="1">
        <v>1596932</v>
      </c>
      <c r="M203" s="1">
        <v>2141293</v>
      </c>
      <c r="N203" s="1">
        <v>602653</v>
      </c>
      <c r="O203" s="33">
        <f t="shared" si="12"/>
        <v>15883378</v>
      </c>
      <c r="P203" s="33">
        <f t="shared" si="13"/>
        <v>5109798</v>
      </c>
      <c r="Q203" s="34">
        <f t="shared" si="14"/>
        <v>0.55003323738194987</v>
      </c>
      <c r="R203" s="34">
        <f t="shared" si="15"/>
        <v>0.17694968515562701</v>
      </c>
    </row>
    <row r="204" spans="1:18" x14ac:dyDescent="0.25">
      <c r="A204" t="s">
        <v>35</v>
      </c>
      <c r="B204" t="s">
        <v>19</v>
      </c>
      <c r="C204">
        <v>2015</v>
      </c>
      <c r="D204" t="s">
        <v>20</v>
      </c>
      <c r="E204" t="s">
        <v>31</v>
      </c>
      <c r="F204" s="1">
        <v>33424817</v>
      </c>
      <c r="G204" s="1">
        <v>16340698</v>
      </c>
      <c r="H204" s="1">
        <v>1470024</v>
      </c>
      <c r="I204" s="1">
        <v>3896025</v>
      </c>
      <c r="J204" s="1">
        <v>370035</v>
      </c>
      <c r="K204" s="1">
        <v>1515831</v>
      </c>
      <c r="L204" s="1">
        <v>2010672</v>
      </c>
      <c r="M204" s="1">
        <v>2409168</v>
      </c>
      <c r="N204" s="1">
        <v>803064</v>
      </c>
      <c r="O204" s="33">
        <f t="shared" si="12"/>
        <v>17084119</v>
      </c>
      <c r="P204" s="33">
        <f t="shared" si="13"/>
        <v>4609300</v>
      </c>
      <c r="Q204" s="34">
        <f t="shared" si="14"/>
        <v>0.51112079387001574</v>
      </c>
      <c r="R204" s="34">
        <f t="shared" si="15"/>
        <v>0.1379005306147226</v>
      </c>
    </row>
    <row r="205" spans="1:18" x14ac:dyDescent="0.25">
      <c r="A205" t="s">
        <v>35</v>
      </c>
      <c r="B205" t="s">
        <v>19</v>
      </c>
      <c r="C205">
        <v>2015</v>
      </c>
      <c r="D205" t="s">
        <v>20</v>
      </c>
      <c r="E205" t="s">
        <v>32</v>
      </c>
      <c r="F205" s="1">
        <v>30238140</v>
      </c>
      <c r="G205" s="1">
        <v>12678165</v>
      </c>
      <c r="H205" s="1">
        <v>1347979</v>
      </c>
      <c r="I205" s="1">
        <v>3172400</v>
      </c>
      <c r="J205" s="1">
        <v>324488</v>
      </c>
      <c r="K205" s="1">
        <v>1237536</v>
      </c>
      <c r="L205" s="1">
        <v>1733965</v>
      </c>
      <c r="M205" s="1">
        <v>2503681</v>
      </c>
      <c r="N205" s="1">
        <v>630665</v>
      </c>
      <c r="O205" s="33">
        <f t="shared" si="12"/>
        <v>17559975</v>
      </c>
      <c r="P205" s="33">
        <f t="shared" si="13"/>
        <v>6609261</v>
      </c>
      <c r="Q205" s="34">
        <f t="shared" si="14"/>
        <v>0.58072272302463046</v>
      </c>
      <c r="R205" s="34">
        <f t="shared" si="15"/>
        <v>0.2185736622689094</v>
      </c>
    </row>
    <row r="206" spans="1:18" x14ac:dyDescent="0.25">
      <c r="A206" t="s">
        <v>35</v>
      </c>
      <c r="B206" t="s">
        <v>19</v>
      </c>
      <c r="C206">
        <v>2016</v>
      </c>
      <c r="D206" t="s">
        <v>20</v>
      </c>
      <c r="E206" t="s">
        <v>21</v>
      </c>
      <c r="F206" s="1">
        <v>19719345</v>
      </c>
      <c r="G206" s="1">
        <v>8313897</v>
      </c>
      <c r="H206" s="1">
        <v>890247</v>
      </c>
      <c r="I206" s="1">
        <v>2137102</v>
      </c>
      <c r="J206" s="1">
        <v>214931</v>
      </c>
      <c r="K206" s="1">
        <v>793282</v>
      </c>
      <c r="L206" s="1">
        <v>1080438</v>
      </c>
      <c r="M206" s="1">
        <v>1703087</v>
      </c>
      <c r="N206" s="1">
        <v>424256</v>
      </c>
      <c r="O206" s="33">
        <f t="shared" si="12"/>
        <v>11405448</v>
      </c>
      <c r="P206" s="33">
        <f t="shared" si="13"/>
        <v>4162105</v>
      </c>
      <c r="Q206" s="34">
        <f t="shared" si="14"/>
        <v>0.57838878522587844</v>
      </c>
      <c r="R206" s="34">
        <f t="shared" si="15"/>
        <v>0.21106710187381986</v>
      </c>
    </row>
    <row r="207" spans="1:18" x14ac:dyDescent="0.25">
      <c r="A207" t="s">
        <v>35</v>
      </c>
      <c r="B207" t="s">
        <v>19</v>
      </c>
      <c r="C207">
        <v>2016</v>
      </c>
      <c r="D207" t="s">
        <v>20</v>
      </c>
      <c r="E207" t="s">
        <v>22</v>
      </c>
      <c r="F207" s="1">
        <v>34459093</v>
      </c>
      <c r="G207" s="1">
        <v>16272271</v>
      </c>
      <c r="H207" s="1">
        <v>1441730</v>
      </c>
      <c r="I207" s="1">
        <v>4184978</v>
      </c>
      <c r="J207" s="1">
        <v>345090</v>
      </c>
      <c r="K207" s="1">
        <v>1546344</v>
      </c>
      <c r="L207" s="1">
        <v>2104863</v>
      </c>
      <c r="M207" s="1">
        <v>2801318</v>
      </c>
      <c r="N207" s="1">
        <v>799193</v>
      </c>
      <c r="O207" s="33">
        <f t="shared" si="12"/>
        <v>18186822</v>
      </c>
      <c r="P207" s="33">
        <f t="shared" si="13"/>
        <v>4963306</v>
      </c>
      <c r="Q207" s="34">
        <f t="shared" si="14"/>
        <v>0.52778005503511083</v>
      </c>
      <c r="R207" s="34">
        <f t="shared" si="15"/>
        <v>0.14403472546419024</v>
      </c>
    </row>
    <row r="208" spans="1:18" x14ac:dyDescent="0.25">
      <c r="A208" t="s">
        <v>35</v>
      </c>
      <c r="B208" t="s">
        <v>19</v>
      </c>
      <c r="C208">
        <v>2016</v>
      </c>
      <c r="D208" t="s">
        <v>20</v>
      </c>
      <c r="E208" t="s">
        <v>23</v>
      </c>
      <c r="F208" s="1">
        <v>32186200</v>
      </c>
      <c r="G208" s="1">
        <v>13748549</v>
      </c>
      <c r="H208" s="1">
        <v>1489139</v>
      </c>
      <c r="I208" s="1">
        <v>3711354</v>
      </c>
      <c r="J208" s="1">
        <v>397272</v>
      </c>
      <c r="K208" s="1">
        <v>1349035</v>
      </c>
      <c r="L208" s="1">
        <v>1919097</v>
      </c>
      <c r="M208" s="1">
        <v>2665088</v>
      </c>
      <c r="N208" s="1">
        <v>692029</v>
      </c>
      <c r="O208" s="33">
        <f t="shared" si="12"/>
        <v>18437651</v>
      </c>
      <c r="P208" s="33">
        <f t="shared" si="13"/>
        <v>6214637</v>
      </c>
      <c r="Q208" s="34">
        <f t="shared" si="14"/>
        <v>0.57284336144061743</v>
      </c>
      <c r="R208" s="34">
        <f t="shared" si="15"/>
        <v>0.19308389931088479</v>
      </c>
    </row>
    <row r="209" spans="1:18" x14ac:dyDescent="0.25">
      <c r="A209" t="s">
        <v>35</v>
      </c>
      <c r="B209" t="s">
        <v>19</v>
      </c>
      <c r="C209">
        <v>2016</v>
      </c>
      <c r="D209" t="s">
        <v>20</v>
      </c>
      <c r="E209" t="s">
        <v>24</v>
      </c>
      <c r="F209" s="1">
        <v>30082146</v>
      </c>
      <c r="G209" s="1">
        <v>12724470</v>
      </c>
      <c r="H209" s="1">
        <v>1379467</v>
      </c>
      <c r="I209" s="1">
        <v>3352789</v>
      </c>
      <c r="J209" s="1">
        <v>355602</v>
      </c>
      <c r="K209" s="1">
        <v>1354372</v>
      </c>
      <c r="L209" s="1">
        <v>1786593</v>
      </c>
      <c r="M209" s="1">
        <v>2423602</v>
      </c>
      <c r="N209" s="1">
        <v>643670</v>
      </c>
      <c r="O209" s="33">
        <f t="shared" si="12"/>
        <v>17357676</v>
      </c>
      <c r="P209" s="33">
        <f t="shared" si="13"/>
        <v>6061581</v>
      </c>
      <c r="Q209" s="34">
        <f t="shared" si="14"/>
        <v>0.57700923331733045</v>
      </c>
      <c r="R209" s="34">
        <f t="shared" si="15"/>
        <v>0.20150095009844046</v>
      </c>
    </row>
    <row r="210" spans="1:18" x14ac:dyDescent="0.25">
      <c r="A210" t="s">
        <v>35</v>
      </c>
      <c r="B210" t="s">
        <v>19</v>
      </c>
      <c r="C210">
        <v>2016</v>
      </c>
      <c r="D210" t="s">
        <v>20</v>
      </c>
      <c r="E210" t="s">
        <v>25</v>
      </c>
      <c r="F210" s="1">
        <v>31845794</v>
      </c>
      <c r="G210" s="1">
        <v>13200712</v>
      </c>
      <c r="H210" s="1">
        <v>1382258</v>
      </c>
      <c r="I210" s="1">
        <v>3529710</v>
      </c>
      <c r="J210" s="1">
        <v>360600</v>
      </c>
      <c r="K210" s="1">
        <v>1448404</v>
      </c>
      <c r="L210" s="1">
        <v>1648622</v>
      </c>
      <c r="M210" s="1">
        <v>2309056</v>
      </c>
      <c r="N210" s="1">
        <v>741378</v>
      </c>
      <c r="O210" s="33">
        <f t="shared" si="12"/>
        <v>18645082</v>
      </c>
      <c r="P210" s="33">
        <f t="shared" si="13"/>
        <v>7225054</v>
      </c>
      <c r="Q210" s="34">
        <f t="shared" si="14"/>
        <v>0.58548020501545661</v>
      </c>
      <c r="R210" s="34">
        <f t="shared" si="15"/>
        <v>0.22687623992041148</v>
      </c>
    </row>
    <row r="211" spans="1:18" x14ac:dyDescent="0.25">
      <c r="A211" t="s">
        <v>35</v>
      </c>
      <c r="B211" t="s">
        <v>19</v>
      </c>
      <c r="C211">
        <v>2016</v>
      </c>
      <c r="D211" t="s">
        <v>20</v>
      </c>
      <c r="E211" t="s">
        <v>26</v>
      </c>
      <c r="F211" s="1">
        <v>35768219</v>
      </c>
      <c r="G211" s="1">
        <v>14967747</v>
      </c>
      <c r="H211" s="1">
        <v>1478432</v>
      </c>
      <c r="I211" s="1">
        <v>4456741</v>
      </c>
      <c r="J211" s="1">
        <v>416340</v>
      </c>
      <c r="K211" s="1">
        <v>1479244</v>
      </c>
      <c r="L211" s="1">
        <v>1997676</v>
      </c>
      <c r="M211" s="1">
        <v>2704842</v>
      </c>
      <c r="N211" s="1">
        <v>893758</v>
      </c>
      <c r="O211" s="33">
        <f t="shared" si="12"/>
        <v>20800472</v>
      </c>
      <c r="P211" s="33">
        <f t="shared" si="13"/>
        <v>7373439</v>
      </c>
      <c r="Q211" s="34">
        <f t="shared" si="14"/>
        <v>0.58153502135513091</v>
      </c>
      <c r="R211" s="34">
        <f t="shared" si="15"/>
        <v>0.20614498586021293</v>
      </c>
    </row>
    <row r="212" spans="1:18" x14ac:dyDescent="0.25">
      <c r="A212" t="s">
        <v>35</v>
      </c>
      <c r="B212" t="s">
        <v>19</v>
      </c>
      <c r="C212">
        <v>2016</v>
      </c>
      <c r="D212" t="s">
        <v>20</v>
      </c>
      <c r="E212" t="s">
        <v>27</v>
      </c>
      <c r="F212" s="1">
        <v>28967796</v>
      </c>
      <c r="G212" s="1">
        <v>12486225</v>
      </c>
      <c r="H212" s="1">
        <v>1190803</v>
      </c>
      <c r="I212" s="1">
        <v>3360650</v>
      </c>
      <c r="J212" s="1">
        <v>318347</v>
      </c>
      <c r="K212" s="1">
        <v>1175987</v>
      </c>
      <c r="L212" s="1">
        <v>1649632</v>
      </c>
      <c r="M212" s="1">
        <v>2034072</v>
      </c>
      <c r="N212" s="1">
        <v>614784</v>
      </c>
      <c r="O212" s="33">
        <f t="shared" si="12"/>
        <v>16481571</v>
      </c>
      <c r="P212" s="33">
        <f t="shared" si="13"/>
        <v>6137296</v>
      </c>
      <c r="Q212" s="34">
        <f t="shared" si="14"/>
        <v>0.5689618568150645</v>
      </c>
      <c r="R212" s="34">
        <f t="shared" si="15"/>
        <v>0.21186617028095614</v>
      </c>
    </row>
    <row r="213" spans="1:18" x14ac:dyDescent="0.25">
      <c r="A213" t="s">
        <v>35</v>
      </c>
      <c r="B213" t="s">
        <v>19</v>
      </c>
      <c r="C213">
        <v>2016</v>
      </c>
      <c r="D213" t="s">
        <v>20</v>
      </c>
      <c r="E213" t="s">
        <v>28</v>
      </c>
      <c r="F213" s="1">
        <v>18590909</v>
      </c>
      <c r="G213" s="1">
        <v>8005672</v>
      </c>
      <c r="H213" s="1">
        <v>909010</v>
      </c>
      <c r="I213" s="1">
        <v>2066872</v>
      </c>
      <c r="J213" s="1">
        <v>225838</v>
      </c>
      <c r="K213" s="1">
        <v>843964</v>
      </c>
      <c r="L213" s="1">
        <v>1136110</v>
      </c>
      <c r="M213" s="1">
        <v>1559611</v>
      </c>
      <c r="N213" s="1">
        <v>387401</v>
      </c>
      <c r="O213" s="33">
        <f t="shared" si="12"/>
        <v>10585237</v>
      </c>
      <c r="P213" s="33">
        <f t="shared" si="13"/>
        <v>3456431</v>
      </c>
      <c r="Q213" s="34">
        <f t="shared" si="14"/>
        <v>0.5693770541289831</v>
      </c>
      <c r="R213" s="34">
        <f t="shared" si="15"/>
        <v>0.18592049479667724</v>
      </c>
    </row>
    <row r="214" spans="1:18" x14ac:dyDescent="0.25">
      <c r="A214" t="s">
        <v>35</v>
      </c>
      <c r="B214" t="s">
        <v>19</v>
      </c>
      <c r="C214">
        <v>2016</v>
      </c>
      <c r="D214" t="s">
        <v>20</v>
      </c>
      <c r="E214" t="s">
        <v>29</v>
      </c>
      <c r="F214" s="1">
        <v>31899203</v>
      </c>
      <c r="G214" s="1">
        <v>13789811</v>
      </c>
      <c r="H214" s="1">
        <v>1385535</v>
      </c>
      <c r="I214" s="1">
        <v>3900848</v>
      </c>
      <c r="J214" s="1">
        <v>385660</v>
      </c>
      <c r="K214" s="1">
        <v>1336026</v>
      </c>
      <c r="L214" s="1">
        <v>1938602</v>
      </c>
      <c r="M214" s="1">
        <v>2723160</v>
      </c>
      <c r="N214" s="1">
        <v>741907</v>
      </c>
      <c r="O214" s="33">
        <f t="shared" si="12"/>
        <v>18109392</v>
      </c>
      <c r="P214" s="33">
        <f t="shared" si="13"/>
        <v>5697654</v>
      </c>
      <c r="Q214" s="34">
        <f t="shared" si="14"/>
        <v>0.56770672295480229</v>
      </c>
      <c r="R214" s="34">
        <f t="shared" si="15"/>
        <v>0.17861430581823629</v>
      </c>
    </row>
    <row r="215" spans="1:18" x14ac:dyDescent="0.25">
      <c r="A215" t="s">
        <v>35</v>
      </c>
      <c r="B215" t="s">
        <v>19</v>
      </c>
      <c r="C215">
        <v>2016</v>
      </c>
      <c r="D215" t="s">
        <v>20</v>
      </c>
      <c r="E215" t="s">
        <v>30</v>
      </c>
      <c r="F215" s="1">
        <v>16952765</v>
      </c>
      <c r="G215" s="1">
        <v>7089539</v>
      </c>
      <c r="H215" s="1">
        <v>716994</v>
      </c>
      <c r="I215" s="1">
        <v>1933137</v>
      </c>
      <c r="J215" s="1">
        <v>205616</v>
      </c>
      <c r="K215" s="1">
        <v>821928</v>
      </c>
      <c r="L215" s="1">
        <v>985271</v>
      </c>
      <c r="M215" s="1">
        <v>1466294</v>
      </c>
      <c r="N215" s="1">
        <v>417847</v>
      </c>
      <c r="O215" s="33">
        <f t="shared" si="12"/>
        <v>9863226</v>
      </c>
      <c r="P215" s="33">
        <f t="shared" si="13"/>
        <v>3316139</v>
      </c>
      <c r="Q215" s="34">
        <f t="shared" si="14"/>
        <v>0.5818063307077046</v>
      </c>
      <c r="R215" s="34">
        <f t="shared" si="15"/>
        <v>0.19561050955404619</v>
      </c>
    </row>
    <row r="216" spans="1:18" x14ac:dyDescent="0.25">
      <c r="A216" t="s">
        <v>35</v>
      </c>
      <c r="B216" t="s">
        <v>19</v>
      </c>
      <c r="C216">
        <v>2016</v>
      </c>
      <c r="D216" t="s">
        <v>20</v>
      </c>
      <c r="E216" t="s">
        <v>31</v>
      </c>
      <c r="F216" s="1">
        <v>29870049</v>
      </c>
      <c r="G216" s="1">
        <v>14070961</v>
      </c>
      <c r="H216" s="1">
        <v>1318334</v>
      </c>
      <c r="I216" s="1">
        <v>3047539</v>
      </c>
      <c r="J216" s="1">
        <v>339599</v>
      </c>
      <c r="K216" s="1">
        <v>1471727</v>
      </c>
      <c r="L216" s="1">
        <v>1584186</v>
      </c>
      <c r="M216" s="1">
        <v>2327951</v>
      </c>
      <c r="N216" s="1">
        <v>643339</v>
      </c>
      <c r="O216" s="33">
        <f t="shared" si="12"/>
        <v>15799088</v>
      </c>
      <c r="P216" s="33">
        <f t="shared" si="13"/>
        <v>5066413</v>
      </c>
      <c r="Q216" s="34">
        <f t="shared" si="14"/>
        <v>0.52892742157871919</v>
      </c>
      <c r="R216" s="34">
        <f t="shared" si="15"/>
        <v>0.16961515530155308</v>
      </c>
    </row>
    <row r="217" spans="1:18" x14ac:dyDescent="0.25">
      <c r="A217" t="s">
        <v>35</v>
      </c>
      <c r="B217" t="s">
        <v>19</v>
      </c>
      <c r="C217">
        <v>2016</v>
      </c>
      <c r="D217" t="s">
        <v>20</v>
      </c>
      <c r="E217" t="s">
        <v>32</v>
      </c>
      <c r="F217" s="1">
        <v>27231867</v>
      </c>
      <c r="G217" s="1">
        <v>13336587</v>
      </c>
      <c r="H217" s="1">
        <v>1319597</v>
      </c>
      <c r="I217" s="1">
        <v>2924927</v>
      </c>
      <c r="J217" s="1">
        <v>319634</v>
      </c>
      <c r="K217" s="1">
        <v>1131760</v>
      </c>
      <c r="L217" s="1">
        <v>1516483</v>
      </c>
      <c r="M217" s="1">
        <v>2243456</v>
      </c>
      <c r="N217" s="1">
        <v>553098</v>
      </c>
      <c r="O217" s="33">
        <f t="shared" si="12"/>
        <v>13895280</v>
      </c>
      <c r="P217" s="33">
        <f t="shared" si="13"/>
        <v>3886325</v>
      </c>
      <c r="Q217" s="34">
        <f t="shared" si="14"/>
        <v>0.51025807374867105</v>
      </c>
      <c r="R217" s="34">
        <f t="shared" si="15"/>
        <v>0.14271239647285291</v>
      </c>
    </row>
    <row r="218" spans="1:18" x14ac:dyDescent="0.25">
      <c r="A218" t="s">
        <v>35</v>
      </c>
      <c r="B218" t="s">
        <v>19</v>
      </c>
      <c r="C218">
        <v>2017</v>
      </c>
      <c r="D218" t="s">
        <v>20</v>
      </c>
      <c r="E218" t="s">
        <v>21</v>
      </c>
      <c r="F218" s="1">
        <v>36226760</v>
      </c>
      <c r="G218" s="1">
        <v>15681576</v>
      </c>
      <c r="H218" s="1">
        <v>1691834</v>
      </c>
      <c r="I218" s="1">
        <v>4458834</v>
      </c>
      <c r="J218" s="1">
        <v>391528</v>
      </c>
      <c r="K218" s="1">
        <v>1679837</v>
      </c>
      <c r="L218" s="1">
        <v>1887355</v>
      </c>
      <c r="M218" s="1">
        <v>2755287</v>
      </c>
      <c r="N218" s="1">
        <v>748765</v>
      </c>
      <c r="O218" s="33">
        <f t="shared" si="12"/>
        <v>20545184</v>
      </c>
      <c r="P218" s="33">
        <f t="shared" si="13"/>
        <v>6931744</v>
      </c>
      <c r="Q218" s="34">
        <f t="shared" si="14"/>
        <v>0.56712728380898536</v>
      </c>
      <c r="R218" s="34">
        <f t="shared" si="15"/>
        <v>0.19134319491999838</v>
      </c>
    </row>
    <row r="219" spans="1:18" x14ac:dyDescent="0.25">
      <c r="A219" t="s">
        <v>35</v>
      </c>
      <c r="B219" t="s">
        <v>19</v>
      </c>
      <c r="C219">
        <v>2017</v>
      </c>
      <c r="D219" t="s">
        <v>20</v>
      </c>
      <c r="E219" t="s">
        <v>22</v>
      </c>
      <c r="F219" s="1">
        <v>17358126</v>
      </c>
      <c r="G219" s="1">
        <v>8653531</v>
      </c>
      <c r="H219" s="1">
        <v>711793</v>
      </c>
      <c r="I219" s="1">
        <v>1938707</v>
      </c>
      <c r="J219" s="1">
        <v>216891</v>
      </c>
      <c r="K219" s="1">
        <v>836674</v>
      </c>
      <c r="L219" s="1">
        <v>910768</v>
      </c>
      <c r="M219" s="1">
        <v>1476154</v>
      </c>
      <c r="N219" s="1">
        <v>386918</v>
      </c>
      <c r="O219" s="33">
        <f t="shared" si="12"/>
        <v>8704595</v>
      </c>
      <c r="P219" s="33">
        <f t="shared" si="13"/>
        <v>2226690</v>
      </c>
      <c r="Q219" s="34">
        <f t="shared" si="14"/>
        <v>0.5014708961094072</v>
      </c>
      <c r="R219" s="34">
        <f t="shared" si="15"/>
        <v>0.12827940066802143</v>
      </c>
    </row>
    <row r="220" spans="1:18" x14ac:dyDescent="0.25">
      <c r="A220" t="s">
        <v>35</v>
      </c>
      <c r="B220" t="s">
        <v>19</v>
      </c>
      <c r="C220">
        <v>2017</v>
      </c>
      <c r="D220" t="s">
        <v>20</v>
      </c>
      <c r="E220" t="s">
        <v>23</v>
      </c>
      <c r="F220" s="1">
        <v>31914461</v>
      </c>
      <c r="G220" s="1">
        <v>15747097</v>
      </c>
      <c r="H220" s="1">
        <v>1522730</v>
      </c>
      <c r="I220" s="1">
        <v>3793540</v>
      </c>
      <c r="J220" s="1">
        <v>329602</v>
      </c>
      <c r="K220" s="1">
        <v>1425518</v>
      </c>
      <c r="L220" s="1">
        <v>1837473</v>
      </c>
      <c r="M220" s="1">
        <v>2541935</v>
      </c>
      <c r="N220" s="1">
        <v>757113</v>
      </c>
      <c r="O220" s="33">
        <f t="shared" si="12"/>
        <v>16167364</v>
      </c>
      <c r="P220" s="33">
        <f t="shared" si="13"/>
        <v>3959453</v>
      </c>
      <c r="Q220" s="34">
        <f t="shared" si="14"/>
        <v>0.50658427225200509</v>
      </c>
      <c r="R220" s="34">
        <f t="shared" si="15"/>
        <v>0.12406454240289379</v>
      </c>
    </row>
    <row r="221" spans="1:18" x14ac:dyDescent="0.25">
      <c r="A221" t="s">
        <v>35</v>
      </c>
      <c r="B221" t="s">
        <v>19</v>
      </c>
      <c r="C221">
        <v>2017</v>
      </c>
      <c r="D221" t="s">
        <v>20</v>
      </c>
      <c r="E221" t="s">
        <v>24</v>
      </c>
      <c r="F221" s="1">
        <v>24354702</v>
      </c>
      <c r="G221" s="1">
        <v>11768480</v>
      </c>
      <c r="H221" s="1">
        <v>1170710</v>
      </c>
      <c r="I221" s="1">
        <v>2804073</v>
      </c>
      <c r="J221" s="1">
        <v>274894</v>
      </c>
      <c r="K221" s="1">
        <v>1019814</v>
      </c>
      <c r="L221" s="1">
        <v>1328400</v>
      </c>
      <c r="M221" s="1">
        <v>1819545</v>
      </c>
      <c r="N221" s="1">
        <v>495765</v>
      </c>
      <c r="O221" s="33">
        <f t="shared" si="12"/>
        <v>12586222</v>
      </c>
      <c r="P221" s="33">
        <f t="shared" si="13"/>
        <v>3673021</v>
      </c>
      <c r="Q221" s="34">
        <f t="shared" si="14"/>
        <v>0.51678817503084207</v>
      </c>
      <c r="R221" s="34">
        <f t="shared" si="15"/>
        <v>0.15081362933531275</v>
      </c>
    </row>
    <row r="222" spans="1:18" x14ac:dyDescent="0.25">
      <c r="A222" t="s">
        <v>35</v>
      </c>
      <c r="B222" t="s">
        <v>19</v>
      </c>
      <c r="C222">
        <v>2017</v>
      </c>
      <c r="D222" t="s">
        <v>20</v>
      </c>
      <c r="E222" t="s">
        <v>25</v>
      </c>
      <c r="F222" s="1">
        <v>35331958</v>
      </c>
      <c r="G222" s="1">
        <v>14981390</v>
      </c>
      <c r="H222" s="1">
        <v>1587761</v>
      </c>
      <c r="I222" s="1">
        <v>4033118</v>
      </c>
      <c r="J222" s="1">
        <v>398121</v>
      </c>
      <c r="K222" s="1">
        <v>1635112</v>
      </c>
      <c r="L222" s="1">
        <v>1927676</v>
      </c>
      <c r="M222" s="1">
        <v>3044114</v>
      </c>
      <c r="N222" s="1">
        <v>776342</v>
      </c>
      <c r="O222" s="33">
        <f t="shared" si="12"/>
        <v>20350568</v>
      </c>
      <c r="P222" s="33">
        <f t="shared" si="13"/>
        <v>6948324</v>
      </c>
      <c r="Q222" s="34">
        <f t="shared" si="14"/>
        <v>0.5759818915215511</v>
      </c>
      <c r="R222" s="34">
        <f t="shared" si="15"/>
        <v>0.19665833407817365</v>
      </c>
    </row>
    <row r="223" spans="1:18" x14ac:dyDescent="0.25">
      <c r="A223" t="s">
        <v>35</v>
      </c>
      <c r="B223" t="s">
        <v>19</v>
      </c>
      <c r="C223">
        <v>2017</v>
      </c>
      <c r="D223" t="s">
        <v>20</v>
      </c>
      <c r="E223" t="s">
        <v>26</v>
      </c>
      <c r="F223" s="1">
        <v>38806243</v>
      </c>
      <c r="G223" s="1">
        <v>19353821</v>
      </c>
      <c r="H223" s="1">
        <v>1758131</v>
      </c>
      <c r="I223" s="1">
        <v>4094125</v>
      </c>
      <c r="J223" s="1">
        <v>448153</v>
      </c>
      <c r="K223" s="1">
        <v>1814752</v>
      </c>
      <c r="L223" s="1">
        <v>2248306</v>
      </c>
      <c r="M223" s="1">
        <v>2847737</v>
      </c>
      <c r="N223" s="1">
        <v>859144</v>
      </c>
      <c r="O223" s="33">
        <f t="shared" si="12"/>
        <v>19452422</v>
      </c>
      <c r="P223" s="33">
        <f t="shared" si="13"/>
        <v>5382074</v>
      </c>
      <c r="Q223" s="34">
        <f t="shared" si="14"/>
        <v>0.50127042702897051</v>
      </c>
      <c r="R223" s="34">
        <f t="shared" si="15"/>
        <v>0.13869093176579861</v>
      </c>
    </row>
    <row r="224" spans="1:18" x14ac:dyDescent="0.25">
      <c r="A224" t="s">
        <v>35</v>
      </c>
      <c r="B224" t="s">
        <v>19</v>
      </c>
      <c r="C224">
        <v>2017</v>
      </c>
      <c r="D224" t="s">
        <v>20</v>
      </c>
      <c r="E224" t="s">
        <v>27</v>
      </c>
      <c r="F224" s="1">
        <v>33165758</v>
      </c>
      <c r="G224" s="1">
        <v>14264605</v>
      </c>
      <c r="H224" s="1">
        <v>1359614</v>
      </c>
      <c r="I224" s="1">
        <v>3718795</v>
      </c>
      <c r="J224" s="1">
        <v>368441</v>
      </c>
      <c r="K224" s="1">
        <v>1541375</v>
      </c>
      <c r="L224" s="1">
        <v>1784928</v>
      </c>
      <c r="M224" s="1">
        <v>2873587</v>
      </c>
      <c r="N224" s="1">
        <v>773003</v>
      </c>
      <c r="O224" s="33">
        <f t="shared" si="12"/>
        <v>18901153</v>
      </c>
      <c r="P224" s="33">
        <f t="shared" si="13"/>
        <v>6481410</v>
      </c>
      <c r="Q224" s="34">
        <f t="shared" si="14"/>
        <v>0.56989962358164714</v>
      </c>
      <c r="R224" s="34">
        <f t="shared" si="15"/>
        <v>0.1954247510338826</v>
      </c>
    </row>
    <row r="225" spans="1:18" x14ac:dyDescent="0.25">
      <c r="A225" t="s">
        <v>35</v>
      </c>
      <c r="B225" t="s">
        <v>19</v>
      </c>
      <c r="C225">
        <v>2017</v>
      </c>
      <c r="D225" t="s">
        <v>20</v>
      </c>
      <c r="E225" t="s">
        <v>28</v>
      </c>
      <c r="F225" s="1">
        <v>33607923</v>
      </c>
      <c r="G225" s="1">
        <v>13481513</v>
      </c>
      <c r="H225" s="1">
        <v>1624574</v>
      </c>
      <c r="I225" s="1">
        <v>4114440</v>
      </c>
      <c r="J225" s="1">
        <v>376456</v>
      </c>
      <c r="K225" s="1">
        <v>1426689</v>
      </c>
      <c r="L225" s="1">
        <v>2069551</v>
      </c>
      <c r="M225" s="1">
        <v>2617322</v>
      </c>
      <c r="N225" s="1">
        <v>711063</v>
      </c>
      <c r="O225" s="33">
        <f t="shared" si="12"/>
        <v>20126410</v>
      </c>
      <c r="P225" s="33">
        <f t="shared" si="13"/>
        <v>7186315</v>
      </c>
      <c r="Q225" s="34">
        <f t="shared" si="14"/>
        <v>0.59885908450813807</v>
      </c>
      <c r="R225" s="34">
        <f t="shared" si="15"/>
        <v>0.21382800121269024</v>
      </c>
    </row>
    <row r="226" spans="1:18" x14ac:dyDescent="0.25">
      <c r="A226" t="s">
        <v>35</v>
      </c>
      <c r="B226" t="s">
        <v>19</v>
      </c>
      <c r="C226">
        <v>2017</v>
      </c>
      <c r="D226" t="s">
        <v>20</v>
      </c>
      <c r="E226" t="s">
        <v>29</v>
      </c>
      <c r="F226" s="1">
        <v>22862426</v>
      </c>
      <c r="G226" s="1">
        <v>10257861</v>
      </c>
      <c r="H226" s="1">
        <v>1049741</v>
      </c>
      <c r="I226" s="1">
        <v>2464577</v>
      </c>
      <c r="J226" s="1">
        <v>237490</v>
      </c>
      <c r="K226" s="1">
        <v>1135315</v>
      </c>
      <c r="L226" s="1">
        <v>1156009</v>
      </c>
      <c r="M226" s="1">
        <v>1805785</v>
      </c>
      <c r="N226" s="1">
        <v>469993</v>
      </c>
      <c r="O226" s="33">
        <f t="shared" si="12"/>
        <v>12604565</v>
      </c>
      <c r="P226" s="33">
        <f t="shared" si="13"/>
        <v>4285655</v>
      </c>
      <c r="Q226" s="34">
        <f t="shared" si="14"/>
        <v>0.55132228749477419</v>
      </c>
      <c r="R226" s="34">
        <f t="shared" si="15"/>
        <v>0.18745407858291155</v>
      </c>
    </row>
    <row r="227" spans="1:18" x14ac:dyDescent="0.25">
      <c r="A227" t="s">
        <v>35</v>
      </c>
      <c r="B227" t="s">
        <v>19</v>
      </c>
      <c r="C227">
        <v>2017</v>
      </c>
      <c r="D227" t="s">
        <v>20</v>
      </c>
      <c r="E227" t="s">
        <v>30</v>
      </c>
      <c r="F227" s="1">
        <v>26695886</v>
      </c>
      <c r="G227" s="1">
        <v>11711526</v>
      </c>
      <c r="H227" s="1">
        <v>1144606</v>
      </c>
      <c r="I227" s="1">
        <v>2705544</v>
      </c>
      <c r="J227" s="1">
        <v>324610</v>
      </c>
      <c r="K227" s="1">
        <v>1294484</v>
      </c>
      <c r="L227" s="1">
        <v>1560426</v>
      </c>
      <c r="M227" s="1">
        <v>2203496</v>
      </c>
      <c r="N227" s="1">
        <v>546738</v>
      </c>
      <c r="O227" s="33">
        <f t="shared" si="12"/>
        <v>14984360</v>
      </c>
      <c r="P227" s="33">
        <f t="shared" si="13"/>
        <v>5204456</v>
      </c>
      <c r="Q227" s="34">
        <f t="shared" si="14"/>
        <v>0.56129847123260868</v>
      </c>
      <c r="R227" s="34">
        <f t="shared" si="15"/>
        <v>0.19495348459309422</v>
      </c>
    </row>
    <row r="228" spans="1:18" x14ac:dyDescent="0.25">
      <c r="A228" t="s">
        <v>35</v>
      </c>
      <c r="B228" t="s">
        <v>19</v>
      </c>
      <c r="C228">
        <v>2017</v>
      </c>
      <c r="D228" t="s">
        <v>20</v>
      </c>
      <c r="E228" t="s">
        <v>31</v>
      </c>
      <c r="F228" s="1">
        <v>19299385</v>
      </c>
      <c r="G228" s="1">
        <v>7848305</v>
      </c>
      <c r="H228" s="1">
        <v>779205</v>
      </c>
      <c r="I228" s="1">
        <v>1950807</v>
      </c>
      <c r="J228" s="1">
        <v>218441</v>
      </c>
      <c r="K228" s="1">
        <v>853717</v>
      </c>
      <c r="L228" s="1">
        <v>1158277</v>
      </c>
      <c r="M228" s="1">
        <v>1549413</v>
      </c>
      <c r="N228" s="1">
        <v>414101</v>
      </c>
      <c r="O228" s="33">
        <f t="shared" si="12"/>
        <v>11451080</v>
      </c>
      <c r="P228" s="33">
        <f t="shared" si="13"/>
        <v>4527119</v>
      </c>
      <c r="Q228" s="34">
        <f t="shared" si="14"/>
        <v>0.59333911417384544</v>
      </c>
      <c r="R228" s="34">
        <f t="shared" si="15"/>
        <v>0.23457322603803177</v>
      </c>
    </row>
    <row r="229" spans="1:18" x14ac:dyDescent="0.25">
      <c r="A229" t="s">
        <v>35</v>
      </c>
      <c r="B229" t="s">
        <v>19</v>
      </c>
      <c r="C229">
        <v>2017</v>
      </c>
      <c r="D229" t="s">
        <v>20</v>
      </c>
      <c r="E229" t="s">
        <v>32</v>
      </c>
      <c r="F229" s="1">
        <v>29100924</v>
      </c>
      <c r="G229" s="1">
        <v>13737554</v>
      </c>
      <c r="H229" s="1">
        <v>1388918</v>
      </c>
      <c r="I229" s="1">
        <v>3630932</v>
      </c>
      <c r="J229" s="1">
        <v>307907</v>
      </c>
      <c r="K229" s="1">
        <v>1253636</v>
      </c>
      <c r="L229" s="1">
        <v>1580888</v>
      </c>
      <c r="M229" s="1">
        <v>2221842</v>
      </c>
      <c r="N229" s="1">
        <v>662455</v>
      </c>
      <c r="O229" s="33">
        <f t="shared" si="12"/>
        <v>15363370</v>
      </c>
      <c r="P229" s="33">
        <f t="shared" si="13"/>
        <v>4316792</v>
      </c>
      <c r="Q229" s="34">
        <f t="shared" si="14"/>
        <v>0.5279340958383314</v>
      </c>
      <c r="R229" s="34">
        <f t="shared" si="15"/>
        <v>0.14833865756290074</v>
      </c>
    </row>
    <row r="230" spans="1:18" x14ac:dyDescent="0.25">
      <c r="A230" t="s">
        <v>35</v>
      </c>
      <c r="B230" t="s">
        <v>19</v>
      </c>
      <c r="C230">
        <v>2018</v>
      </c>
      <c r="D230" t="s">
        <v>20</v>
      </c>
      <c r="E230" t="s">
        <v>21</v>
      </c>
      <c r="F230" s="1">
        <v>20348081</v>
      </c>
      <c r="G230" s="1">
        <v>9627717</v>
      </c>
      <c r="H230" s="1">
        <v>982150</v>
      </c>
      <c r="I230" s="1">
        <v>2283610</v>
      </c>
      <c r="J230" s="1">
        <v>226664</v>
      </c>
      <c r="K230" s="1">
        <v>983951</v>
      </c>
      <c r="L230" s="1">
        <v>1170661</v>
      </c>
      <c r="M230" s="1">
        <v>1745476</v>
      </c>
      <c r="N230" s="1">
        <v>499668</v>
      </c>
      <c r="O230" s="33">
        <f t="shared" si="12"/>
        <v>10720364</v>
      </c>
      <c r="P230" s="33">
        <f t="shared" si="13"/>
        <v>2828184</v>
      </c>
      <c r="Q230" s="34">
        <f t="shared" si="14"/>
        <v>0.52684889548061076</v>
      </c>
      <c r="R230" s="34">
        <f t="shared" si="15"/>
        <v>0.13899020747951613</v>
      </c>
    </row>
    <row r="231" spans="1:18" x14ac:dyDescent="0.25">
      <c r="A231" t="s">
        <v>35</v>
      </c>
      <c r="B231" t="s">
        <v>19</v>
      </c>
      <c r="C231">
        <v>2018</v>
      </c>
      <c r="D231" t="s">
        <v>20</v>
      </c>
      <c r="E231" t="s">
        <v>22</v>
      </c>
      <c r="F231" s="1">
        <v>28790136</v>
      </c>
      <c r="G231" s="1">
        <v>12221156</v>
      </c>
      <c r="H231" s="1">
        <v>1378779</v>
      </c>
      <c r="I231" s="1">
        <v>3347966</v>
      </c>
      <c r="J231" s="1">
        <v>330116</v>
      </c>
      <c r="K231" s="1">
        <v>1205747</v>
      </c>
      <c r="L231" s="1">
        <v>1462352</v>
      </c>
      <c r="M231" s="1">
        <v>2183078</v>
      </c>
      <c r="N231" s="1">
        <v>600730</v>
      </c>
      <c r="O231" s="33">
        <f t="shared" si="12"/>
        <v>16568980</v>
      </c>
      <c r="P231" s="33">
        <f t="shared" si="13"/>
        <v>6060212</v>
      </c>
      <c r="Q231" s="34">
        <f t="shared" si="14"/>
        <v>0.57550891735975129</v>
      </c>
      <c r="R231" s="34">
        <f t="shared" si="15"/>
        <v>0.21049612269980247</v>
      </c>
    </row>
    <row r="232" spans="1:18" x14ac:dyDescent="0.25">
      <c r="A232" t="s">
        <v>35</v>
      </c>
      <c r="B232" t="s">
        <v>19</v>
      </c>
      <c r="C232">
        <v>2018</v>
      </c>
      <c r="D232" t="s">
        <v>20</v>
      </c>
      <c r="E232" t="s">
        <v>23</v>
      </c>
      <c r="F232" s="1">
        <v>26084684</v>
      </c>
      <c r="G232" s="1">
        <v>10510360</v>
      </c>
      <c r="H232" s="1">
        <v>1098303</v>
      </c>
      <c r="I232" s="1">
        <v>3110761</v>
      </c>
      <c r="J232" s="1">
        <v>294530</v>
      </c>
      <c r="K232" s="1">
        <v>1206801</v>
      </c>
      <c r="L232" s="1">
        <v>1339934</v>
      </c>
      <c r="M232" s="1">
        <v>1921595</v>
      </c>
      <c r="N232" s="1">
        <v>563187</v>
      </c>
      <c r="O232" s="33">
        <f t="shared" si="12"/>
        <v>15574324</v>
      </c>
      <c r="P232" s="33">
        <f t="shared" si="13"/>
        <v>6039213</v>
      </c>
      <c r="Q232" s="34">
        <f t="shared" si="14"/>
        <v>0.59706776589664645</v>
      </c>
      <c r="R232" s="34">
        <f t="shared" si="15"/>
        <v>0.23152333376934908</v>
      </c>
    </row>
    <row r="233" spans="1:18" x14ac:dyDescent="0.25">
      <c r="A233" t="s">
        <v>35</v>
      </c>
      <c r="B233" t="s">
        <v>19</v>
      </c>
      <c r="C233">
        <v>2018</v>
      </c>
      <c r="D233" t="s">
        <v>20</v>
      </c>
      <c r="E233" t="s">
        <v>24</v>
      </c>
      <c r="F233" s="1">
        <v>21641450</v>
      </c>
      <c r="G233" s="1">
        <v>9595925</v>
      </c>
      <c r="H233" s="1">
        <v>990616</v>
      </c>
      <c r="I233" s="1">
        <v>2488177</v>
      </c>
      <c r="J233" s="1">
        <v>268307</v>
      </c>
      <c r="K233" s="1">
        <v>1064705</v>
      </c>
      <c r="L233" s="1">
        <v>1145692</v>
      </c>
      <c r="M233" s="1">
        <v>1612677</v>
      </c>
      <c r="N233" s="1">
        <v>522414</v>
      </c>
      <c r="O233" s="33">
        <f t="shared" si="12"/>
        <v>12045525</v>
      </c>
      <c r="P233" s="33">
        <f t="shared" si="13"/>
        <v>3952937</v>
      </c>
      <c r="Q233" s="34">
        <f t="shared" si="14"/>
        <v>0.55659509875724589</v>
      </c>
      <c r="R233" s="34">
        <f t="shared" si="15"/>
        <v>0.18265582943841563</v>
      </c>
    </row>
    <row r="234" spans="1:18" x14ac:dyDescent="0.25">
      <c r="A234" t="s">
        <v>35</v>
      </c>
      <c r="B234" t="s">
        <v>19</v>
      </c>
      <c r="C234">
        <v>2018</v>
      </c>
      <c r="D234" t="s">
        <v>20</v>
      </c>
      <c r="E234" t="s">
        <v>25</v>
      </c>
      <c r="F234" s="1">
        <v>22588008</v>
      </c>
      <c r="G234" s="1">
        <v>10265791</v>
      </c>
      <c r="H234" s="1">
        <v>1109715</v>
      </c>
      <c r="I234" s="1">
        <v>2815912</v>
      </c>
      <c r="J234" s="1">
        <v>277101</v>
      </c>
      <c r="K234" s="1">
        <v>1046413</v>
      </c>
      <c r="L234" s="1">
        <v>1137395</v>
      </c>
      <c r="M234" s="1">
        <v>1730428</v>
      </c>
      <c r="N234" s="1">
        <v>549275</v>
      </c>
      <c r="O234" s="33">
        <f t="shared" si="12"/>
        <v>12322217</v>
      </c>
      <c r="P234" s="33">
        <f t="shared" si="13"/>
        <v>3655978</v>
      </c>
      <c r="Q234" s="34">
        <f t="shared" si="14"/>
        <v>0.54552030440222965</v>
      </c>
      <c r="R234" s="34">
        <f t="shared" si="15"/>
        <v>0.1618548213724734</v>
      </c>
    </row>
    <row r="235" spans="1:18" x14ac:dyDescent="0.25">
      <c r="A235" t="s">
        <v>35</v>
      </c>
      <c r="B235" t="s">
        <v>19</v>
      </c>
      <c r="C235">
        <v>2018</v>
      </c>
      <c r="D235" t="s">
        <v>20</v>
      </c>
      <c r="E235" t="s">
        <v>26</v>
      </c>
      <c r="F235" s="1">
        <v>23797691</v>
      </c>
      <c r="G235" s="1">
        <v>9571992</v>
      </c>
      <c r="H235" s="1">
        <v>1187160</v>
      </c>
      <c r="I235" s="1">
        <v>2723303</v>
      </c>
      <c r="J235" s="1">
        <v>270129</v>
      </c>
      <c r="K235" s="1">
        <v>1172106</v>
      </c>
      <c r="L235" s="1">
        <v>1373270</v>
      </c>
      <c r="M235" s="1">
        <v>1914360</v>
      </c>
      <c r="N235" s="1">
        <v>588651</v>
      </c>
      <c r="O235" s="33">
        <f t="shared" si="12"/>
        <v>14225699</v>
      </c>
      <c r="P235" s="33">
        <f t="shared" si="13"/>
        <v>4996720</v>
      </c>
      <c r="Q235" s="34">
        <f t="shared" si="14"/>
        <v>0.59777643973946892</v>
      </c>
      <c r="R235" s="34">
        <f t="shared" si="15"/>
        <v>0.2099665887753564</v>
      </c>
    </row>
    <row r="236" spans="1:18" x14ac:dyDescent="0.25">
      <c r="A236" t="s">
        <v>35</v>
      </c>
      <c r="B236" t="s">
        <v>19</v>
      </c>
      <c r="C236">
        <v>2018</v>
      </c>
      <c r="D236" t="s">
        <v>20</v>
      </c>
      <c r="E236" t="s">
        <v>27</v>
      </c>
      <c r="F236" s="1">
        <v>31267063</v>
      </c>
      <c r="G236" s="1">
        <v>13064551</v>
      </c>
      <c r="H236" s="1">
        <v>1391285</v>
      </c>
      <c r="I236" s="1">
        <v>3229385</v>
      </c>
      <c r="J236" s="1">
        <v>356708</v>
      </c>
      <c r="K236" s="1">
        <v>1337033</v>
      </c>
      <c r="L236" s="1">
        <v>1811436</v>
      </c>
      <c r="M236" s="1">
        <v>2465032</v>
      </c>
      <c r="N236" s="1">
        <v>719662</v>
      </c>
      <c r="O236" s="33">
        <f t="shared" si="12"/>
        <v>18202512</v>
      </c>
      <c r="P236" s="33">
        <f t="shared" si="13"/>
        <v>6891971</v>
      </c>
      <c r="Q236" s="34">
        <f t="shared" si="14"/>
        <v>0.58216251395278151</v>
      </c>
      <c r="R236" s="34">
        <f t="shared" si="15"/>
        <v>0.22042271766938903</v>
      </c>
    </row>
    <row r="237" spans="1:18" x14ac:dyDescent="0.25">
      <c r="A237" t="s">
        <v>35</v>
      </c>
      <c r="B237" t="s">
        <v>19</v>
      </c>
      <c r="C237">
        <v>2018</v>
      </c>
      <c r="D237" t="s">
        <v>20</v>
      </c>
      <c r="E237" t="s">
        <v>28</v>
      </c>
      <c r="F237" s="1">
        <v>27071096</v>
      </c>
      <c r="G237" s="1">
        <v>12320892</v>
      </c>
      <c r="H237" s="1">
        <v>1310557</v>
      </c>
      <c r="I237" s="1">
        <v>2965661</v>
      </c>
      <c r="J237" s="1">
        <v>300695</v>
      </c>
      <c r="K237" s="1">
        <v>1317015</v>
      </c>
      <c r="L237" s="1">
        <v>1437771</v>
      </c>
      <c r="M237" s="1">
        <v>2147516</v>
      </c>
      <c r="N237" s="1">
        <v>595592</v>
      </c>
      <c r="O237" s="33">
        <f t="shared" si="12"/>
        <v>14750204</v>
      </c>
      <c r="P237" s="33">
        <f t="shared" si="13"/>
        <v>4675397</v>
      </c>
      <c r="Q237" s="34">
        <f t="shared" si="14"/>
        <v>0.54486911058200227</v>
      </c>
      <c r="R237" s="34">
        <f t="shared" si="15"/>
        <v>0.17270807949556236</v>
      </c>
    </row>
    <row r="238" spans="1:18" x14ac:dyDescent="0.25">
      <c r="A238" t="s">
        <v>35</v>
      </c>
      <c r="B238" t="s">
        <v>19</v>
      </c>
      <c r="C238">
        <v>2018</v>
      </c>
      <c r="D238" t="s">
        <v>20</v>
      </c>
      <c r="E238" t="s">
        <v>29</v>
      </c>
      <c r="F238" s="1">
        <v>30120119</v>
      </c>
      <c r="G238" s="1">
        <v>12962874</v>
      </c>
      <c r="H238" s="1">
        <v>1364098</v>
      </c>
      <c r="I238" s="1">
        <v>3049013</v>
      </c>
      <c r="J238" s="1">
        <v>330688</v>
      </c>
      <c r="K238" s="1">
        <v>1474255</v>
      </c>
      <c r="L238" s="1">
        <v>1752088</v>
      </c>
      <c r="M238" s="1">
        <v>2269548</v>
      </c>
      <c r="N238" s="1">
        <v>604911</v>
      </c>
      <c r="O238" s="33">
        <f t="shared" si="12"/>
        <v>17157245</v>
      </c>
      <c r="P238" s="33">
        <f t="shared" si="13"/>
        <v>6312644</v>
      </c>
      <c r="Q238" s="34">
        <f t="shared" si="14"/>
        <v>0.56962739755443859</v>
      </c>
      <c r="R238" s="34">
        <f t="shared" si="15"/>
        <v>0.20958230609912265</v>
      </c>
    </row>
    <row r="239" spans="1:18" x14ac:dyDescent="0.25">
      <c r="A239" t="s">
        <v>35</v>
      </c>
      <c r="B239" t="s">
        <v>19</v>
      </c>
      <c r="C239">
        <v>2018</v>
      </c>
      <c r="D239" t="s">
        <v>20</v>
      </c>
      <c r="E239" t="s">
        <v>30</v>
      </c>
      <c r="F239" s="1">
        <v>33069395</v>
      </c>
      <c r="G239" s="1">
        <v>16179555</v>
      </c>
      <c r="H239" s="1">
        <v>1462497</v>
      </c>
      <c r="I239" s="1">
        <v>3824182</v>
      </c>
      <c r="J239" s="1">
        <v>394967</v>
      </c>
      <c r="K239" s="1">
        <v>1635486</v>
      </c>
      <c r="L239" s="1">
        <v>1812241</v>
      </c>
      <c r="M239" s="1">
        <v>2468988</v>
      </c>
      <c r="N239" s="1">
        <v>783592</v>
      </c>
      <c r="O239" s="33">
        <f t="shared" si="12"/>
        <v>16889840</v>
      </c>
      <c r="P239" s="33">
        <f t="shared" si="13"/>
        <v>4507887</v>
      </c>
      <c r="Q239" s="34">
        <f t="shared" si="14"/>
        <v>0.51073931047120757</v>
      </c>
      <c r="R239" s="34">
        <f t="shared" si="15"/>
        <v>0.13631598038004628</v>
      </c>
    </row>
    <row r="240" spans="1:18" x14ac:dyDescent="0.25">
      <c r="A240" t="s">
        <v>35</v>
      </c>
      <c r="B240" t="s">
        <v>19</v>
      </c>
      <c r="C240">
        <v>2018</v>
      </c>
      <c r="D240" t="s">
        <v>20</v>
      </c>
      <c r="E240" t="s">
        <v>31</v>
      </c>
      <c r="F240" s="1">
        <v>25899573</v>
      </c>
      <c r="G240" s="1">
        <v>12077910</v>
      </c>
      <c r="H240" s="1">
        <v>1221475</v>
      </c>
      <c r="I240" s="1">
        <v>2898991</v>
      </c>
      <c r="J240" s="1">
        <v>268441</v>
      </c>
      <c r="K240" s="1">
        <v>1076071</v>
      </c>
      <c r="L240" s="1">
        <v>1542875</v>
      </c>
      <c r="M240" s="1">
        <v>1869047</v>
      </c>
      <c r="N240" s="1">
        <v>576820</v>
      </c>
      <c r="O240" s="33">
        <f t="shared" si="12"/>
        <v>13821663</v>
      </c>
      <c r="P240" s="33">
        <f t="shared" si="13"/>
        <v>4367943</v>
      </c>
      <c r="Q240" s="34">
        <f t="shared" si="14"/>
        <v>0.53366374032498531</v>
      </c>
      <c r="R240" s="34">
        <f t="shared" si="15"/>
        <v>0.16864922830967136</v>
      </c>
    </row>
    <row r="241" spans="1:18" x14ac:dyDescent="0.25">
      <c r="A241" t="s">
        <v>35</v>
      </c>
      <c r="B241" t="s">
        <v>19</v>
      </c>
      <c r="C241">
        <v>2018</v>
      </c>
      <c r="D241" t="s">
        <v>20</v>
      </c>
      <c r="E241" t="s">
        <v>32</v>
      </c>
      <c r="F241" s="1">
        <v>23829895</v>
      </c>
      <c r="G241" s="1">
        <v>11418990</v>
      </c>
      <c r="H241" s="1">
        <v>1128203</v>
      </c>
      <c r="I241" s="1">
        <v>2808206</v>
      </c>
      <c r="J241" s="1">
        <v>264694</v>
      </c>
      <c r="K241" s="1">
        <v>1043533</v>
      </c>
      <c r="L241" s="1">
        <v>1439071</v>
      </c>
      <c r="M241" s="1">
        <v>1990329</v>
      </c>
      <c r="N241" s="1">
        <v>590466</v>
      </c>
      <c r="O241" s="33">
        <f t="shared" si="12"/>
        <v>12410905</v>
      </c>
      <c r="P241" s="33">
        <f t="shared" si="13"/>
        <v>3146403</v>
      </c>
      <c r="Q241" s="34">
        <f t="shared" si="14"/>
        <v>0.52081240811174367</v>
      </c>
      <c r="R241" s="34">
        <f t="shared" si="15"/>
        <v>0.13203595735524642</v>
      </c>
    </row>
    <row r="242" spans="1:18" x14ac:dyDescent="0.25">
      <c r="A242" t="s">
        <v>35</v>
      </c>
      <c r="B242" t="s">
        <v>19</v>
      </c>
      <c r="C242">
        <v>2019</v>
      </c>
      <c r="D242" t="s">
        <v>20</v>
      </c>
      <c r="E242" t="s">
        <v>21</v>
      </c>
      <c r="F242" s="1">
        <v>26826254</v>
      </c>
      <c r="G242" s="1">
        <v>13093645</v>
      </c>
      <c r="H242" s="1">
        <v>1272176</v>
      </c>
      <c r="I242" s="1">
        <v>3154983</v>
      </c>
      <c r="J242" s="1">
        <v>268977</v>
      </c>
      <c r="K242" s="1">
        <v>1173747</v>
      </c>
      <c r="L242" s="1">
        <v>1397498</v>
      </c>
      <c r="M242" s="1">
        <v>2208062</v>
      </c>
      <c r="N242" s="1">
        <v>642450</v>
      </c>
      <c r="O242" s="33">
        <f t="shared" si="12"/>
        <v>13732609</v>
      </c>
      <c r="P242" s="33">
        <f t="shared" si="13"/>
        <v>3614716</v>
      </c>
      <c r="Q242" s="34">
        <f t="shared" si="14"/>
        <v>0.51190930347561758</v>
      </c>
      <c r="R242" s="34">
        <f t="shared" si="15"/>
        <v>0.13474546241156146</v>
      </c>
    </row>
    <row r="243" spans="1:18" x14ac:dyDescent="0.25">
      <c r="A243" t="s">
        <v>35</v>
      </c>
      <c r="B243" t="s">
        <v>19</v>
      </c>
      <c r="C243">
        <v>2019</v>
      </c>
      <c r="D243" t="s">
        <v>20</v>
      </c>
      <c r="E243" t="s">
        <v>22</v>
      </c>
      <c r="F243" s="1">
        <v>23288063</v>
      </c>
      <c r="G243" s="1">
        <v>10002285</v>
      </c>
      <c r="H243" s="1">
        <v>1026974</v>
      </c>
      <c r="I243" s="1">
        <v>2339885</v>
      </c>
      <c r="J243" s="1">
        <v>248213</v>
      </c>
      <c r="K243" s="1">
        <v>964366</v>
      </c>
      <c r="L243" s="1">
        <v>1226635</v>
      </c>
      <c r="M243" s="1">
        <v>1880439</v>
      </c>
      <c r="N243" s="1">
        <v>566165</v>
      </c>
      <c r="O243" s="33">
        <f t="shared" si="12"/>
        <v>13285778</v>
      </c>
      <c r="P243" s="33">
        <f t="shared" si="13"/>
        <v>5033101</v>
      </c>
      <c r="Q243" s="34">
        <f t="shared" si="14"/>
        <v>0.57049734020386322</v>
      </c>
      <c r="R243" s="34">
        <f t="shared" si="15"/>
        <v>0.21612364239997117</v>
      </c>
    </row>
    <row r="244" spans="1:18" x14ac:dyDescent="0.25">
      <c r="A244" t="s">
        <v>35</v>
      </c>
      <c r="B244" t="s">
        <v>19</v>
      </c>
      <c r="C244">
        <v>2019</v>
      </c>
      <c r="D244" t="s">
        <v>20</v>
      </c>
      <c r="E244" t="s">
        <v>23</v>
      </c>
      <c r="F244" s="1">
        <v>22389753</v>
      </c>
      <c r="G244" s="1">
        <v>9711164</v>
      </c>
      <c r="H244" s="1">
        <v>906448</v>
      </c>
      <c r="I244" s="1">
        <v>2740005</v>
      </c>
      <c r="J244" s="1">
        <v>231541</v>
      </c>
      <c r="K244" s="1">
        <v>1115642</v>
      </c>
      <c r="L244" s="1">
        <v>1324557</v>
      </c>
      <c r="M244" s="1">
        <v>1722891</v>
      </c>
      <c r="N244" s="1">
        <v>465617</v>
      </c>
      <c r="O244" s="33">
        <f t="shared" si="12"/>
        <v>12678589</v>
      </c>
      <c r="P244" s="33">
        <f t="shared" si="13"/>
        <v>4171888</v>
      </c>
      <c r="Q244" s="34">
        <f t="shared" si="14"/>
        <v>0.56626747959211521</v>
      </c>
      <c r="R244" s="34">
        <f t="shared" si="15"/>
        <v>0.18633023776546351</v>
      </c>
    </row>
    <row r="245" spans="1:18" x14ac:dyDescent="0.25">
      <c r="A245" t="s">
        <v>35</v>
      </c>
      <c r="B245" t="s">
        <v>19</v>
      </c>
      <c r="C245">
        <v>2019</v>
      </c>
      <c r="D245" t="s">
        <v>20</v>
      </c>
      <c r="E245" t="s">
        <v>24</v>
      </c>
      <c r="F245" s="1">
        <v>24691154</v>
      </c>
      <c r="G245" s="1">
        <v>11727435</v>
      </c>
      <c r="H245" s="1">
        <v>1024242</v>
      </c>
      <c r="I245" s="1">
        <v>3022354</v>
      </c>
      <c r="J245" s="1">
        <v>267722</v>
      </c>
      <c r="K245" s="1">
        <v>1147043</v>
      </c>
      <c r="L245" s="1">
        <v>1412954</v>
      </c>
      <c r="M245" s="1">
        <v>2126728</v>
      </c>
      <c r="N245" s="1">
        <v>503961</v>
      </c>
      <c r="O245" s="33">
        <f t="shared" si="12"/>
        <v>12963719</v>
      </c>
      <c r="P245" s="33">
        <f t="shared" si="13"/>
        <v>3458715</v>
      </c>
      <c r="Q245" s="34">
        <f t="shared" si="14"/>
        <v>0.5250349578638569</v>
      </c>
      <c r="R245" s="34">
        <f t="shared" si="15"/>
        <v>0.14007911497372702</v>
      </c>
    </row>
    <row r="246" spans="1:18" x14ac:dyDescent="0.25">
      <c r="A246" t="s">
        <v>35</v>
      </c>
      <c r="B246" t="s">
        <v>19</v>
      </c>
      <c r="C246">
        <v>2019</v>
      </c>
      <c r="D246" t="s">
        <v>20</v>
      </c>
      <c r="E246" t="s">
        <v>25</v>
      </c>
      <c r="F246" s="1">
        <v>34752537</v>
      </c>
      <c r="G246" s="1">
        <v>14132859</v>
      </c>
      <c r="H246" s="1">
        <v>1463871</v>
      </c>
      <c r="I246" s="1">
        <v>4043986</v>
      </c>
      <c r="J246" s="1">
        <v>381615</v>
      </c>
      <c r="K246" s="1">
        <v>1674547</v>
      </c>
      <c r="L246" s="1">
        <v>2111557</v>
      </c>
      <c r="M246" s="1">
        <v>2621552</v>
      </c>
      <c r="N246" s="1">
        <v>803681</v>
      </c>
      <c r="O246" s="33">
        <f t="shared" si="12"/>
        <v>20619678</v>
      </c>
      <c r="P246" s="33">
        <f t="shared" si="13"/>
        <v>7518869</v>
      </c>
      <c r="Q246" s="34">
        <f t="shared" si="14"/>
        <v>0.59332871151248612</v>
      </c>
      <c r="R246" s="34">
        <f t="shared" si="15"/>
        <v>0.21635453549765302</v>
      </c>
    </row>
    <row r="247" spans="1:18" x14ac:dyDescent="0.25">
      <c r="A247" t="s">
        <v>35</v>
      </c>
      <c r="B247" t="s">
        <v>19</v>
      </c>
      <c r="C247">
        <v>2019</v>
      </c>
      <c r="D247" t="s">
        <v>20</v>
      </c>
      <c r="E247" t="s">
        <v>26</v>
      </c>
      <c r="F247" s="1">
        <v>26296075</v>
      </c>
      <c r="G247" s="1">
        <v>12160565</v>
      </c>
      <c r="H247" s="1">
        <v>1221437</v>
      </c>
      <c r="I247" s="1">
        <v>2708520</v>
      </c>
      <c r="J247" s="1">
        <v>279772</v>
      </c>
      <c r="K247" s="1">
        <v>1201326</v>
      </c>
      <c r="L247" s="1">
        <v>1622439</v>
      </c>
      <c r="M247" s="1">
        <v>2109233</v>
      </c>
      <c r="N247" s="1">
        <v>593208</v>
      </c>
      <c r="O247" s="33">
        <f t="shared" si="12"/>
        <v>14135510</v>
      </c>
      <c r="P247" s="33">
        <f t="shared" si="13"/>
        <v>4399575</v>
      </c>
      <c r="Q247" s="34">
        <f t="shared" si="14"/>
        <v>0.53755208714608549</v>
      </c>
      <c r="R247" s="34">
        <f t="shared" si="15"/>
        <v>0.16730918967944836</v>
      </c>
    </row>
    <row r="248" spans="1:18" x14ac:dyDescent="0.25">
      <c r="A248" t="s">
        <v>35</v>
      </c>
      <c r="B248" t="s">
        <v>19</v>
      </c>
      <c r="C248">
        <v>2019</v>
      </c>
      <c r="D248" t="s">
        <v>20</v>
      </c>
      <c r="E248" t="s">
        <v>27</v>
      </c>
      <c r="F248" s="1">
        <v>21246663</v>
      </c>
      <c r="G248" s="1">
        <v>9026733</v>
      </c>
      <c r="H248" s="1">
        <v>1043087</v>
      </c>
      <c r="I248" s="1">
        <v>2213428</v>
      </c>
      <c r="J248" s="1">
        <v>238395</v>
      </c>
      <c r="K248" s="1">
        <v>1017288</v>
      </c>
      <c r="L248" s="1">
        <v>1326379</v>
      </c>
      <c r="M248" s="1">
        <v>1668825</v>
      </c>
      <c r="N248" s="1">
        <v>500671</v>
      </c>
      <c r="O248" s="33">
        <f t="shared" si="12"/>
        <v>12219930</v>
      </c>
      <c r="P248" s="33">
        <f t="shared" si="13"/>
        <v>4211857</v>
      </c>
      <c r="Q248" s="34">
        <f t="shared" si="14"/>
        <v>0.57514584760910448</v>
      </c>
      <c r="R248" s="34">
        <f t="shared" si="15"/>
        <v>0.19823616536865107</v>
      </c>
    </row>
    <row r="249" spans="1:18" x14ac:dyDescent="0.25">
      <c r="A249" t="s">
        <v>35</v>
      </c>
      <c r="B249" t="s">
        <v>19</v>
      </c>
      <c r="C249">
        <v>2019</v>
      </c>
      <c r="D249" t="s">
        <v>20</v>
      </c>
      <c r="E249" t="s">
        <v>28</v>
      </c>
      <c r="F249" s="1">
        <v>25680202</v>
      </c>
      <c r="G249" s="1">
        <v>12222578</v>
      </c>
      <c r="H249" s="1">
        <v>1101040</v>
      </c>
      <c r="I249" s="1">
        <v>2798525</v>
      </c>
      <c r="J249" s="1">
        <v>278956</v>
      </c>
      <c r="K249" s="1">
        <v>1157373</v>
      </c>
      <c r="L249" s="1">
        <v>1291124</v>
      </c>
      <c r="M249" s="1">
        <v>2055611</v>
      </c>
      <c r="N249" s="1">
        <v>633831</v>
      </c>
      <c r="O249" s="33">
        <f t="shared" si="12"/>
        <v>13457624</v>
      </c>
      <c r="P249" s="33">
        <f t="shared" si="13"/>
        <v>4141164</v>
      </c>
      <c r="Q249" s="34">
        <f t="shared" si="14"/>
        <v>0.52404665664234262</v>
      </c>
      <c r="R249" s="34">
        <f t="shared" si="15"/>
        <v>0.16125901190341105</v>
      </c>
    </row>
    <row r="250" spans="1:18" x14ac:dyDescent="0.25">
      <c r="A250" t="s">
        <v>35</v>
      </c>
      <c r="B250" t="s">
        <v>19</v>
      </c>
      <c r="C250">
        <v>2019</v>
      </c>
      <c r="D250" t="s">
        <v>20</v>
      </c>
      <c r="E250" t="s">
        <v>29</v>
      </c>
      <c r="F250" s="1">
        <v>27952336</v>
      </c>
      <c r="G250" s="1">
        <v>11370112</v>
      </c>
      <c r="H250" s="1">
        <v>1358858</v>
      </c>
      <c r="I250" s="1">
        <v>3444409</v>
      </c>
      <c r="J250" s="1">
        <v>338877</v>
      </c>
      <c r="K250" s="1">
        <v>1210176</v>
      </c>
      <c r="L250" s="1">
        <v>1565368</v>
      </c>
      <c r="M250" s="1">
        <v>2194136</v>
      </c>
      <c r="N250" s="1">
        <v>677962</v>
      </c>
      <c r="O250" s="33">
        <f t="shared" si="12"/>
        <v>16582224</v>
      </c>
      <c r="P250" s="33">
        <f t="shared" si="13"/>
        <v>5792438</v>
      </c>
      <c r="Q250" s="34">
        <f t="shared" si="14"/>
        <v>0.59323213630517313</v>
      </c>
      <c r="R250" s="34">
        <f t="shared" si="15"/>
        <v>0.20722554279542146</v>
      </c>
    </row>
    <row r="251" spans="1:18" x14ac:dyDescent="0.25">
      <c r="A251" t="s">
        <v>35</v>
      </c>
      <c r="B251" t="s">
        <v>19</v>
      </c>
      <c r="C251">
        <v>2019</v>
      </c>
      <c r="D251" t="s">
        <v>20</v>
      </c>
      <c r="E251" t="s">
        <v>30</v>
      </c>
      <c r="F251" s="1">
        <v>23090650</v>
      </c>
      <c r="G251" s="1">
        <v>9686848</v>
      </c>
      <c r="H251" s="1">
        <v>982952</v>
      </c>
      <c r="I251" s="1">
        <v>2616321</v>
      </c>
      <c r="J251" s="1">
        <v>282749</v>
      </c>
      <c r="K251" s="1">
        <v>1094642</v>
      </c>
      <c r="L251" s="1">
        <v>1384323</v>
      </c>
      <c r="M251" s="1">
        <v>1619891</v>
      </c>
      <c r="N251" s="1">
        <v>507695</v>
      </c>
      <c r="O251" s="33">
        <f t="shared" si="12"/>
        <v>13403802</v>
      </c>
      <c r="P251" s="33">
        <f t="shared" si="13"/>
        <v>4915229</v>
      </c>
      <c r="Q251" s="34">
        <f t="shared" si="14"/>
        <v>0.58048612750182427</v>
      </c>
      <c r="R251" s="34">
        <f t="shared" si="15"/>
        <v>0.21286663649572446</v>
      </c>
    </row>
    <row r="252" spans="1:18" x14ac:dyDescent="0.25">
      <c r="A252" t="s">
        <v>35</v>
      </c>
      <c r="B252" t="s">
        <v>19</v>
      </c>
      <c r="C252">
        <v>2019</v>
      </c>
      <c r="D252" t="s">
        <v>20</v>
      </c>
      <c r="E252" t="s">
        <v>31</v>
      </c>
      <c r="F252" s="1">
        <v>31017550</v>
      </c>
      <c r="G252" s="1">
        <v>14296442</v>
      </c>
      <c r="H252" s="1">
        <v>1526346</v>
      </c>
      <c r="I252" s="1">
        <v>3522777</v>
      </c>
      <c r="J252" s="1">
        <v>320068</v>
      </c>
      <c r="K252" s="1">
        <v>1406101</v>
      </c>
      <c r="L252" s="1">
        <v>1748576</v>
      </c>
      <c r="M252" s="1">
        <v>2534420</v>
      </c>
      <c r="N252" s="1">
        <v>626673</v>
      </c>
      <c r="O252" s="33">
        <f t="shared" si="12"/>
        <v>16721108</v>
      </c>
      <c r="P252" s="33">
        <f t="shared" si="13"/>
        <v>5036147</v>
      </c>
      <c r="Q252" s="34">
        <f t="shared" si="14"/>
        <v>0.53908538875572054</v>
      </c>
      <c r="R252" s="34">
        <f t="shared" si="15"/>
        <v>0.16236443561790018</v>
      </c>
    </row>
    <row r="253" spans="1:18" x14ac:dyDescent="0.25">
      <c r="A253" t="s">
        <v>35</v>
      </c>
      <c r="B253" t="s">
        <v>19</v>
      </c>
      <c r="C253">
        <v>2019</v>
      </c>
      <c r="D253" t="s">
        <v>20</v>
      </c>
      <c r="E253" t="s">
        <v>32</v>
      </c>
      <c r="F253" s="1">
        <v>24843007</v>
      </c>
      <c r="G253" s="1">
        <v>11921132</v>
      </c>
      <c r="H253" s="1">
        <v>1116490</v>
      </c>
      <c r="I253" s="1">
        <v>2643065</v>
      </c>
      <c r="J253" s="1">
        <v>268330</v>
      </c>
      <c r="K253" s="1">
        <v>1145590</v>
      </c>
      <c r="L253" s="1">
        <v>1262100</v>
      </c>
      <c r="M253" s="1">
        <v>1804729</v>
      </c>
      <c r="N253" s="1">
        <v>563553</v>
      </c>
      <c r="O253" s="33">
        <f t="shared" si="12"/>
        <v>12921875</v>
      </c>
      <c r="P253" s="33">
        <f t="shared" si="13"/>
        <v>4118018</v>
      </c>
      <c r="Q253" s="34">
        <f t="shared" si="14"/>
        <v>0.52014134198810957</v>
      </c>
      <c r="R253" s="34">
        <f t="shared" si="15"/>
        <v>0.16576165679138599</v>
      </c>
    </row>
    <row r="254" spans="1:18" x14ac:dyDescent="0.25">
      <c r="A254" t="s">
        <v>35</v>
      </c>
      <c r="B254" t="s">
        <v>19</v>
      </c>
      <c r="C254">
        <v>2020</v>
      </c>
      <c r="D254" t="s">
        <v>20</v>
      </c>
      <c r="E254" t="s">
        <v>21</v>
      </c>
      <c r="F254" s="1">
        <v>26771012</v>
      </c>
      <c r="G254" s="1">
        <v>12065519</v>
      </c>
      <c r="H254" s="1">
        <v>1187032</v>
      </c>
      <c r="I254" s="1">
        <v>3193324</v>
      </c>
      <c r="J254" s="1">
        <v>274954</v>
      </c>
      <c r="K254" s="1">
        <v>1258729</v>
      </c>
      <c r="L254" s="1">
        <v>1342208</v>
      </c>
      <c r="M254" s="1">
        <v>1914691</v>
      </c>
      <c r="N254" s="1">
        <v>643179</v>
      </c>
      <c r="O254" s="33">
        <f t="shared" si="12"/>
        <v>14705493</v>
      </c>
      <c r="P254" s="33">
        <f t="shared" si="13"/>
        <v>4891376</v>
      </c>
      <c r="Q254" s="34">
        <f t="shared" si="14"/>
        <v>0.54930657832434582</v>
      </c>
      <c r="R254" s="34">
        <f t="shared" si="15"/>
        <v>0.18271165841620032</v>
      </c>
    </row>
    <row r="255" spans="1:18" x14ac:dyDescent="0.25">
      <c r="A255" t="s">
        <v>35</v>
      </c>
      <c r="B255" t="s">
        <v>19</v>
      </c>
      <c r="C255">
        <v>2020</v>
      </c>
      <c r="D255" t="s">
        <v>20</v>
      </c>
      <c r="E255" t="s">
        <v>22</v>
      </c>
      <c r="F255" s="1">
        <v>20614489</v>
      </c>
      <c r="G255" s="1">
        <v>9583888</v>
      </c>
      <c r="H255" s="1">
        <v>943461</v>
      </c>
      <c r="I255" s="1">
        <v>2314678</v>
      </c>
      <c r="J255" s="1">
        <v>212824</v>
      </c>
      <c r="K255" s="1">
        <v>1002976</v>
      </c>
      <c r="L255" s="1">
        <v>1219376</v>
      </c>
      <c r="M255" s="1">
        <v>1538757</v>
      </c>
      <c r="N255" s="1">
        <v>448126</v>
      </c>
      <c r="O255" s="33">
        <f t="shared" si="12"/>
        <v>11030601</v>
      </c>
      <c r="P255" s="33">
        <f t="shared" si="13"/>
        <v>3350403</v>
      </c>
      <c r="Q255" s="34">
        <f t="shared" si="14"/>
        <v>0.53508971287136919</v>
      </c>
      <c r="R255" s="34">
        <f t="shared" si="15"/>
        <v>0.16252660931832946</v>
      </c>
    </row>
    <row r="256" spans="1:18" x14ac:dyDescent="0.25">
      <c r="A256" t="s">
        <v>35</v>
      </c>
      <c r="B256" t="s">
        <v>19</v>
      </c>
      <c r="C256">
        <v>2020</v>
      </c>
      <c r="D256" t="s">
        <v>20</v>
      </c>
      <c r="E256" t="s">
        <v>23</v>
      </c>
      <c r="F256" s="1">
        <v>23434737</v>
      </c>
      <c r="G256" s="1">
        <v>9435110</v>
      </c>
      <c r="H256" s="1">
        <v>985301</v>
      </c>
      <c r="I256" s="1">
        <v>2619732</v>
      </c>
      <c r="J256" s="1">
        <v>255866</v>
      </c>
      <c r="K256" s="1">
        <v>998052</v>
      </c>
      <c r="L256" s="1">
        <v>1300408</v>
      </c>
      <c r="M256" s="1">
        <v>1910300</v>
      </c>
      <c r="N256" s="1">
        <v>491968</v>
      </c>
      <c r="O256" s="33">
        <f t="shared" si="12"/>
        <v>13999627</v>
      </c>
      <c r="P256" s="33">
        <f t="shared" si="13"/>
        <v>5438000</v>
      </c>
      <c r="Q256" s="34">
        <f t="shared" si="14"/>
        <v>0.59738784352476415</v>
      </c>
      <c r="R256" s="34">
        <f t="shared" si="15"/>
        <v>0.23204868908919268</v>
      </c>
    </row>
    <row r="257" spans="1:18" x14ac:dyDescent="0.25">
      <c r="A257" t="s">
        <v>35</v>
      </c>
      <c r="B257" t="s">
        <v>19</v>
      </c>
      <c r="C257">
        <v>2020</v>
      </c>
      <c r="D257" t="s">
        <v>20</v>
      </c>
      <c r="E257" t="s">
        <v>24</v>
      </c>
      <c r="F257" s="1">
        <v>23718891</v>
      </c>
      <c r="G257" s="1">
        <v>11040566</v>
      </c>
      <c r="H257" s="1">
        <v>1037564</v>
      </c>
      <c r="I257" s="1">
        <v>2811436</v>
      </c>
      <c r="J257" s="1">
        <v>251233</v>
      </c>
      <c r="K257" s="1">
        <v>967463</v>
      </c>
      <c r="L257" s="1">
        <v>1466091</v>
      </c>
      <c r="M257" s="1">
        <v>2015134</v>
      </c>
      <c r="N257" s="1">
        <v>523149</v>
      </c>
      <c r="O257" s="33">
        <f t="shared" si="12"/>
        <v>12678325</v>
      </c>
      <c r="P257" s="33">
        <f t="shared" si="13"/>
        <v>3606255</v>
      </c>
      <c r="Q257" s="34">
        <f t="shared" si="14"/>
        <v>0.53452435866415504</v>
      </c>
      <c r="R257" s="34">
        <f t="shared" si="15"/>
        <v>0.15204146770605759</v>
      </c>
    </row>
    <row r="258" spans="1:18" x14ac:dyDescent="0.25">
      <c r="A258" t="s">
        <v>35</v>
      </c>
      <c r="B258" t="s">
        <v>19</v>
      </c>
      <c r="C258">
        <v>2020</v>
      </c>
      <c r="D258" t="s">
        <v>20</v>
      </c>
      <c r="E258" t="s">
        <v>25</v>
      </c>
      <c r="F258" s="1">
        <v>23460904</v>
      </c>
      <c r="G258" s="1">
        <v>11301138</v>
      </c>
      <c r="H258" s="1">
        <v>1040217</v>
      </c>
      <c r="I258" s="1">
        <v>2686116</v>
      </c>
      <c r="J258" s="1">
        <v>261109</v>
      </c>
      <c r="K258" s="1">
        <v>1079788</v>
      </c>
      <c r="L258" s="1">
        <v>1259836</v>
      </c>
      <c r="M258" s="1">
        <v>1761633</v>
      </c>
      <c r="N258" s="1">
        <v>565050</v>
      </c>
      <c r="O258" s="33">
        <f t="shared" si="12"/>
        <v>12159766</v>
      </c>
      <c r="P258" s="33">
        <f t="shared" si="13"/>
        <v>3506017</v>
      </c>
      <c r="Q258" s="34">
        <f t="shared" si="14"/>
        <v>0.51829912436451719</v>
      </c>
      <c r="R258" s="34">
        <f t="shared" si="15"/>
        <v>0.14944083143599241</v>
      </c>
    </row>
    <row r="259" spans="1:18" x14ac:dyDescent="0.25">
      <c r="A259" t="s">
        <v>35</v>
      </c>
      <c r="B259" t="s">
        <v>19</v>
      </c>
      <c r="C259">
        <v>2020</v>
      </c>
      <c r="D259" t="s">
        <v>20</v>
      </c>
      <c r="E259" t="s">
        <v>26</v>
      </c>
      <c r="F259" s="1">
        <v>19195734</v>
      </c>
      <c r="G259" s="1">
        <v>8198056</v>
      </c>
      <c r="H259" s="1">
        <v>897572</v>
      </c>
      <c r="I259" s="1">
        <v>2266614</v>
      </c>
      <c r="J259" s="1">
        <v>215682</v>
      </c>
      <c r="K259" s="1">
        <v>868457</v>
      </c>
      <c r="L259" s="1">
        <v>1060193</v>
      </c>
      <c r="M259" s="1">
        <v>1597721</v>
      </c>
      <c r="N259" s="1">
        <v>428292</v>
      </c>
      <c r="O259" s="33">
        <f t="shared" ref="O259:O322" si="16">F259-G259</f>
        <v>10997678</v>
      </c>
      <c r="P259" s="33">
        <f t="shared" ref="P259:P322" si="17">O259-SUM(H259:N259)</f>
        <v>3663147</v>
      </c>
      <c r="Q259" s="34">
        <f t="shared" ref="Q259:Q322" si="18">1-(G259/F259)</f>
        <v>0.57292302550139529</v>
      </c>
      <c r="R259" s="34">
        <f t="shared" ref="R259:R322" si="19">P259/F259</f>
        <v>0.19083130658093095</v>
      </c>
    </row>
    <row r="260" spans="1:18" x14ac:dyDescent="0.25">
      <c r="A260" t="s">
        <v>35</v>
      </c>
      <c r="B260" t="s">
        <v>19</v>
      </c>
      <c r="C260">
        <v>2020</v>
      </c>
      <c r="D260" t="s">
        <v>20</v>
      </c>
      <c r="E260" t="s">
        <v>27</v>
      </c>
      <c r="F260" s="1">
        <v>25238331</v>
      </c>
      <c r="G260" s="1">
        <v>11169399</v>
      </c>
      <c r="H260" s="1">
        <v>1025650</v>
      </c>
      <c r="I260" s="1">
        <v>2712239</v>
      </c>
      <c r="J260" s="1">
        <v>302896</v>
      </c>
      <c r="K260" s="1">
        <v>1219308</v>
      </c>
      <c r="L260" s="1">
        <v>1551135</v>
      </c>
      <c r="M260" s="1">
        <v>1896300</v>
      </c>
      <c r="N260" s="1">
        <v>528793</v>
      </c>
      <c r="O260" s="33">
        <f t="shared" si="16"/>
        <v>14068932</v>
      </c>
      <c r="P260" s="33">
        <f t="shared" si="17"/>
        <v>4832611</v>
      </c>
      <c r="Q260" s="34">
        <f t="shared" si="18"/>
        <v>0.55744304169717085</v>
      </c>
      <c r="R260" s="34">
        <f t="shared" si="19"/>
        <v>0.19147902450443335</v>
      </c>
    </row>
    <row r="261" spans="1:18" x14ac:dyDescent="0.25">
      <c r="A261" t="s">
        <v>35</v>
      </c>
      <c r="B261" t="s">
        <v>19</v>
      </c>
      <c r="C261">
        <v>2020</v>
      </c>
      <c r="D261" t="s">
        <v>20</v>
      </c>
      <c r="E261" t="s">
        <v>28</v>
      </c>
      <c r="F261" s="1">
        <v>24389820</v>
      </c>
      <c r="G261" s="1">
        <v>11385210</v>
      </c>
      <c r="H261" s="1">
        <v>1012661</v>
      </c>
      <c r="I261" s="1">
        <v>2564638</v>
      </c>
      <c r="J261" s="1">
        <v>284032</v>
      </c>
      <c r="K261" s="1">
        <v>1074051</v>
      </c>
      <c r="L261" s="1">
        <v>1329954</v>
      </c>
      <c r="M261" s="1">
        <v>1826370</v>
      </c>
      <c r="N261" s="1">
        <v>596925</v>
      </c>
      <c r="O261" s="33">
        <f t="shared" si="16"/>
        <v>13004610</v>
      </c>
      <c r="P261" s="33">
        <f t="shared" si="17"/>
        <v>4315979</v>
      </c>
      <c r="Q261" s="34">
        <f t="shared" si="18"/>
        <v>0.53319827698605404</v>
      </c>
      <c r="R261" s="34">
        <f t="shared" si="19"/>
        <v>0.17695821453376859</v>
      </c>
    </row>
    <row r="262" spans="1:18" x14ac:dyDescent="0.25">
      <c r="A262" t="s">
        <v>35</v>
      </c>
      <c r="B262" t="s">
        <v>19</v>
      </c>
      <c r="C262">
        <v>2020</v>
      </c>
      <c r="D262" t="s">
        <v>20</v>
      </c>
      <c r="E262" t="s">
        <v>29</v>
      </c>
      <c r="F262" s="1">
        <v>19268388</v>
      </c>
      <c r="G262" s="1">
        <v>8004994</v>
      </c>
      <c r="H262" s="1">
        <v>888831</v>
      </c>
      <c r="I262" s="1">
        <v>2094388</v>
      </c>
      <c r="J262" s="1">
        <v>222389</v>
      </c>
      <c r="K262" s="1">
        <v>829188</v>
      </c>
      <c r="L262" s="1">
        <v>968525</v>
      </c>
      <c r="M262" s="1">
        <v>1446972</v>
      </c>
      <c r="N262" s="1">
        <v>442670</v>
      </c>
      <c r="O262" s="33">
        <f t="shared" si="16"/>
        <v>11263394</v>
      </c>
      <c r="P262" s="33">
        <f t="shared" si="17"/>
        <v>4370431</v>
      </c>
      <c r="Q262" s="34">
        <f t="shared" si="18"/>
        <v>0.58455299945174444</v>
      </c>
      <c r="R262" s="34">
        <f t="shared" si="19"/>
        <v>0.22681871467400386</v>
      </c>
    </row>
    <row r="263" spans="1:18" x14ac:dyDescent="0.25">
      <c r="A263" t="s">
        <v>35</v>
      </c>
      <c r="B263" t="s">
        <v>19</v>
      </c>
      <c r="C263">
        <v>2020</v>
      </c>
      <c r="D263" t="s">
        <v>20</v>
      </c>
      <c r="E263" t="s">
        <v>30</v>
      </c>
      <c r="F263" s="1">
        <v>19398173</v>
      </c>
      <c r="G263" s="1">
        <v>8135464</v>
      </c>
      <c r="H263" s="1">
        <v>946140</v>
      </c>
      <c r="I263" s="1">
        <v>2170564</v>
      </c>
      <c r="J263" s="1">
        <v>230799</v>
      </c>
      <c r="K263" s="1">
        <v>895091</v>
      </c>
      <c r="L263" s="1">
        <v>1009016</v>
      </c>
      <c r="M263" s="1">
        <v>1495845</v>
      </c>
      <c r="N263" s="1">
        <v>439699</v>
      </c>
      <c r="O263" s="33">
        <f t="shared" si="16"/>
        <v>11262709</v>
      </c>
      <c r="P263" s="33">
        <f t="shared" si="17"/>
        <v>4075555</v>
      </c>
      <c r="Q263" s="34">
        <f t="shared" si="18"/>
        <v>0.58060668909386459</v>
      </c>
      <c r="R263" s="34">
        <f t="shared" si="19"/>
        <v>0.21009994085525477</v>
      </c>
    </row>
    <row r="264" spans="1:18" x14ac:dyDescent="0.25">
      <c r="A264" t="s">
        <v>35</v>
      </c>
      <c r="B264" t="s">
        <v>19</v>
      </c>
      <c r="C264">
        <v>2020</v>
      </c>
      <c r="D264" t="s">
        <v>20</v>
      </c>
      <c r="E264" t="s">
        <v>31</v>
      </c>
      <c r="F264" s="1">
        <v>24465875</v>
      </c>
      <c r="G264" s="1">
        <v>10326236</v>
      </c>
      <c r="H264" s="1">
        <v>1126584</v>
      </c>
      <c r="I264" s="1">
        <v>3028352</v>
      </c>
      <c r="J264" s="1">
        <v>281077</v>
      </c>
      <c r="K264" s="1">
        <v>984727</v>
      </c>
      <c r="L264" s="1">
        <v>1460487</v>
      </c>
      <c r="M264" s="1">
        <v>1897036</v>
      </c>
      <c r="N264" s="1">
        <v>526927</v>
      </c>
      <c r="O264" s="33">
        <f t="shared" si="16"/>
        <v>14139639</v>
      </c>
      <c r="P264" s="33">
        <f t="shared" si="17"/>
        <v>4834449</v>
      </c>
      <c r="Q264" s="34">
        <f t="shared" si="18"/>
        <v>0.57793310069637815</v>
      </c>
      <c r="R264" s="34">
        <f t="shared" si="19"/>
        <v>0.19759967710126861</v>
      </c>
    </row>
    <row r="265" spans="1:18" x14ac:dyDescent="0.25">
      <c r="A265" t="s">
        <v>35</v>
      </c>
      <c r="B265" t="s">
        <v>19</v>
      </c>
      <c r="C265">
        <v>2020</v>
      </c>
      <c r="D265" t="s">
        <v>20</v>
      </c>
      <c r="E265" t="s">
        <v>32</v>
      </c>
      <c r="F265" s="1">
        <v>21083674</v>
      </c>
      <c r="G265" s="1">
        <v>8854962</v>
      </c>
      <c r="H265" s="1">
        <v>945482</v>
      </c>
      <c r="I265" s="1">
        <v>2597975</v>
      </c>
      <c r="J265" s="1">
        <v>237617</v>
      </c>
      <c r="K265" s="1">
        <v>929444</v>
      </c>
      <c r="L265" s="1">
        <v>1176567</v>
      </c>
      <c r="M265" s="1">
        <v>1704116</v>
      </c>
      <c r="N265" s="1">
        <v>442125</v>
      </c>
      <c r="O265" s="33">
        <f t="shared" si="16"/>
        <v>12228712</v>
      </c>
      <c r="P265" s="33">
        <f t="shared" si="17"/>
        <v>4195386</v>
      </c>
      <c r="Q265" s="34">
        <f t="shared" si="18"/>
        <v>0.58000858863592741</v>
      </c>
      <c r="R265" s="34">
        <f t="shared" si="19"/>
        <v>0.19898742505694217</v>
      </c>
    </row>
    <row r="266" spans="1:18" x14ac:dyDescent="0.25">
      <c r="A266" t="s">
        <v>35</v>
      </c>
      <c r="B266" t="s">
        <v>19</v>
      </c>
      <c r="C266">
        <v>2021</v>
      </c>
      <c r="D266" t="s">
        <v>20</v>
      </c>
      <c r="E266" t="s">
        <v>21</v>
      </c>
      <c r="F266" s="1">
        <v>35932224</v>
      </c>
      <c r="G266" s="1">
        <v>16904734</v>
      </c>
      <c r="H266" s="1">
        <v>1466447</v>
      </c>
      <c r="I266" s="1">
        <v>4039512</v>
      </c>
      <c r="J266" s="1">
        <v>388332</v>
      </c>
      <c r="K266" s="1">
        <v>1571161</v>
      </c>
      <c r="L266" s="1">
        <v>2179140</v>
      </c>
      <c r="M266" s="1">
        <v>2948387</v>
      </c>
      <c r="N266" s="1">
        <v>871134</v>
      </c>
      <c r="O266" s="33">
        <f t="shared" si="16"/>
        <v>19027490</v>
      </c>
      <c r="P266" s="33">
        <f t="shared" si="17"/>
        <v>5563377</v>
      </c>
      <c r="Q266" s="34">
        <f t="shared" si="18"/>
        <v>0.52953833305725806</v>
      </c>
      <c r="R266" s="34">
        <f t="shared" si="19"/>
        <v>0.15482974279577016</v>
      </c>
    </row>
    <row r="267" spans="1:18" x14ac:dyDescent="0.25">
      <c r="A267" t="s">
        <v>35</v>
      </c>
      <c r="B267" t="s">
        <v>19</v>
      </c>
      <c r="C267">
        <v>2021</v>
      </c>
      <c r="D267" t="s">
        <v>20</v>
      </c>
      <c r="E267" t="s">
        <v>22</v>
      </c>
      <c r="F267" s="1">
        <v>32627432</v>
      </c>
      <c r="G267" s="1">
        <v>13335082</v>
      </c>
      <c r="H267" s="1">
        <v>1523961</v>
      </c>
      <c r="I267" s="1">
        <v>4055672</v>
      </c>
      <c r="J267" s="1">
        <v>404914</v>
      </c>
      <c r="K267" s="1">
        <v>1332285</v>
      </c>
      <c r="L267" s="1">
        <v>1706626</v>
      </c>
      <c r="M267" s="1">
        <v>2567132</v>
      </c>
      <c r="N267" s="1">
        <v>742349</v>
      </c>
      <c r="O267" s="33">
        <f t="shared" si="16"/>
        <v>19292350</v>
      </c>
      <c r="P267" s="33">
        <f t="shared" si="17"/>
        <v>6959411</v>
      </c>
      <c r="Q267" s="34">
        <f t="shared" si="18"/>
        <v>0.59129232113639829</v>
      </c>
      <c r="R267" s="34">
        <f t="shared" si="19"/>
        <v>0.21329937949146596</v>
      </c>
    </row>
    <row r="268" spans="1:18" x14ac:dyDescent="0.25">
      <c r="A268" t="s">
        <v>35</v>
      </c>
      <c r="B268" t="s">
        <v>19</v>
      </c>
      <c r="C268">
        <v>2021</v>
      </c>
      <c r="D268" t="s">
        <v>20</v>
      </c>
      <c r="E268" t="s">
        <v>23</v>
      </c>
      <c r="F268" s="1">
        <v>23578146</v>
      </c>
      <c r="G268" s="1">
        <v>10457408</v>
      </c>
      <c r="H268" s="1">
        <v>1032096</v>
      </c>
      <c r="I268" s="1">
        <v>2534072</v>
      </c>
      <c r="J268" s="1">
        <v>245425</v>
      </c>
      <c r="K268" s="1">
        <v>1098678</v>
      </c>
      <c r="L268" s="1">
        <v>1423960</v>
      </c>
      <c r="M268" s="1">
        <v>2009167</v>
      </c>
      <c r="N268" s="1">
        <v>544340</v>
      </c>
      <c r="O268" s="33">
        <f t="shared" si="16"/>
        <v>13120738</v>
      </c>
      <c r="P268" s="33">
        <f t="shared" si="17"/>
        <v>4233000</v>
      </c>
      <c r="Q268" s="34">
        <f t="shared" si="18"/>
        <v>0.55647878336150769</v>
      </c>
      <c r="R268" s="34">
        <f t="shared" si="19"/>
        <v>0.17953065520927727</v>
      </c>
    </row>
    <row r="269" spans="1:18" x14ac:dyDescent="0.25">
      <c r="A269" t="s">
        <v>35</v>
      </c>
      <c r="B269" t="s">
        <v>19</v>
      </c>
      <c r="C269">
        <v>2021</v>
      </c>
      <c r="D269" t="s">
        <v>20</v>
      </c>
      <c r="E269" t="s">
        <v>24</v>
      </c>
      <c r="F269" s="1">
        <v>20860714</v>
      </c>
      <c r="G269" s="1">
        <v>8775712</v>
      </c>
      <c r="H269" s="1">
        <v>962457</v>
      </c>
      <c r="I269" s="1">
        <v>2272245</v>
      </c>
      <c r="J269" s="1">
        <v>210026</v>
      </c>
      <c r="K269" s="1">
        <v>1031282</v>
      </c>
      <c r="L269" s="1">
        <v>1299618</v>
      </c>
      <c r="M269" s="1">
        <v>1758305</v>
      </c>
      <c r="N269" s="1">
        <v>469896</v>
      </c>
      <c r="O269" s="33">
        <f t="shared" si="16"/>
        <v>12085002</v>
      </c>
      <c r="P269" s="33">
        <f t="shared" si="17"/>
        <v>4081173</v>
      </c>
      <c r="Q269" s="34">
        <f t="shared" si="18"/>
        <v>0.57931871363559273</v>
      </c>
      <c r="R269" s="34">
        <f t="shared" si="19"/>
        <v>0.19563918090243698</v>
      </c>
    </row>
    <row r="270" spans="1:18" x14ac:dyDescent="0.25">
      <c r="A270" t="s">
        <v>35</v>
      </c>
      <c r="B270" t="s">
        <v>19</v>
      </c>
      <c r="C270">
        <v>2021</v>
      </c>
      <c r="D270" t="s">
        <v>20</v>
      </c>
      <c r="E270" t="s">
        <v>25</v>
      </c>
      <c r="F270" s="1">
        <v>22066453</v>
      </c>
      <c r="G270" s="1">
        <v>10194386</v>
      </c>
      <c r="H270" s="1">
        <v>1020928</v>
      </c>
      <c r="I270" s="1">
        <v>2444611</v>
      </c>
      <c r="J270" s="1">
        <v>275381</v>
      </c>
      <c r="K270" s="1">
        <v>982133</v>
      </c>
      <c r="L270" s="1">
        <v>1125007</v>
      </c>
      <c r="M270" s="1">
        <v>1892953</v>
      </c>
      <c r="N270" s="1">
        <v>535336</v>
      </c>
      <c r="O270" s="33">
        <f t="shared" si="16"/>
        <v>11872067</v>
      </c>
      <c r="P270" s="33">
        <f t="shared" si="17"/>
        <v>3595718</v>
      </c>
      <c r="Q270" s="34">
        <f t="shared" si="18"/>
        <v>0.53801428802354412</v>
      </c>
      <c r="R270" s="34">
        <f t="shared" si="19"/>
        <v>0.16294952342363314</v>
      </c>
    </row>
    <row r="271" spans="1:18" x14ac:dyDescent="0.25">
      <c r="A271" t="s">
        <v>35</v>
      </c>
      <c r="B271" t="s">
        <v>19</v>
      </c>
      <c r="C271">
        <v>2021</v>
      </c>
      <c r="D271" t="s">
        <v>20</v>
      </c>
      <c r="E271" t="s">
        <v>26</v>
      </c>
      <c r="F271" s="1">
        <v>23278060</v>
      </c>
      <c r="G271" s="1">
        <v>11485654</v>
      </c>
      <c r="H271" s="1">
        <v>991610</v>
      </c>
      <c r="I271" s="1">
        <v>2434704</v>
      </c>
      <c r="J271" s="1">
        <v>250881</v>
      </c>
      <c r="K271" s="1">
        <v>1130410</v>
      </c>
      <c r="L271" s="1">
        <v>1366474</v>
      </c>
      <c r="M271" s="1">
        <v>2010684</v>
      </c>
      <c r="N271" s="1">
        <v>518774</v>
      </c>
      <c r="O271" s="33">
        <f t="shared" si="16"/>
        <v>11792406</v>
      </c>
      <c r="P271" s="33">
        <f t="shared" si="17"/>
        <v>3088869</v>
      </c>
      <c r="Q271" s="34">
        <f t="shared" si="18"/>
        <v>0.50658886522330471</v>
      </c>
      <c r="R271" s="34">
        <f t="shared" si="19"/>
        <v>0.13269443415817297</v>
      </c>
    </row>
    <row r="272" spans="1:18" x14ac:dyDescent="0.25">
      <c r="A272" t="s">
        <v>35</v>
      </c>
      <c r="B272" t="s">
        <v>19</v>
      </c>
      <c r="C272">
        <v>2021</v>
      </c>
      <c r="D272" t="s">
        <v>20</v>
      </c>
      <c r="E272" t="s">
        <v>27</v>
      </c>
      <c r="F272" s="1">
        <v>22774557</v>
      </c>
      <c r="G272" s="1">
        <v>9308845</v>
      </c>
      <c r="H272" s="1">
        <v>1097226</v>
      </c>
      <c r="I272" s="1">
        <v>2743062</v>
      </c>
      <c r="J272" s="1">
        <v>235914</v>
      </c>
      <c r="K272" s="1">
        <v>915792</v>
      </c>
      <c r="L272" s="1">
        <v>1417237</v>
      </c>
      <c r="M272" s="1">
        <v>1705036</v>
      </c>
      <c r="N272" s="1">
        <v>548868</v>
      </c>
      <c r="O272" s="33">
        <f t="shared" si="16"/>
        <v>13465712</v>
      </c>
      <c r="P272" s="33">
        <f t="shared" si="17"/>
        <v>4802577</v>
      </c>
      <c r="Q272" s="34">
        <f t="shared" si="18"/>
        <v>0.59126120433429286</v>
      </c>
      <c r="R272" s="34">
        <f t="shared" si="19"/>
        <v>0.21087466157958637</v>
      </c>
    </row>
    <row r="273" spans="1:18" x14ac:dyDescent="0.25">
      <c r="A273" t="s">
        <v>35</v>
      </c>
      <c r="B273" t="s">
        <v>19</v>
      </c>
      <c r="C273">
        <v>2021</v>
      </c>
      <c r="D273" t="s">
        <v>20</v>
      </c>
      <c r="E273" t="s">
        <v>28</v>
      </c>
      <c r="F273" s="1">
        <v>25495502</v>
      </c>
      <c r="G273" s="1">
        <v>11649875</v>
      </c>
      <c r="H273" s="1">
        <v>1256682</v>
      </c>
      <c r="I273" s="1">
        <v>2641782</v>
      </c>
      <c r="J273" s="1">
        <v>317279</v>
      </c>
      <c r="K273" s="1">
        <v>1031427</v>
      </c>
      <c r="L273" s="1">
        <v>1392648</v>
      </c>
      <c r="M273" s="1">
        <v>2114471</v>
      </c>
      <c r="N273" s="1">
        <v>589539</v>
      </c>
      <c r="O273" s="33">
        <f t="shared" si="16"/>
        <v>13845627</v>
      </c>
      <c r="P273" s="33">
        <f t="shared" si="17"/>
        <v>4501799</v>
      </c>
      <c r="Q273" s="34">
        <f t="shared" si="18"/>
        <v>0.54306155650514354</v>
      </c>
      <c r="R273" s="34">
        <f t="shared" si="19"/>
        <v>0.17657228322078145</v>
      </c>
    </row>
    <row r="274" spans="1:18" x14ac:dyDescent="0.25">
      <c r="A274" t="s">
        <v>35</v>
      </c>
      <c r="B274" t="s">
        <v>19</v>
      </c>
      <c r="C274">
        <v>2021</v>
      </c>
      <c r="D274" t="s">
        <v>20</v>
      </c>
      <c r="E274" t="s">
        <v>29</v>
      </c>
      <c r="F274" s="1">
        <v>22760868</v>
      </c>
      <c r="G274" s="1">
        <v>10156730</v>
      </c>
      <c r="H274" s="1">
        <v>1128295</v>
      </c>
      <c r="I274" s="1">
        <v>2624973</v>
      </c>
      <c r="J274" s="1">
        <v>242804</v>
      </c>
      <c r="K274" s="1">
        <v>1047047</v>
      </c>
      <c r="L274" s="1">
        <v>1402417</v>
      </c>
      <c r="M274" s="1">
        <v>1767142</v>
      </c>
      <c r="N274" s="1">
        <v>466384</v>
      </c>
      <c r="O274" s="33">
        <f t="shared" si="16"/>
        <v>12604138</v>
      </c>
      <c r="P274" s="33">
        <f t="shared" si="17"/>
        <v>3925076</v>
      </c>
      <c r="Q274" s="34">
        <f t="shared" si="18"/>
        <v>0.55376350321964873</v>
      </c>
      <c r="R274" s="34">
        <f t="shared" si="19"/>
        <v>0.17244843210724653</v>
      </c>
    </row>
    <row r="275" spans="1:18" x14ac:dyDescent="0.25">
      <c r="A275" t="s">
        <v>35</v>
      </c>
      <c r="B275" t="s">
        <v>19</v>
      </c>
      <c r="C275">
        <v>2021</v>
      </c>
      <c r="D275" t="s">
        <v>20</v>
      </c>
      <c r="E275" t="s">
        <v>30</v>
      </c>
      <c r="F275" s="1">
        <v>32021775</v>
      </c>
      <c r="G275" s="1">
        <v>14605277</v>
      </c>
      <c r="H275" s="1">
        <v>1410397</v>
      </c>
      <c r="I275" s="1">
        <v>3557338</v>
      </c>
      <c r="J275" s="1">
        <v>362132</v>
      </c>
      <c r="K275" s="1">
        <v>1514250</v>
      </c>
      <c r="L275" s="1">
        <v>1970207</v>
      </c>
      <c r="M275" s="1">
        <v>2637095</v>
      </c>
      <c r="N275" s="1">
        <v>746161</v>
      </c>
      <c r="O275" s="33">
        <f t="shared" si="16"/>
        <v>17416498</v>
      </c>
      <c r="P275" s="33">
        <f t="shared" si="17"/>
        <v>5218918</v>
      </c>
      <c r="Q275" s="34">
        <f t="shared" si="18"/>
        <v>0.54389545863713051</v>
      </c>
      <c r="R275" s="34">
        <f t="shared" si="19"/>
        <v>0.16298028450952515</v>
      </c>
    </row>
    <row r="276" spans="1:18" x14ac:dyDescent="0.25">
      <c r="A276" t="s">
        <v>35</v>
      </c>
      <c r="B276" t="s">
        <v>19</v>
      </c>
      <c r="C276">
        <v>2021</v>
      </c>
      <c r="D276" t="s">
        <v>20</v>
      </c>
      <c r="E276" t="s">
        <v>31</v>
      </c>
      <c r="F276" s="1">
        <v>15990928</v>
      </c>
      <c r="G276" s="1">
        <v>7121589</v>
      </c>
      <c r="H276" s="1">
        <v>756846</v>
      </c>
      <c r="I276" s="1">
        <v>1753146</v>
      </c>
      <c r="J276" s="1">
        <v>162558</v>
      </c>
      <c r="K276" s="1">
        <v>750448</v>
      </c>
      <c r="L276" s="1">
        <v>802577</v>
      </c>
      <c r="M276" s="1">
        <v>1232918</v>
      </c>
      <c r="N276" s="1">
        <v>394682</v>
      </c>
      <c r="O276" s="33">
        <f t="shared" si="16"/>
        <v>8869339</v>
      </c>
      <c r="P276" s="33">
        <f t="shared" si="17"/>
        <v>3016164</v>
      </c>
      <c r="Q276" s="34">
        <f t="shared" si="18"/>
        <v>0.55464817301409908</v>
      </c>
      <c r="R276" s="34">
        <f t="shared" si="19"/>
        <v>0.18861719595010371</v>
      </c>
    </row>
    <row r="277" spans="1:18" x14ac:dyDescent="0.25">
      <c r="A277" t="s">
        <v>35</v>
      </c>
      <c r="B277" t="s">
        <v>19</v>
      </c>
      <c r="C277">
        <v>2021</v>
      </c>
      <c r="D277" t="s">
        <v>20</v>
      </c>
      <c r="E277" t="s">
        <v>32</v>
      </c>
      <c r="F277" s="1">
        <v>29677832</v>
      </c>
      <c r="G277" s="1">
        <v>13144907</v>
      </c>
      <c r="H277" s="1">
        <v>1263413</v>
      </c>
      <c r="I277" s="1">
        <v>3164216</v>
      </c>
      <c r="J277" s="1">
        <v>314764</v>
      </c>
      <c r="K277" s="1">
        <v>1469427</v>
      </c>
      <c r="L277" s="1">
        <v>1557322</v>
      </c>
      <c r="M277" s="1">
        <v>2136189</v>
      </c>
      <c r="N277" s="1">
        <v>717617</v>
      </c>
      <c r="O277" s="33">
        <f t="shared" si="16"/>
        <v>16532925</v>
      </c>
      <c r="P277" s="33">
        <f t="shared" si="17"/>
        <v>5909977</v>
      </c>
      <c r="Q277" s="34">
        <f t="shared" si="18"/>
        <v>0.55707994438407771</v>
      </c>
      <c r="R277" s="34">
        <f t="shared" si="19"/>
        <v>0.19913776046713924</v>
      </c>
    </row>
    <row r="278" spans="1:18" x14ac:dyDescent="0.25">
      <c r="A278" t="s">
        <v>35</v>
      </c>
      <c r="B278" t="s">
        <v>19</v>
      </c>
      <c r="C278">
        <v>2022</v>
      </c>
      <c r="D278" t="s">
        <v>20</v>
      </c>
      <c r="E278" t="s">
        <v>21</v>
      </c>
      <c r="F278" s="1">
        <v>35090167</v>
      </c>
      <c r="G278" s="1">
        <v>15827962</v>
      </c>
      <c r="H278" s="1">
        <v>1630125</v>
      </c>
      <c r="I278" s="1">
        <v>3778056</v>
      </c>
      <c r="J278" s="1">
        <v>354541</v>
      </c>
      <c r="K278" s="1">
        <v>1717271</v>
      </c>
      <c r="L278" s="1">
        <v>2057777</v>
      </c>
      <c r="M278" s="1">
        <v>2759580</v>
      </c>
      <c r="N278" s="1">
        <v>729508</v>
      </c>
      <c r="O278" s="33">
        <f t="shared" si="16"/>
        <v>19262205</v>
      </c>
      <c r="P278" s="33">
        <f t="shared" si="17"/>
        <v>6235347</v>
      </c>
      <c r="Q278" s="34">
        <f t="shared" si="18"/>
        <v>0.54893454910032202</v>
      </c>
      <c r="R278" s="34">
        <f t="shared" si="19"/>
        <v>0.17769499358609492</v>
      </c>
    </row>
    <row r="279" spans="1:18" x14ac:dyDescent="0.25">
      <c r="A279" t="s">
        <v>35</v>
      </c>
      <c r="B279" t="s">
        <v>19</v>
      </c>
      <c r="C279">
        <v>2022</v>
      </c>
      <c r="D279" t="s">
        <v>20</v>
      </c>
      <c r="E279" t="s">
        <v>22</v>
      </c>
      <c r="F279" s="1">
        <v>27424404</v>
      </c>
      <c r="G279" s="1">
        <v>12281930</v>
      </c>
      <c r="H279" s="1">
        <v>1366956</v>
      </c>
      <c r="I279" s="1">
        <v>2816091</v>
      </c>
      <c r="J279" s="1">
        <v>336207</v>
      </c>
      <c r="K279" s="1">
        <v>1246641</v>
      </c>
      <c r="L279" s="1">
        <v>1385482</v>
      </c>
      <c r="M279" s="1">
        <v>2137231</v>
      </c>
      <c r="N279" s="1">
        <v>582080</v>
      </c>
      <c r="O279" s="33">
        <f t="shared" si="16"/>
        <v>15142474</v>
      </c>
      <c r="P279" s="33">
        <f t="shared" si="17"/>
        <v>5271786</v>
      </c>
      <c r="Q279" s="34">
        <f t="shared" si="18"/>
        <v>0.55215325736887477</v>
      </c>
      <c r="R279" s="34">
        <f t="shared" si="19"/>
        <v>0.19222973815584105</v>
      </c>
    </row>
    <row r="280" spans="1:18" x14ac:dyDescent="0.25">
      <c r="A280" t="s">
        <v>35</v>
      </c>
      <c r="B280" t="s">
        <v>19</v>
      </c>
      <c r="C280">
        <v>2022</v>
      </c>
      <c r="D280" t="s">
        <v>20</v>
      </c>
      <c r="E280" t="s">
        <v>23</v>
      </c>
      <c r="F280" s="1">
        <v>30711421</v>
      </c>
      <c r="G280" s="1">
        <v>15312570</v>
      </c>
      <c r="H280" s="1">
        <v>1252426</v>
      </c>
      <c r="I280" s="1">
        <v>3338330</v>
      </c>
      <c r="J280" s="1">
        <v>313283</v>
      </c>
      <c r="K280" s="1">
        <v>1486638</v>
      </c>
      <c r="L280" s="1">
        <v>1833600</v>
      </c>
      <c r="M280" s="1">
        <v>2421145</v>
      </c>
      <c r="N280" s="1">
        <v>720295</v>
      </c>
      <c r="O280" s="33">
        <f t="shared" si="16"/>
        <v>15398851</v>
      </c>
      <c r="P280" s="33">
        <f t="shared" si="17"/>
        <v>4033134</v>
      </c>
      <c r="Q280" s="34">
        <f t="shared" si="18"/>
        <v>0.50140470543515392</v>
      </c>
      <c r="R280" s="34">
        <f t="shared" si="19"/>
        <v>0.13132358805540129</v>
      </c>
    </row>
    <row r="281" spans="1:18" x14ac:dyDescent="0.25">
      <c r="A281" t="s">
        <v>35</v>
      </c>
      <c r="B281" t="s">
        <v>19</v>
      </c>
      <c r="C281">
        <v>2022</v>
      </c>
      <c r="D281" t="s">
        <v>20</v>
      </c>
      <c r="E281" t="s">
        <v>24</v>
      </c>
      <c r="F281" s="1">
        <v>19731611</v>
      </c>
      <c r="G281" s="1">
        <v>9286529</v>
      </c>
      <c r="H281" s="1">
        <v>942250</v>
      </c>
      <c r="I281" s="1">
        <v>2300612</v>
      </c>
      <c r="J281" s="1">
        <v>244628</v>
      </c>
      <c r="K281" s="1">
        <v>973887</v>
      </c>
      <c r="L281" s="1">
        <v>1089178</v>
      </c>
      <c r="M281" s="1">
        <v>1464050</v>
      </c>
      <c r="N281" s="1">
        <v>401978</v>
      </c>
      <c r="O281" s="33">
        <f t="shared" si="16"/>
        <v>10445082</v>
      </c>
      <c r="P281" s="33">
        <f t="shared" si="17"/>
        <v>3028499</v>
      </c>
      <c r="Q281" s="34">
        <f t="shared" si="18"/>
        <v>0.52935779040038855</v>
      </c>
      <c r="R281" s="34">
        <f t="shared" si="19"/>
        <v>0.15348462930877768</v>
      </c>
    </row>
    <row r="282" spans="1:18" x14ac:dyDescent="0.25">
      <c r="A282" t="s">
        <v>35</v>
      </c>
      <c r="B282" t="s">
        <v>19</v>
      </c>
      <c r="C282">
        <v>2022</v>
      </c>
      <c r="D282" t="s">
        <v>20</v>
      </c>
      <c r="E282" t="s">
        <v>25</v>
      </c>
      <c r="F282" s="1">
        <v>30551932</v>
      </c>
      <c r="G282" s="1">
        <v>13819091</v>
      </c>
      <c r="H282" s="1">
        <v>1369961</v>
      </c>
      <c r="I282" s="1">
        <v>3344503</v>
      </c>
      <c r="J282" s="1">
        <v>338744</v>
      </c>
      <c r="K282" s="1">
        <v>1468744</v>
      </c>
      <c r="L282" s="1">
        <v>1633292</v>
      </c>
      <c r="M282" s="1">
        <v>2276556</v>
      </c>
      <c r="N282" s="1">
        <v>661654</v>
      </c>
      <c r="O282" s="33">
        <f t="shared" si="16"/>
        <v>16732841</v>
      </c>
      <c r="P282" s="33">
        <f t="shared" si="17"/>
        <v>5639387</v>
      </c>
      <c r="Q282" s="34">
        <f t="shared" si="18"/>
        <v>0.54768520039911062</v>
      </c>
      <c r="R282" s="34">
        <f t="shared" si="19"/>
        <v>0.18458364597040869</v>
      </c>
    </row>
    <row r="283" spans="1:18" x14ac:dyDescent="0.25">
      <c r="A283" t="s">
        <v>35</v>
      </c>
      <c r="B283" t="s">
        <v>19</v>
      </c>
      <c r="C283">
        <v>2022</v>
      </c>
      <c r="D283" t="s">
        <v>20</v>
      </c>
      <c r="E283" t="s">
        <v>26</v>
      </c>
      <c r="F283" s="1">
        <v>31473041</v>
      </c>
      <c r="G283" s="1">
        <v>15410493</v>
      </c>
      <c r="H283" s="1">
        <v>1418412</v>
      </c>
      <c r="I283" s="1">
        <v>3546969</v>
      </c>
      <c r="J283" s="1">
        <v>327018</v>
      </c>
      <c r="K283" s="1">
        <v>1470777</v>
      </c>
      <c r="L283" s="1">
        <v>1683014</v>
      </c>
      <c r="M283" s="1">
        <v>2509070</v>
      </c>
      <c r="N283" s="1">
        <v>699474</v>
      </c>
      <c r="O283" s="33">
        <f t="shared" si="16"/>
        <v>16062548</v>
      </c>
      <c r="P283" s="33">
        <f t="shared" si="17"/>
        <v>4407814</v>
      </c>
      <c r="Q283" s="34">
        <f t="shared" si="18"/>
        <v>0.51035894497770329</v>
      </c>
      <c r="R283" s="34">
        <f t="shared" si="19"/>
        <v>0.14005046414167605</v>
      </c>
    </row>
    <row r="284" spans="1:18" x14ac:dyDescent="0.25">
      <c r="A284" t="s">
        <v>35</v>
      </c>
      <c r="B284" t="s">
        <v>19</v>
      </c>
      <c r="C284">
        <v>2022</v>
      </c>
      <c r="D284" t="s">
        <v>20</v>
      </c>
      <c r="E284" t="s">
        <v>27</v>
      </c>
      <c r="F284" s="1">
        <v>25896509</v>
      </c>
      <c r="G284" s="1">
        <v>11801803</v>
      </c>
      <c r="H284" s="1">
        <v>1202899</v>
      </c>
      <c r="I284" s="1">
        <v>2947517</v>
      </c>
      <c r="J284" s="1">
        <v>260911</v>
      </c>
      <c r="K284" s="1">
        <v>1206283</v>
      </c>
      <c r="L284" s="1">
        <v>1538962</v>
      </c>
      <c r="M284" s="1">
        <v>2087858</v>
      </c>
      <c r="N284" s="1">
        <v>536085</v>
      </c>
      <c r="O284" s="33">
        <f t="shared" si="16"/>
        <v>14094706</v>
      </c>
      <c r="P284" s="33">
        <f t="shared" si="17"/>
        <v>4314191</v>
      </c>
      <c r="Q284" s="34">
        <f t="shared" si="18"/>
        <v>0.54427050379647701</v>
      </c>
      <c r="R284" s="34">
        <f t="shared" si="19"/>
        <v>0.16659353583141265</v>
      </c>
    </row>
    <row r="285" spans="1:18" x14ac:dyDescent="0.25">
      <c r="A285" t="s">
        <v>35</v>
      </c>
      <c r="B285" t="s">
        <v>19</v>
      </c>
      <c r="C285">
        <v>2022</v>
      </c>
      <c r="D285" t="s">
        <v>20</v>
      </c>
      <c r="E285" t="s">
        <v>28</v>
      </c>
      <c r="F285" s="1">
        <v>24279792</v>
      </c>
      <c r="G285" s="1">
        <v>10933750</v>
      </c>
      <c r="H285" s="1">
        <v>1067439</v>
      </c>
      <c r="I285" s="1">
        <v>2595976</v>
      </c>
      <c r="J285" s="1">
        <v>271723</v>
      </c>
      <c r="K285" s="1">
        <v>1032242</v>
      </c>
      <c r="L285" s="1">
        <v>1472323</v>
      </c>
      <c r="M285" s="1">
        <v>2030413</v>
      </c>
      <c r="N285" s="1">
        <v>494551</v>
      </c>
      <c r="O285" s="33">
        <f t="shared" si="16"/>
        <v>13346042</v>
      </c>
      <c r="P285" s="33">
        <f t="shared" si="17"/>
        <v>4381375</v>
      </c>
      <c r="Q285" s="34">
        <f t="shared" si="18"/>
        <v>0.54967694945656864</v>
      </c>
      <c r="R285" s="34">
        <f t="shared" si="19"/>
        <v>0.18045356401735238</v>
      </c>
    </row>
    <row r="286" spans="1:18" x14ac:dyDescent="0.25">
      <c r="A286" t="s">
        <v>35</v>
      </c>
      <c r="B286" t="s">
        <v>19</v>
      </c>
      <c r="C286">
        <v>2022</v>
      </c>
      <c r="D286" t="s">
        <v>20</v>
      </c>
      <c r="E286" t="s">
        <v>29</v>
      </c>
      <c r="F286" s="1">
        <v>26312396</v>
      </c>
      <c r="G286" s="1">
        <v>12543885</v>
      </c>
      <c r="H286" s="1">
        <v>1266063</v>
      </c>
      <c r="I286" s="1">
        <v>3167287</v>
      </c>
      <c r="J286" s="1">
        <v>300962</v>
      </c>
      <c r="K286" s="1">
        <v>1287760</v>
      </c>
      <c r="L286" s="1">
        <v>1473412</v>
      </c>
      <c r="M286" s="1">
        <v>2279559</v>
      </c>
      <c r="N286" s="1">
        <v>547250</v>
      </c>
      <c r="O286" s="33">
        <f t="shared" si="16"/>
        <v>13768511</v>
      </c>
      <c r="P286" s="33">
        <f t="shared" si="17"/>
        <v>3446218</v>
      </c>
      <c r="Q286" s="34">
        <f t="shared" si="18"/>
        <v>0.52327089482842992</v>
      </c>
      <c r="R286" s="34">
        <f t="shared" si="19"/>
        <v>0.13097317325263727</v>
      </c>
    </row>
    <row r="287" spans="1:18" x14ac:dyDescent="0.25">
      <c r="A287" t="s">
        <v>35</v>
      </c>
      <c r="B287" t="s">
        <v>19</v>
      </c>
      <c r="C287">
        <v>2022</v>
      </c>
      <c r="D287" t="s">
        <v>20</v>
      </c>
      <c r="E287" t="s">
        <v>30</v>
      </c>
      <c r="F287" s="1">
        <v>30059519</v>
      </c>
      <c r="G287" s="1">
        <v>12874137</v>
      </c>
      <c r="H287" s="1">
        <v>1394203</v>
      </c>
      <c r="I287" s="1">
        <v>3473277</v>
      </c>
      <c r="J287" s="1">
        <v>322986</v>
      </c>
      <c r="K287" s="1">
        <v>1379202</v>
      </c>
      <c r="L287" s="1">
        <v>1689964</v>
      </c>
      <c r="M287" s="1">
        <v>2628526</v>
      </c>
      <c r="N287" s="1">
        <v>629658</v>
      </c>
      <c r="O287" s="33">
        <f t="shared" si="16"/>
        <v>17185382</v>
      </c>
      <c r="P287" s="33">
        <f t="shared" si="17"/>
        <v>5667566</v>
      </c>
      <c r="Q287" s="34">
        <f t="shared" si="18"/>
        <v>0.57171180949369149</v>
      </c>
      <c r="R287" s="34">
        <f t="shared" si="19"/>
        <v>0.1885448000681581</v>
      </c>
    </row>
    <row r="288" spans="1:18" x14ac:dyDescent="0.25">
      <c r="A288" t="s">
        <v>35</v>
      </c>
      <c r="B288" t="s">
        <v>19</v>
      </c>
      <c r="C288">
        <v>2022</v>
      </c>
      <c r="D288" t="s">
        <v>20</v>
      </c>
      <c r="E288" t="s">
        <v>31</v>
      </c>
      <c r="F288" s="1">
        <v>24611380</v>
      </c>
      <c r="G288" s="1">
        <v>10416735</v>
      </c>
      <c r="H288" s="1">
        <v>1025165</v>
      </c>
      <c r="I288" s="1">
        <v>2506235</v>
      </c>
      <c r="J288" s="1">
        <v>300466</v>
      </c>
      <c r="K288" s="1">
        <v>1104742</v>
      </c>
      <c r="L288" s="1">
        <v>1300291</v>
      </c>
      <c r="M288" s="1">
        <v>2006400</v>
      </c>
      <c r="N288" s="1">
        <v>554075</v>
      </c>
      <c r="O288" s="33">
        <f t="shared" si="16"/>
        <v>14194645</v>
      </c>
      <c r="P288" s="33">
        <f t="shared" si="17"/>
        <v>5397271</v>
      </c>
      <c r="Q288" s="34">
        <f t="shared" si="18"/>
        <v>0.57675128334940995</v>
      </c>
      <c r="R288" s="34">
        <f t="shared" si="19"/>
        <v>0.21929981171311808</v>
      </c>
    </row>
    <row r="289" spans="1:18" x14ac:dyDescent="0.25">
      <c r="A289" t="s">
        <v>35</v>
      </c>
      <c r="B289" t="s">
        <v>19</v>
      </c>
      <c r="C289">
        <v>2022</v>
      </c>
      <c r="D289" t="s">
        <v>20</v>
      </c>
      <c r="E289" t="s">
        <v>32</v>
      </c>
      <c r="F289" s="1">
        <v>21153260</v>
      </c>
      <c r="G289" s="1">
        <v>8667400</v>
      </c>
      <c r="H289" s="1">
        <v>922278</v>
      </c>
      <c r="I289" s="1">
        <v>2552955</v>
      </c>
      <c r="J289" s="1">
        <v>259047</v>
      </c>
      <c r="K289" s="1">
        <v>1025992</v>
      </c>
      <c r="L289" s="1">
        <v>1129867</v>
      </c>
      <c r="M289" s="1">
        <v>1498973</v>
      </c>
      <c r="N289" s="1">
        <v>490459</v>
      </c>
      <c r="O289" s="33">
        <f t="shared" si="16"/>
        <v>12485860</v>
      </c>
      <c r="P289" s="33">
        <f t="shared" si="17"/>
        <v>4606289</v>
      </c>
      <c r="Q289" s="34">
        <f t="shared" si="18"/>
        <v>0.59025701003060527</v>
      </c>
      <c r="R289" s="34">
        <f t="shared" si="19"/>
        <v>0.21775787750918771</v>
      </c>
    </row>
    <row r="290" spans="1:18" x14ac:dyDescent="0.25">
      <c r="A290" t="s">
        <v>35</v>
      </c>
      <c r="B290" t="s">
        <v>19</v>
      </c>
      <c r="C290">
        <v>2023</v>
      </c>
      <c r="D290" t="s">
        <v>33</v>
      </c>
      <c r="E290" t="s">
        <v>21</v>
      </c>
      <c r="F290" s="1">
        <v>16581573</v>
      </c>
      <c r="G290" s="1">
        <v>7982038</v>
      </c>
      <c r="H290" s="1">
        <v>812834</v>
      </c>
      <c r="I290" s="1">
        <v>1955247</v>
      </c>
      <c r="J290" s="1">
        <v>188670</v>
      </c>
      <c r="K290" s="1">
        <v>803884</v>
      </c>
      <c r="L290" s="1">
        <v>925380</v>
      </c>
      <c r="M290" s="1">
        <v>1174103</v>
      </c>
      <c r="N290" s="1">
        <v>347870</v>
      </c>
      <c r="O290" s="33">
        <f t="shared" si="16"/>
        <v>8599535</v>
      </c>
      <c r="P290" s="33">
        <f t="shared" si="17"/>
        <v>2391547</v>
      </c>
      <c r="Q290" s="34">
        <f t="shared" si="18"/>
        <v>0.51861997652454317</v>
      </c>
      <c r="R290" s="34">
        <f t="shared" si="19"/>
        <v>0.14422919948547705</v>
      </c>
    </row>
    <row r="291" spans="1:18" x14ac:dyDescent="0.25">
      <c r="A291" t="s">
        <v>35</v>
      </c>
      <c r="B291" t="s">
        <v>19</v>
      </c>
      <c r="C291">
        <v>2023</v>
      </c>
      <c r="D291" t="s">
        <v>33</v>
      </c>
      <c r="E291" t="s">
        <v>22</v>
      </c>
      <c r="F291" s="1">
        <v>24451924</v>
      </c>
      <c r="G291" s="1">
        <v>10246934</v>
      </c>
      <c r="H291" s="1">
        <v>1024413</v>
      </c>
      <c r="I291" s="1">
        <v>2507986</v>
      </c>
      <c r="J291" s="1">
        <v>303559</v>
      </c>
      <c r="K291" s="1">
        <v>1018393</v>
      </c>
      <c r="L291" s="1">
        <v>1281770</v>
      </c>
      <c r="M291" s="1">
        <v>1845120</v>
      </c>
      <c r="N291" s="1">
        <v>578359</v>
      </c>
      <c r="O291" s="33">
        <f t="shared" si="16"/>
        <v>14204990</v>
      </c>
      <c r="P291" s="33">
        <f t="shared" si="17"/>
        <v>5645390</v>
      </c>
      <c r="Q291" s="34">
        <f t="shared" si="18"/>
        <v>0.58093547158088665</v>
      </c>
      <c r="R291" s="34">
        <f t="shared" si="19"/>
        <v>0.23087712852371045</v>
      </c>
    </row>
    <row r="292" spans="1:18" x14ac:dyDescent="0.25">
      <c r="A292" t="s">
        <v>35</v>
      </c>
      <c r="B292" t="s">
        <v>19</v>
      </c>
      <c r="C292">
        <v>2023</v>
      </c>
      <c r="D292" t="s">
        <v>33</v>
      </c>
      <c r="E292" t="s">
        <v>23</v>
      </c>
      <c r="F292" s="1">
        <v>34814653</v>
      </c>
      <c r="G292" s="1">
        <v>14012331</v>
      </c>
      <c r="H292" s="1">
        <v>1483854</v>
      </c>
      <c r="I292" s="1">
        <v>3775393</v>
      </c>
      <c r="J292" s="1">
        <v>371367</v>
      </c>
      <c r="K292" s="1">
        <v>1678509</v>
      </c>
      <c r="L292" s="1">
        <v>2063376</v>
      </c>
      <c r="M292" s="1">
        <v>3039992</v>
      </c>
      <c r="N292" s="1">
        <v>696480</v>
      </c>
      <c r="O292" s="33">
        <f t="shared" si="16"/>
        <v>20802322</v>
      </c>
      <c r="P292" s="33">
        <f t="shared" si="17"/>
        <v>7693351</v>
      </c>
      <c r="Q292" s="34">
        <f t="shared" si="18"/>
        <v>0.59751628143471658</v>
      </c>
      <c r="R292" s="34">
        <f t="shared" si="19"/>
        <v>0.22098025793909248</v>
      </c>
    </row>
    <row r="293" spans="1:18" x14ac:dyDescent="0.25">
      <c r="A293" t="s">
        <v>35</v>
      </c>
      <c r="B293" t="s">
        <v>19</v>
      </c>
      <c r="C293">
        <v>2023</v>
      </c>
      <c r="D293" t="s">
        <v>33</v>
      </c>
      <c r="E293" t="s">
        <v>24</v>
      </c>
      <c r="F293" s="1">
        <v>35887611</v>
      </c>
      <c r="G293" s="1">
        <v>17879670</v>
      </c>
      <c r="H293" s="1">
        <v>1677945</v>
      </c>
      <c r="I293" s="1">
        <v>4402775</v>
      </c>
      <c r="J293" s="1">
        <v>419320</v>
      </c>
      <c r="K293" s="1">
        <v>1660857</v>
      </c>
      <c r="L293" s="1">
        <v>1966905</v>
      </c>
      <c r="M293" s="1">
        <v>2734053</v>
      </c>
      <c r="N293" s="1">
        <v>885959</v>
      </c>
      <c r="O293" s="33">
        <f t="shared" si="16"/>
        <v>18007941</v>
      </c>
      <c r="P293" s="33">
        <f t="shared" si="17"/>
        <v>4260127</v>
      </c>
      <c r="Q293" s="34">
        <f t="shared" si="18"/>
        <v>0.50178712090921851</v>
      </c>
      <c r="R293" s="34">
        <f t="shared" si="19"/>
        <v>0.11870745589613084</v>
      </c>
    </row>
    <row r="294" spans="1:18" x14ac:dyDescent="0.25">
      <c r="A294" t="s">
        <v>35</v>
      </c>
      <c r="B294" t="s">
        <v>19</v>
      </c>
      <c r="C294">
        <v>2023</v>
      </c>
      <c r="D294" t="s">
        <v>33</v>
      </c>
      <c r="E294" t="s">
        <v>25</v>
      </c>
      <c r="F294" s="1">
        <v>33249209</v>
      </c>
      <c r="G294" s="1">
        <v>14119263</v>
      </c>
      <c r="H294" s="1">
        <v>1467109</v>
      </c>
      <c r="I294" s="1">
        <v>3338737</v>
      </c>
      <c r="J294" s="1">
        <v>411779</v>
      </c>
      <c r="K294" s="1">
        <v>1532046</v>
      </c>
      <c r="L294" s="1">
        <v>1990196</v>
      </c>
      <c r="M294" s="1">
        <v>2556106</v>
      </c>
      <c r="N294" s="1">
        <v>750337</v>
      </c>
      <c r="O294" s="33">
        <f t="shared" si="16"/>
        <v>19129946</v>
      </c>
      <c r="P294" s="33">
        <f t="shared" si="17"/>
        <v>7083636</v>
      </c>
      <c r="Q294" s="34">
        <f t="shared" si="18"/>
        <v>0.57535040908792745</v>
      </c>
      <c r="R294" s="34">
        <f t="shared" si="19"/>
        <v>0.21304675248063795</v>
      </c>
    </row>
    <row r="295" spans="1:18" x14ac:dyDescent="0.25">
      <c r="A295" t="s">
        <v>35</v>
      </c>
      <c r="B295" t="s">
        <v>19</v>
      </c>
      <c r="C295">
        <v>2023</v>
      </c>
      <c r="D295" t="s">
        <v>33</v>
      </c>
      <c r="E295" t="s">
        <v>26</v>
      </c>
      <c r="F295" s="1">
        <v>25958480</v>
      </c>
      <c r="G295" s="1">
        <v>11295692</v>
      </c>
      <c r="H295" s="1">
        <v>1241153</v>
      </c>
      <c r="I295" s="1">
        <v>2798464</v>
      </c>
      <c r="J295" s="1">
        <v>260440</v>
      </c>
      <c r="K295" s="1">
        <v>1260882</v>
      </c>
      <c r="L295" s="1">
        <v>1405783</v>
      </c>
      <c r="M295" s="1">
        <v>2130211</v>
      </c>
      <c r="N295" s="1">
        <v>556893</v>
      </c>
      <c r="O295" s="33">
        <f t="shared" si="16"/>
        <v>14662788</v>
      </c>
      <c r="P295" s="33">
        <f t="shared" si="17"/>
        <v>5008962</v>
      </c>
      <c r="Q295" s="34">
        <f t="shared" si="18"/>
        <v>0.56485541526314331</v>
      </c>
      <c r="R295" s="34">
        <f t="shared" si="19"/>
        <v>0.19296052773505998</v>
      </c>
    </row>
    <row r="296" spans="1:18" x14ac:dyDescent="0.25">
      <c r="A296" t="s">
        <v>35</v>
      </c>
      <c r="B296" t="s">
        <v>19</v>
      </c>
      <c r="C296">
        <v>2023</v>
      </c>
      <c r="D296" t="s">
        <v>33</v>
      </c>
      <c r="E296" t="s">
        <v>27</v>
      </c>
      <c r="F296" s="1">
        <v>18073007</v>
      </c>
      <c r="G296" s="1">
        <v>8747974</v>
      </c>
      <c r="H296" s="1">
        <v>816607</v>
      </c>
      <c r="I296" s="1">
        <v>1836954</v>
      </c>
      <c r="J296" s="1">
        <v>184661</v>
      </c>
      <c r="K296" s="1">
        <v>873288</v>
      </c>
      <c r="L296" s="1">
        <v>927012</v>
      </c>
      <c r="M296" s="1">
        <v>1286762</v>
      </c>
      <c r="N296" s="1">
        <v>391158</v>
      </c>
      <c r="O296" s="33">
        <f t="shared" si="16"/>
        <v>9325033</v>
      </c>
      <c r="P296" s="33">
        <f t="shared" si="17"/>
        <v>3008591</v>
      </c>
      <c r="Q296" s="34">
        <f t="shared" si="18"/>
        <v>0.51596466487286818</v>
      </c>
      <c r="R296" s="34">
        <f t="shared" si="19"/>
        <v>0.16646875641668263</v>
      </c>
    </row>
    <row r="297" spans="1:18" x14ac:dyDescent="0.25">
      <c r="A297" t="s">
        <v>35</v>
      </c>
      <c r="B297" t="s">
        <v>19</v>
      </c>
      <c r="C297">
        <v>2023</v>
      </c>
      <c r="D297" t="s">
        <v>33</v>
      </c>
      <c r="E297" t="s">
        <v>28</v>
      </c>
      <c r="F297" s="1">
        <v>29813571</v>
      </c>
      <c r="G297" s="1">
        <v>14358261</v>
      </c>
      <c r="H297" s="1">
        <v>1447729</v>
      </c>
      <c r="I297" s="1">
        <v>3287314</v>
      </c>
      <c r="J297" s="1">
        <v>343566</v>
      </c>
      <c r="K297" s="1">
        <v>1397352</v>
      </c>
      <c r="L297" s="1">
        <v>1708842</v>
      </c>
      <c r="M297" s="1">
        <v>2473118</v>
      </c>
      <c r="N297" s="1">
        <v>692240</v>
      </c>
      <c r="O297" s="33">
        <f t="shared" si="16"/>
        <v>15455310</v>
      </c>
      <c r="P297" s="33">
        <f t="shared" si="17"/>
        <v>4105149</v>
      </c>
      <c r="Q297" s="34">
        <f t="shared" si="18"/>
        <v>0.51839848369723973</v>
      </c>
      <c r="R297" s="34">
        <f t="shared" si="19"/>
        <v>0.13769397164801225</v>
      </c>
    </row>
    <row r="298" spans="1:18" x14ac:dyDescent="0.25">
      <c r="A298" t="s">
        <v>35</v>
      </c>
      <c r="B298" t="s">
        <v>19</v>
      </c>
      <c r="C298">
        <v>2023</v>
      </c>
      <c r="D298" t="s">
        <v>33</v>
      </c>
      <c r="E298" t="s">
        <v>29</v>
      </c>
      <c r="F298" s="1">
        <v>25127529</v>
      </c>
      <c r="G298" s="1">
        <v>12177131</v>
      </c>
      <c r="H298" s="1">
        <v>1060983</v>
      </c>
      <c r="I298" s="1">
        <v>2711290</v>
      </c>
      <c r="J298" s="1">
        <v>300697</v>
      </c>
      <c r="K298" s="1">
        <v>1095237</v>
      </c>
      <c r="L298" s="1">
        <v>1432833</v>
      </c>
      <c r="M298" s="1">
        <v>1830494</v>
      </c>
      <c r="N298" s="1">
        <v>614839</v>
      </c>
      <c r="O298" s="33">
        <f t="shared" si="16"/>
        <v>12950398</v>
      </c>
      <c r="P298" s="33">
        <f t="shared" si="17"/>
        <v>3904025</v>
      </c>
      <c r="Q298" s="34">
        <f t="shared" si="18"/>
        <v>0.5153868492202317</v>
      </c>
      <c r="R298" s="34">
        <f t="shared" si="19"/>
        <v>0.15536844072491171</v>
      </c>
    </row>
    <row r="299" spans="1:18" x14ac:dyDescent="0.25">
      <c r="A299" t="s">
        <v>35</v>
      </c>
      <c r="B299" t="s">
        <v>19</v>
      </c>
      <c r="C299">
        <v>2023</v>
      </c>
      <c r="D299" t="s">
        <v>33</v>
      </c>
      <c r="E299" t="s">
        <v>30</v>
      </c>
      <c r="F299" s="1">
        <v>31597700</v>
      </c>
      <c r="G299" s="1">
        <v>13770029</v>
      </c>
      <c r="H299" s="1">
        <v>1557750</v>
      </c>
      <c r="I299" s="1">
        <v>3683032</v>
      </c>
      <c r="J299" s="1">
        <v>330529</v>
      </c>
      <c r="K299" s="1">
        <v>1414584</v>
      </c>
      <c r="L299" s="1">
        <v>1836741</v>
      </c>
      <c r="M299" s="1">
        <v>2490074</v>
      </c>
      <c r="N299" s="1">
        <v>781567</v>
      </c>
      <c r="O299" s="33">
        <f t="shared" si="16"/>
        <v>17827671</v>
      </c>
      <c r="P299" s="33">
        <f t="shared" si="17"/>
        <v>5733394</v>
      </c>
      <c r="Q299" s="34">
        <f t="shared" si="18"/>
        <v>0.56420786956012625</v>
      </c>
      <c r="R299" s="34">
        <f t="shared" si="19"/>
        <v>0.18144972577117954</v>
      </c>
    </row>
    <row r="300" spans="1:18" x14ac:dyDescent="0.25">
      <c r="A300" t="s">
        <v>35</v>
      </c>
      <c r="B300" t="s">
        <v>19</v>
      </c>
      <c r="C300">
        <v>2023</v>
      </c>
      <c r="D300" t="s">
        <v>33</v>
      </c>
      <c r="E300" t="s">
        <v>31</v>
      </c>
      <c r="F300" s="1">
        <v>26843786</v>
      </c>
      <c r="G300" s="1">
        <v>11993641</v>
      </c>
      <c r="H300" s="1">
        <v>1237038</v>
      </c>
      <c r="I300" s="1">
        <v>2872300</v>
      </c>
      <c r="J300" s="1">
        <v>289776</v>
      </c>
      <c r="K300" s="1">
        <v>1242629</v>
      </c>
      <c r="L300" s="1">
        <v>1485770</v>
      </c>
      <c r="M300" s="1">
        <v>1995506</v>
      </c>
      <c r="N300" s="1">
        <v>570088</v>
      </c>
      <c r="O300" s="33">
        <f t="shared" si="16"/>
        <v>14850145</v>
      </c>
      <c r="P300" s="33">
        <f t="shared" si="17"/>
        <v>5157038</v>
      </c>
      <c r="Q300" s="34">
        <f t="shared" si="18"/>
        <v>0.55320605670153977</v>
      </c>
      <c r="R300" s="34">
        <f t="shared" si="19"/>
        <v>0.1921129158159732</v>
      </c>
    </row>
    <row r="301" spans="1:18" x14ac:dyDescent="0.25">
      <c r="A301" t="s">
        <v>35</v>
      </c>
      <c r="B301" t="s">
        <v>19</v>
      </c>
      <c r="C301">
        <v>2023</v>
      </c>
      <c r="D301" t="s">
        <v>33</v>
      </c>
      <c r="E301" t="s">
        <v>32</v>
      </c>
      <c r="F301" s="1">
        <v>24024399</v>
      </c>
      <c r="G301" s="1">
        <v>10460207</v>
      </c>
      <c r="H301" s="1">
        <v>1198716</v>
      </c>
      <c r="I301" s="1">
        <v>2646561</v>
      </c>
      <c r="J301" s="1">
        <v>264242</v>
      </c>
      <c r="K301" s="1">
        <v>1131941</v>
      </c>
      <c r="L301" s="1">
        <v>1499076</v>
      </c>
      <c r="M301" s="1">
        <v>1889246</v>
      </c>
      <c r="N301" s="1">
        <v>537761</v>
      </c>
      <c r="O301" s="33">
        <f t="shared" si="16"/>
        <v>13564192</v>
      </c>
      <c r="P301" s="33">
        <f t="shared" si="17"/>
        <v>4396649</v>
      </c>
      <c r="Q301" s="34">
        <f t="shared" si="18"/>
        <v>0.56460067950086912</v>
      </c>
      <c r="R301" s="34">
        <f t="shared" si="19"/>
        <v>0.18300765817284337</v>
      </c>
    </row>
    <row r="302" spans="1:18" x14ac:dyDescent="0.25">
      <c r="A302" t="s">
        <v>35</v>
      </c>
      <c r="B302" t="s">
        <v>19</v>
      </c>
      <c r="C302">
        <v>2023</v>
      </c>
      <c r="D302" t="s">
        <v>34</v>
      </c>
      <c r="E302" t="s">
        <v>21</v>
      </c>
      <c r="F302" s="1">
        <v>27708637</v>
      </c>
      <c r="G302" s="1">
        <v>12031880</v>
      </c>
      <c r="H302" s="1">
        <v>1113375</v>
      </c>
      <c r="I302" s="1">
        <v>2810593</v>
      </c>
      <c r="J302" s="1">
        <v>299399</v>
      </c>
      <c r="K302" s="1">
        <v>1122436</v>
      </c>
      <c r="L302" s="1">
        <v>1447697</v>
      </c>
      <c r="M302" s="1">
        <v>2389482</v>
      </c>
      <c r="N302" s="1">
        <v>678191</v>
      </c>
      <c r="O302" s="33">
        <f t="shared" si="16"/>
        <v>15676757</v>
      </c>
      <c r="P302" s="33">
        <f t="shared" si="17"/>
        <v>5815584</v>
      </c>
      <c r="Q302" s="34">
        <f t="shared" si="18"/>
        <v>0.56577149572532204</v>
      </c>
      <c r="R302" s="34">
        <f t="shared" si="19"/>
        <v>0.20988343814962823</v>
      </c>
    </row>
    <row r="303" spans="1:18" x14ac:dyDescent="0.25">
      <c r="A303" t="s">
        <v>35</v>
      </c>
      <c r="B303" t="s">
        <v>19</v>
      </c>
      <c r="C303">
        <v>2023</v>
      </c>
      <c r="D303" t="s">
        <v>34</v>
      </c>
      <c r="E303" t="s">
        <v>22</v>
      </c>
      <c r="F303" s="1">
        <v>32232167</v>
      </c>
      <c r="G303" s="1">
        <v>14959934</v>
      </c>
      <c r="H303" s="1">
        <v>1548433</v>
      </c>
      <c r="I303" s="1">
        <v>3652709</v>
      </c>
      <c r="J303" s="1">
        <v>335932</v>
      </c>
      <c r="K303" s="1">
        <v>1435420</v>
      </c>
      <c r="L303" s="1">
        <v>1942571</v>
      </c>
      <c r="M303" s="1">
        <v>2661184</v>
      </c>
      <c r="N303" s="1">
        <v>660401</v>
      </c>
      <c r="O303" s="33">
        <f t="shared" si="16"/>
        <v>17272233</v>
      </c>
      <c r="P303" s="33">
        <f t="shared" si="17"/>
        <v>5035583</v>
      </c>
      <c r="Q303" s="34">
        <f t="shared" si="18"/>
        <v>0.53586943130444809</v>
      </c>
      <c r="R303" s="34">
        <f t="shared" si="19"/>
        <v>0.15622849683051096</v>
      </c>
    </row>
    <row r="304" spans="1:18" x14ac:dyDescent="0.25">
      <c r="A304" t="s">
        <v>35</v>
      </c>
      <c r="B304" t="s">
        <v>19</v>
      </c>
      <c r="C304">
        <v>2023</v>
      </c>
      <c r="D304" t="s">
        <v>34</v>
      </c>
      <c r="E304" t="s">
        <v>23</v>
      </c>
      <c r="F304" s="1">
        <v>26430936</v>
      </c>
      <c r="G304" s="1">
        <v>11049601</v>
      </c>
      <c r="H304" s="1">
        <v>1083636</v>
      </c>
      <c r="I304" s="1">
        <v>3263794</v>
      </c>
      <c r="J304" s="1">
        <v>306375</v>
      </c>
      <c r="K304" s="1">
        <v>1188799</v>
      </c>
      <c r="L304" s="1">
        <v>1397647</v>
      </c>
      <c r="M304" s="1">
        <v>1954771</v>
      </c>
      <c r="N304" s="1">
        <v>657505</v>
      </c>
      <c r="O304" s="33">
        <f t="shared" si="16"/>
        <v>15381335</v>
      </c>
      <c r="P304" s="33">
        <f t="shared" si="17"/>
        <v>5528808</v>
      </c>
      <c r="Q304" s="34">
        <f t="shared" si="18"/>
        <v>0.58194439273735898</v>
      </c>
      <c r="R304" s="34">
        <f t="shared" si="19"/>
        <v>0.20917942520083285</v>
      </c>
    </row>
    <row r="305" spans="1:18" x14ac:dyDescent="0.25">
      <c r="A305" t="s">
        <v>35</v>
      </c>
      <c r="B305" t="s">
        <v>19</v>
      </c>
      <c r="C305">
        <v>2023</v>
      </c>
      <c r="D305" t="s">
        <v>34</v>
      </c>
      <c r="E305" t="s">
        <v>24</v>
      </c>
      <c r="F305" s="1">
        <v>27692739</v>
      </c>
      <c r="G305" s="1">
        <v>13283266</v>
      </c>
      <c r="H305" s="1">
        <v>1342502</v>
      </c>
      <c r="I305" s="1">
        <v>2978709</v>
      </c>
      <c r="J305" s="1">
        <v>288819</v>
      </c>
      <c r="K305" s="1">
        <v>1383994</v>
      </c>
      <c r="L305" s="1">
        <v>1476449</v>
      </c>
      <c r="M305" s="1">
        <v>1941785</v>
      </c>
      <c r="N305" s="1">
        <v>576243</v>
      </c>
      <c r="O305" s="33">
        <f t="shared" si="16"/>
        <v>14409473</v>
      </c>
      <c r="P305" s="33">
        <f t="shared" si="17"/>
        <v>4420972</v>
      </c>
      <c r="Q305" s="34">
        <f t="shared" si="18"/>
        <v>0.52033397635387391</v>
      </c>
      <c r="R305" s="34">
        <f t="shared" si="19"/>
        <v>0.15964372466009952</v>
      </c>
    </row>
    <row r="306" spans="1:18" x14ac:dyDescent="0.25">
      <c r="A306" t="s">
        <v>35</v>
      </c>
      <c r="B306" t="s">
        <v>19</v>
      </c>
      <c r="C306">
        <v>2023</v>
      </c>
      <c r="D306" t="s">
        <v>34</v>
      </c>
      <c r="E306" t="s">
        <v>25</v>
      </c>
      <c r="F306" s="1">
        <v>25509583</v>
      </c>
      <c r="G306" s="1">
        <v>11578936</v>
      </c>
      <c r="H306" s="1">
        <v>1275330</v>
      </c>
      <c r="I306" s="1">
        <v>3063156</v>
      </c>
      <c r="J306" s="1">
        <v>295046</v>
      </c>
      <c r="K306" s="1">
        <v>1063042</v>
      </c>
      <c r="L306" s="1">
        <v>1440304</v>
      </c>
      <c r="M306" s="1">
        <v>1825596</v>
      </c>
      <c r="N306" s="1">
        <v>545525</v>
      </c>
      <c r="O306" s="33">
        <f t="shared" si="16"/>
        <v>13930647</v>
      </c>
      <c r="P306" s="33">
        <f t="shared" si="17"/>
        <v>4422648</v>
      </c>
      <c r="Q306" s="34">
        <f t="shared" si="18"/>
        <v>0.54609465783897759</v>
      </c>
      <c r="R306" s="34">
        <f t="shared" si="19"/>
        <v>0.17337202258461065</v>
      </c>
    </row>
    <row r="307" spans="1:18" x14ac:dyDescent="0.25">
      <c r="A307" t="s">
        <v>35</v>
      </c>
      <c r="B307" t="s">
        <v>19</v>
      </c>
      <c r="C307">
        <v>2023</v>
      </c>
      <c r="D307" t="s">
        <v>34</v>
      </c>
      <c r="E307" t="s">
        <v>26</v>
      </c>
      <c r="F307" s="1">
        <v>24952983</v>
      </c>
      <c r="G307" s="1">
        <v>12326877</v>
      </c>
      <c r="H307" s="1">
        <v>1199747</v>
      </c>
      <c r="I307" s="1">
        <v>3020040</v>
      </c>
      <c r="J307" s="1">
        <v>302042</v>
      </c>
      <c r="K307" s="1">
        <v>1172596</v>
      </c>
      <c r="L307" s="1">
        <v>1424563</v>
      </c>
      <c r="M307" s="1">
        <v>2005933</v>
      </c>
      <c r="N307" s="1">
        <v>576349</v>
      </c>
      <c r="O307" s="33">
        <f t="shared" si="16"/>
        <v>12626106</v>
      </c>
      <c r="P307" s="33">
        <f t="shared" si="17"/>
        <v>2924836</v>
      </c>
      <c r="Q307" s="34">
        <f t="shared" si="18"/>
        <v>0.50599585628700183</v>
      </c>
      <c r="R307" s="34">
        <f t="shared" si="19"/>
        <v>0.1172138818032297</v>
      </c>
    </row>
    <row r="308" spans="1:18" x14ac:dyDescent="0.25">
      <c r="A308" t="s">
        <v>35</v>
      </c>
      <c r="B308" t="s">
        <v>19</v>
      </c>
      <c r="C308">
        <v>2023</v>
      </c>
      <c r="D308" t="s">
        <v>34</v>
      </c>
      <c r="E308" t="s">
        <v>27</v>
      </c>
      <c r="F308" s="1">
        <v>24792397</v>
      </c>
      <c r="G308" s="1">
        <v>10584647</v>
      </c>
      <c r="H308" s="1">
        <v>1175475</v>
      </c>
      <c r="I308" s="1">
        <v>2491701</v>
      </c>
      <c r="J308" s="1">
        <v>306337</v>
      </c>
      <c r="K308" s="1">
        <v>1152280</v>
      </c>
      <c r="L308" s="1">
        <v>1255275</v>
      </c>
      <c r="M308" s="1">
        <v>1777976</v>
      </c>
      <c r="N308" s="1">
        <v>509712</v>
      </c>
      <c r="O308" s="33">
        <f t="shared" si="16"/>
        <v>14207750</v>
      </c>
      <c r="P308" s="33">
        <f t="shared" si="17"/>
        <v>5538994</v>
      </c>
      <c r="Q308" s="34">
        <f t="shared" si="18"/>
        <v>0.57306883235211181</v>
      </c>
      <c r="R308" s="34">
        <f t="shared" si="19"/>
        <v>0.2234150251788885</v>
      </c>
    </row>
    <row r="309" spans="1:18" x14ac:dyDescent="0.25">
      <c r="A309" t="s">
        <v>35</v>
      </c>
      <c r="B309" t="s">
        <v>19</v>
      </c>
      <c r="C309">
        <v>2023</v>
      </c>
      <c r="D309" t="s">
        <v>34</v>
      </c>
      <c r="E309" t="s">
        <v>28</v>
      </c>
      <c r="F309" s="1">
        <v>21799050</v>
      </c>
      <c r="G309" s="1">
        <v>10760123</v>
      </c>
      <c r="H309" s="1">
        <v>1005300</v>
      </c>
      <c r="I309" s="1">
        <v>2456071</v>
      </c>
      <c r="J309" s="1">
        <v>270521</v>
      </c>
      <c r="K309" s="1">
        <v>1005520</v>
      </c>
      <c r="L309" s="1">
        <v>1202261</v>
      </c>
      <c r="M309" s="1">
        <v>1833335</v>
      </c>
      <c r="N309" s="1">
        <v>534567</v>
      </c>
      <c r="O309" s="33">
        <f t="shared" si="16"/>
        <v>11038927</v>
      </c>
      <c r="P309" s="33">
        <f t="shared" si="17"/>
        <v>2731352</v>
      </c>
      <c r="Q309" s="34">
        <f t="shared" si="18"/>
        <v>0.5063948658313091</v>
      </c>
      <c r="R309" s="34">
        <f t="shared" si="19"/>
        <v>0.12529683633002356</v>
      </c>
    </row>
    <row r="310" spans="1:18" x14ac:dyDescent="0.25">
      <c r="A310" t="s">
        <v>35</v>
      </c>
      <c r="B310" t="s">
        <v>19</v>
      </c>
      <c r="C310">
        <v>2023</v>
      </c>
      <c r="D310" t="s">
        <v>34</v>
      </c>
      <c r="E310" t="s">
        <v>29</v>
      </c>
      <c r="F310" s="1">
        <v>22822243</v>
      </c>
      <c r="G310" s="1">
        <v>9652620</v>
      </c>
      <c r="H310" s="1">
        <v>1053372</v>
      </c>
      <c r="I310" s="1">
        <v>2589351</v>
      </c>
      <c r="J310" s="1">
        <v>259557</v>
      </c>
      <c r="K310" s="1">
        <v>1105967</v>
      </c>
      <c r="L310" s="1">
        <v>1227951</v>
      </c>
      <c r="M310" s="1">
        <v>1906406</v>
      </c>
      <c r="N310" s="1">
        <v>461374</v>
      </c>
      <c r="O310" s="33">
        <f t="shared" si="16"/>
        <v>13169623</v>
      </c>
      <c r="P310" s="33">
        <f t="shared" si="17"/>
        <v>4565645</v>
      </c>
      <c r="Q310" s="34">
        <f t="shared" si="18"/>
        <v>0.57705208905189553</v>
      </c>
      <c r="R310" s="34">
        <f t="shared" si="19"/>
        <v>0.20005242254234171</v>
      </c>
    </row>
    <row r="311" spans="1:18" x14ac:dyDescent="0.25">
      <c r="A311" t="s">
        <v>35</v>
      </c>
      <c r="B311" t="s">
        <v>19</v>
      </c>
      <c r="C311">
        <v>2023</v>
      </c>
      <c r="D311" t="s">
        <v>34</v>
      </c>
      <c r="E311" t="s">
        <v>30</v>
      </c>
      <c r="F311" s="1">
        <v>19692483</v>
      </c>
      <c r="G311" s="1">
        <v>7944445</v>
      </c>
      <c r="H311" s="1">
        <v>858372</v>
      </c>
      <c r="I311" s="1">
        <v>2371946</v>
      </c>
      <c r="J311" s="1">
        <v>209741</v>
      </c>
      <c r="K311" s="1">
        <v>855963</v>
      </c>
      <c r="L311" s="1">
        <v>1097675</v>
      </c>
      <c r="M311" s="1">
        <v>1398480</v>
      </c>
      <c r="N311" s="1">
        <v>480324</v>
      </c>
      <c r="O311" s="33">
        <f t="shared" si="16"/>
        <v>11748038</v>
      </c>
      <c r="P311" s="33">
        <f t="shared" si="17"/>
        <v>4475537</v>
      </c>
      <c r="Q311" s="34">
        <f t="shared" si="18"/>
        <v>0.59657474377405828</v>
      </c>
      <c r="R311" s="34">
        <f t="shared" si="19"/>
        <v>0.22727134003365651</v>
      </c>
    </row>
    <row r="312" spans="1:18" x14ac:dyDescent="0.25">
      <c r="A312" t="s">
        <v>35</v>
      </c>
      <c r="B312" t="s">
        <v>19</v>
      </c>
      <c r="C312">
        <v>2023</v>
      </c>
      <c r="D312" t="s">
        <v>34</v>
      </c>
      <c r="E312" t="s">
        <v>31</v>
      </c>
      <c r="F312" s="1">
        <v>20190995</v>
      </c>
      <c r="G312" s="1">
        <v>8308173</v>
      </c>
      <c r="H312" s="1">
        <v>817271</v>
      </c>
      <c r="I312" s="1">
        <v>2030059</v>
      </c>
      <c r="J312" s="1">
        <v>202497</v>
      </c>
      <c r="K312" s="1">
        <v>865769</v>
      </c>
      <c r="L312" s="1">
        <v>1037651</v>
      </c>
      <c r="M312" s="1">
        <v>1455030</v>
      </c>
      <c r="N312" s="1">
        <v>460793</v>
      </c>
      <c r="O312" s="33">
        <f t="shared" si="16"/>
        <v>11882822</v>
      </c>
      <c r="P312" s="33">
        <f t="shared" si="17"/>
        <v>5013752</v>
      </c>
      <c r="Q312" s="34">
        <f t="shared" si="18"/>
        <v>0.58852087279502574</v>
      </c>
      <c r="R312" s="34">
        <f t="shared" si="19"/>
        <v>0.24831624196826357</v>
      </c>
    </row>
    <row r="313" spans="1:18" x14ac:dyDescent="0.25">
      <c r="A313" t="s">
        <v>35</v>
      </c>
      <c r="B313" t="s">
        <v>19</v>
      </c>
      <c r="C313">
        <v>2023</v>
      </c>
      <c r="D313" t="s">
        <v>34</v>
      </c>
      <c r="E313" t="s">
        <v>32</v>
      </c>
      <c r="F313" s="1">
        <v>30895285</v>
      </c>
      <c r="G313" s="1">
        <v>13028093</v>
      </c>
      <c r="H313" s="1">
        <v>1366025</v>
      </c>
      <c r="I313" s="1">
        <v>3270893</v>
      </c>
      <c r="J313" s="1">
        <v>352326</v>
      </c>
      <c r="K313" s="1">
        <v>1381456</v>
      </c>
      <c r="L313" s="1">
        <v>1593839</v>
      </c>
      <c r="M313" s="1">
        <v>2463031</v>
      </c>
      <c r="N313" s="1">
        <v>684878</v>
      </c>
      <c r="O313" s="33">
        <f t="shared" si="16"/>
        <v>17867192</v>
      </c>
      <c r="P313" s="33">
        <f t="shared" si="17"/>
        <v>6754744</v>
      </c>
      <c r="Q313" s="34">
        <f t="shared" si="18"/>
        <v>0.5783145227499924</v>
      </c>
      <c r="R313" s="34">
        <f t="shared" si="19"/>
        <v>0.21863349051481479</v>
      </c>
    </row>
    <row r="314" spans="1:18" x14ac:dyDescent="0.25">
      <c r="A314" t="s">
        <v>36</v>
      </c>
      <c r="B314" t="s">
        <v>19</v>
      </c>
      <c r="C314">
        <v>2012</v>
      </c>
      <c r="D314" t="s">
        <v>20</v>
      </c>
      <c r="E314" t="s">
        <v>21</v>
      </c>
      <c r="F314" s="1">
        <v>52943701</v>
      </c>
      <c r="G314" s="1">
        <v>21412962</v>
      </c>
      <c r="H314" s="1">
        <v>2149257</v>
      </c>
      <c r="I314" s="1">
        <v>6303408</v>
      </c>
      <c r="J314" s="1">
        <v>624416</v>
      </c>
      <c r="K314" s="1">
        <v>2466394</v>
      </c>
      <c r="L314" s="1">
        <v>2788120</v>
      </c>
      <c r="M314" s="1">
        <v>3818856</v>
      </c>
      <c r="N314" s="1">
        <v>1103735</v>
      </c>
      <c r="O314" s="33">
        <f t="shared" si="16"/>
        <v>31530739</v>
      </c>
      <c r="P314" s="33">
        <f t="shared" si="17"/>
        <v>12276553</v>
      </c>
      <c r="Q314" s="34">
        <f t="shared" si="18"/>
        <v>0.59555222631678129</v>
      </c>
      <c r="R314" s="34">
        <f t="shared" si="19"/>
        <v>0.23187938825810459</v>
      </c>
    </row>
    <row r="315" spans="1:18" x14ac:dyDescent="0.25">
      <c r="A315" t="s">
        <v>36</v>
      </c>
      <c r="B315" t="s">
        <v>19</v>
      </c>
      <c r="C315">
        <v>2012</v>
      </c>
      <c r="D315" t="s">
        <v>20</v>
      </c>
      <c r="E315" t="s">
        <v>22</v>
      </c>
      <c r="F315" s="1">
        <v>98290873</v>
      </c>
      <c r="G315" s="1">
        <v>47903350</v>
      </c>
      <c r="H315" s="1">
        <v>4052846</v>
      </c>
      <c r="I315" s="1">
        <v>11070018</v>
      </c>
      <c r="J315" s="1">
        <v>1040585</v>
      </c>
      <c r="K315" s="1">
        <v>4170217</v>
      </c>
      <c r="L315" s="1">
        <v>5654825</v>
      </c>
      <c r="M315" s="1">
        <v>8035238</v>
      </c>
      <c r="N315" s="1">
        <v>2223673</v>
      </c>
      <c r="O315" s="33">
        <f t="shared" si="16"/>
        <v>50387523</v>
      </c>
      <c r="P315" s="33">
        <f t="shared" si="17"/>
        <v>14140121</v>
      </c>
      <c r="Q315" s="34">
        <f t="shared" si="18"/>
        <v>0.51263684472514548</v>
      </c>
      <c r="R315" s="34">
        <f t="shared" si="19"/>
        <v>0.14385995940843865</v>
      </c>
    </row>
    <row r="316" spans="1:18" x14ac:dyDescent="0.25">
      <c r="A316" t="s">
        <v>36</v>
      </c>
      <c r="B316" t="s">
        <v>19</v>
      </c>
      <c r="C316">
        <v>2012</v>
      </c>
      <c r="D316" t="s">
        <v>20</v>
      </c>
      <c r="E316" t="s">
        <v>23</v>
      </c>
      <c r="F316" s="1">
        <v>82703597</v>
      </c>
      <c r="G316" s="1">
        <v>34233473</v>
      </c>
      <c r="H316" s="1">
        <v>3646726</v>
      </c>
      <c r="I316" s="1">
        <v>9099438</v>
      </c>
      <c r="J316" s="1">
        <v>941542</v>
      </c>
      <c r="K316" s="1">
        <v>3711633</v>
      </c>
      <c r="L316" s="1">
        <v>4664773</v>
      </c>
      <c r="M316" s="1">
        <v>6547629</v>
      </c>
      <c r="N316" s="1">
        <v>1696008</v>
      </c>
      <c r="O316" s="33">
        <f t="shared" si="16"/>
        <v>48470124</v>
      </c>
      <c r="P316" s="33">
        <f t="shared" si="17"/>
        <v>18162375</v>
      </c>
      <c r="Q316" s="34">
        <f t="shared" si="18"/>
        <v>0.58607032533300818</v>
      </c>
      <c r="R316" s="34">
        <f t="shared" si="19"/>
        <v>0.21960804195735284</v>
      </c>
    </row>
    <row r="317" spans="1:18" x14ac:dyDescent="0.25">
      <c r="A317" t="s">
        <v>36</v>
      </c>
      <c r="B317" t="s">
        <v>19</v>
      </c>
      <c r="C317">
        <v>2012</v>
      </c>
      <c r="D317" t="s">
        <v>20</v>
      </c>
      <c r="E317" t="s">
        <v>24</v>
      </c>
      <c r="F317" s="1">
        <v>82606134</v>
      </c>
      <c r="G317" s="1">
        <v>40464347</v>
      </c>
      <c r="H317" s="1">
        <v>3386032</v>
      </c>
      <c r="I317" s="1">
        <v>9871172</v>
      </c>
      <c r="J317" s="1">
        <v>838985</v>
      </c>
      <c r="K317" s="1">
        <v>3599297</v>
      </c>
      <c r="L317" s="1">
        <v>4215309</v>
      </c>
      <c r="M317" s="1">
        <v>6744180</v>
      </c>
      <c r="N317" s="1">
        <v>2004386</v>
      </c>
      <c r="O317" s="33">
        <f t="shared" si="16"/>
        <v>42141787</v>
      </c>
      <c r="P317" s="33">
        <f t="shared" si="17"/>
        <v>11482426</v>
      </c>
      <c r="Q317" s="34">
        <f t="shared" si="18"/>
        <v>0.51015324116245409</v>
      </c>
      <c r="R317" s="34">
        <f t="shared" si="19"/>
        <v>0.13900209880297751</v>
      </c>
    </row>
    <row r="318" spans="1:18" x14ac:dyDescent="0.25">
      <c r="A318" t="s">
        <v>36</v>
      </c>
      <c r="B318" t="s">
        <v>19</v>
      </c>
      <c r="C318">
        <v>2012</v>
      </c>
      <c r="D318" t="s">
        <v>20</v>
      </c>
      <c r="E318" t="s">
        <v>25</v>
      </c>
      <c r="F318" s="1">
        <v>90924002</v>
      </c>
      <c r="G318" s="1">
        <v>41623278</v>
      </c>
      <c r="H318" s="1">
        <v>4454359</v>
      </c>
      <c r="I318" s="1">
        <v>9901680</v>
      </c>
      <c r="J318" s="1">
        <v>951255</v>
      </c>
      <c r="K318" s="1">
        <v>4094116</v>
      </c>
      <c r="L318" s="1">
        <v>5261471</v>
      </c>
      <c r="M318" s="1">
        <v>7549491</v>
      </c>
      <c r="N318" s="1">
        <v>1865763</v>
      </c>
      <c r="O318" s="33">
        <f t="shared" si="16"/>
        <v>49300724</v>
      </c>
      <c r="P318" s="33">
        <f t="shared" si="17"/>
        <v>15222589</v>
      </c>
      <c r="Q318" s="34">
        <f t="shared" si="18"/>
        <v>0.54221902815056466</v>
      </c>
      <c r="R318" s="34">
        <f t="shared" si="19"/>
        <v>0.16742101826974137</v>
      </c>
    </row>
    <row r="319" spans="1:18" x14ac:dyDescent="0.25">
      <c r="A319" t="s">
        <v>36</v>
      </c>
      <c r="B319" t="s">
        <v>19</v>
      </c>
      <c r="C319">
        <v>2012</v>
      </c>
      <c r="D319" t="s">
        <v>20</v>
      </c>
      <c r="E319" t="s">
        <v>26</v>
      </c>
      <c r="F319" s="1">
        <v>77345061</v>
      </c>
      <c r="G319" s="1">
        <v>34847393</v>
      </c>
      <c r="H319" s="1">
        <v>3386461</v>
      </c>
      <c r="I319" s="1">
        <v>8081033</v>
      </c>
      <c r="J319" s="1">
        <v>818602</v>
      </c>
      <c r="K319" s="1">
        <v>3752045</v>
      </c>
      <c r="L319" s="1">
        <v>4448901</v>
      </c>
      <c r="M319" s="1">
        <v>6661232</v>
      </c>
      <c r="N319" s="1">
        <v>1579791</v>
      </c>
      <c r="O319" s="33">
        <f t="shared" si="16"/>
        <v>42497668</v>
      </c>
      <c r="P319" s="33">
        <f t="shared" si="17"/>
        <v>13769603</v>
      </c>
      <c r="Q319" s="34">
        <f t="shared" si="18"/>
        <v>0.54945548494686691</v>
      </c>
      <c r="R319" s="34">
        <f t="shared" si="19"/>
        <v>0.17802821307491115</v>
      </c>
    </row>
    <row r="320" spans="1:18" x14ac:dyDescent="0.25">
      <c r="A320" t="s">
        <v>36</v>
      </c>
      <c r="B320" t="s">
        <v>19</v>
      </c>
      <c r="C320">
        <v>2012</v>
      </c>
      <c r="D320" t="s">
        <v>20</v>
      </c>
      <c r="E320" t="s">
        <v>27</v>
      </c>
      <c r="F320" s="1">
        <v>96384524</v>
      </c>
      <c r="G320" s="1">
        <v>44819597</v>
      </c>
      <c r="H320" s="1">
        <v>4417624</v>
      </c>
      <c r="I320" s="1">
        <v>11082494</v>
      </c>
      <c r="J320" s="1">
        <v>1085296</v>
      </c>
      <c r="K320" s="1">
        <v>3973250</v>
      </c>
      <c r="L320" s="1">
        <v>5399647</v>
      </c>
      <c r="M320" s="1">
        <v>7685036</v>
      </c>
      <c r="N320" s="1">
        <v>2316878</v>
      </c>
      <c r="O320" s="33">
        <f t="shared" si="16"/>
        <v>51564927</v>
      </c>
      <c r="P320" s="33">
        <f t="shared" si="17"/>
        <v>15604702</v>
      </c>
      <c r="Q320" s="34">
        <f t="shared" si="18"/>
        <v>0.5349917690105519</v>
      </c>
      <c r="R320" s="34">
        <f t="shared" si="19"/>
        <v>0.16190049348586294</v>
      </c>
    </row>
    <row r="321" spans="1:18" x14ac:dyDescent="0.25">
      <c r="A321" t="s">
        <v>36</v>
      </c>
      <c r="B321" t="s">
        <v>19</v>
      </c>
      <c r="C321">
        <v>2012</v>
      </c>
      <c r="D321" t="s">
        <v>20</v>
      </c>
      <c r="E321" t="s">
        <v>28</v>
      </c>
      <c r="F321" s="1">
        <v>72780220</v>
      </c>
      <c r="G321" s="1">
        <v>30806326</v>
      </c>
      <c r="H321" s="1">
        <v>3389705</v>
      </c>
      <c r="I321" s="1">
        <v>8459696</v>
      </c>
      <c r="J321" s="1">
        <v>872700</v>
      </c>
      <c r="K321" s="1">
        <v>3213050</v>
      </c>
      <c r="L321" s="1">
        <v>3781799</v>
      </c>
      <c r="M321" s="1">
        <v>5424173</v>
      </c>
      <c r="N321" s="1">
        <v>1667521</v>
      </c>
      <c r="O321" s="33">
        <f t="shared" si="16"/>
        <v>41973894</v>
      </c>
      <c r="P321" s="33">
        <f t="shared" si="17"/>
        <v>15165250</v>
      </c>
      <c r="Q321" s="34">
        <f t="shared" si="18"/>
        <v>0.57672117506652221</v>
      </c>
      <c r="R321" s="34">
        <f t="shared" si="19"/>
        <v>0.20837048857505513</v>
      </c>
    </row>
    <row r="322" spans="1:18" x14ac:dyDescent="0.25">
      <c r="A322" t="s">
        <v>36</v>
      </c>
      <c r="B322" t="s">
        <v>19</v>
      </c>
      <c r="C322">
        <v>2012</v>
      </c>
      <c r="D322" t="s">
        <v>20</v>
      </c>
      <c r="E322" t="s">
        <v>29</v>
      </c>
      <c r="F322" s="1">
        <v>77528109</v>
      </c>
      <c r="G322" s="1">
        <v>37047252</v>
      </c>
      <c r="H322" s="1">
        <v>3168079</v>
      </c>
      <c r="I322" s="1">
        <v>8493573</v>
      </c>
      <c r="J322" s="1">
        <v>919835</v>
      </c>
      <c r="K322" s="1">
        <v>3350416</v>
      </c>
      <c r="L322" s="1">
        <v>4656777</v>
      </c>
      <c r="M322" s="1">
        <v>5935455</v>
      </c>
      <c r="N322" s="1">
        <v>1617994</v>
      </c>
      <c r="O322" s="33">
        <f t="shared" si="16"/>
        <v>40480857</v>
      </c>
      <c r="P322" s="33">
        <f t="shared" si="17"/>
        <v>12338728</v>
      </c>
      <c r="Q322" s="34">
        <f t="shared" si="18"/>
        <v>0.52214425867139358</v>
      </c>
      <c r="R322" s="34">
        <f t="shared" si="19"/>
        <v>0.15915166975116082</v>
      </c>
    </row>
    <row r="323" spans="1:18" x14ac:dyDescent="0.25">
      <c r="A323" t="s">
        <v>36</v>
      </c>
      <c r="B323" t="s">
        <v>19</v>
      </c>
      <c r="C323">
        <v>2012</v>
      </c>
      <c r="D323" t="s">
        <v>20</v>
      </c>
      <c r="E323" t="s">
        <v>30</v>
      </c>
      <c r="F323" s="1">
        <v>54887908</v>
      </c>
      <c r="G323" s="1">
        <v>26929424</v>
      </c>
      <c r="H323" s="1">
        <v>2455561</v>
      </c>
      <c r="I323" s="1">
        <v>6300578</v>
      </c>
      <c r="J323" s="1">
        <v>611335</v>
      </c>
      <c r="K323" s="1">
        <v>2727155</v>
      </c>
      <c r="L323" s="1">
        <v>2908553</v>
      </c>
      <c r="M323" s="1">
        <v>4016737</v>
      </c>
      <c r="N323" s="1">
        <v>1365202</v>
      </c>
      <c r="O323" s="33">
        <f t="shared" ref="O323:O386" si="20">F323-G323</f>
        <v>27958484</v>
      </c>
      <c r="P323" s="33">
        <f t="shared" ref="P323:P386" si="21">O323-SUM(H323:N323)</f>
        <v>7573363</v>
      </c>
      <c r="Q323" s="34">
        <f t="shared" ref="Q323:Q386" si="22">1-(G323/F323)</f>
        <v>0.50937419586113575</v>
      </c>
      <c r="R323" s="34">
        <f t="shared" ref="R323:R386" si="23">P323/F323</f>
        <v>0.13797871472893447</v>
      </c>
    </row>
    <row r="324" spans="1:18" x14ac:dyDescent="0.25">
      <c r="A324" t="s">
        <v>36</v>
      </c>
      <c r="B324" t="s">
        <v>19</v>
      </c>
      <c r="C324">
        <v>2012</v>
      </c>
      <c r="D324" t="s">
        <v>20</v>
      </c>
      <c r="E324" t="s">
        <v>31</v>
      </c>
      <c r="F324" s="1">
        <v>95373403</v>
      </c>
      <c r="G324" s="1">
        <v>44982115</v>
      </c>
      <c r="H324" s="1">
        <v>4365527</v>
      </c>
      <c r="I324" s="1">
        <v>10081727</v>
      </c>
      <c r="J324" s="1">
        <v>1158623</v>
      </c>
      <c r="K324" s="1">
        <v>4281007</v>
      </c>
      <c r="L324" s="1">
        <v>5505410</v>
      </c>
      <c r="M324" s="1">
        <v>8233098</v>
      </c>
      <c r="N324" s="1">
        <v>2043854</v>
      </c>
      <c r="O324" s="33">
        <f t="shared" si="20"/>
        <v>50391288</v>
      </c>
      <c r="P324" s="33">
        <f t="shared" si="21"/>
        <v>14722042</v>
      </c>
      <c r="Q324" s="34">
        <f t="shared" si="22"/>
        <v>0.52835786933176743</v>
      </c>
      <c r="R324" s="34">
        <f t="shared" si="23"/>
        <v>0.15436213385402636</v>
      </c>
    </row>
    <row r="325" spans="1:18" x14ac:dyDescent="0.25">
      <c r="A325" t="s">
        <v>36</v>
      </c>
      <c r="B325" t="s">
        <v>19</v>
      </c>
      <c r="C325">
        <v>2012</v>
      </c>
      <c r="D325" t="s">
        <v>20</v>
      </c>
      <c r="E325" t="s">
        <v>32</v>
      </c>
      <c r="F325" s="1">
        <v>79879127</v>
      </c>
      <c r="G325" s="1">
        <v>35880653</v>
      </c>
      <c r="H325" s="1">
        <v>3418737</v>
      </c>
      <c r="I325" s="1">
        <v>8410665</v>
      </c>
      <c r="J325" s="1">
        <v>803190</v>
      </c>
      <c r="K325" s="1">
        <v>3524451</v>
      </c>
      <c r="L325" s="1">
        <v>4598250</v>
      </c>
      <c r="M325" s="1">
        <v>6167182</v>
      </c>
      <c r="N325" s="1">
        <v>1869698</v>
      </c>
      <c r="O325" s="33">
        <f t="shared" si="20"/>
        <v>43998474</v>
      </c>
      <c r="P325" s="33">
        <f t="shared" si="21"/>
        <v>15206301</v>
      </c>
      <c r="Q325" s="34">
        <f t="shared" si="22"/>
        <v>0.55081315548178189</v>
      </c>
      <c r="R325" s="34">
        <f t="shared" si="23"/>
        <v>0.19036638945741108</v>
      </c>
    </row>
    <row r="326" spans="1:18" x14ac:dyDescent="0.25">
      <c r="A326" t="s">
        <v>36</v>
      </c>
      <c r="B326" t="s">
        <v>19</v>
      </c>
      <c r="C326">
        <v>2013</v>
      </c>
      <c r="D326" t="s">
        <v>20</v>
      </c>
      <c r="E326" t="s">
        <v>21</v>
      </c>
      <c r="F326" s="1">
        <v>73182364</v>
      </c>
      <c r="G326" s="1">
        <v>34006729</v>
      </c>
      <c r="H326" s="1">
        <v>3480213</v>
      </c>
      <c r="I326" s="1">
        <v>8859167</v>
      </c>
      <c r="J326" s="1">
        <v>779994</v>
      </c>
      <c r="K326" s="1">
        <v>3194257</v>
      </c>
      <c r="L326" s="1">
        <v>4388934</v>
      </c>
      <c r="M326" s="1">
        <v>5237047</v>
      </c>
      <c r="N326" s="1">
        <v>1692980</v>
      </c>
      <c r="O326" s="33">
        <f t="shared" si="20"/>
        <v>39175635</v>
      </c>
      <c r="P326" s="33">
        <f t="shared" si="21"/>
        <v>11543043</v>
      </c>
      <c r="Q326" s="34">
        <f t="shared" si="22"/>
        <v>0.53531524343761294</v>
      </c>
      <c r="R326" s="34">
        <f t="shared" si="23"/>
        <v>0.15772984595031667</v>
      </c>
    </row>
    <row r="327" spans="1:18" x14ac:dyDescent="0.25">
      <c r="A327" t="s">
        <v>36</v>
      </c>
      <c r="B327" t="s">
        <v>19</v>
      </c>
      <c r="C327">
        <v>2013</v>
      </c>
      <c r="D327" t="s">
        <v>20</v>
      </c>
      <c r="E327" t="s">
        <v>22</v>
      </c>
      <c r="F327" s="1">
        <v>83883692</v>
      </c>
      <c r="G327" s="1">
        <v>36687036</v>
      </c>
      <c r="H327" s="1">
        <v>4053567</v>
      </c>
      <c r="I327" s="1">
        <v>9388096</v>
      </c>
      <c r="J327" s="1">
        <v>937664</v>
      </c>
      <c r="K327" s="1">
        <v>3946945</v>
      </c>
      <c r="L327" s="1">
        <v>4859658</v>
      </c>
      <c r="M327" s="1">
        <v>6393165</v>
      </c>
      <c r="N327" s="1">
        <v>1867620</v>
      </c>
      <c r="O327" s="33">
        <f t="shared" si="20"/>
        <v>47196656</v>
      </c>
      <c r="P327" s="33">
        <f t="shared" si="21"/>
        <v>15749941</v>
      </c>
      <c r="Q327" s="34">
        <f t="shared" si="22"/>
        <v>0.56264399998035375</v>
      </c>
      <c r="R327" s="34">
        <f t="shared" si="23"/>
        <v>0.18775927268437351</v>
      </c>
    </row>
    <row r="328" spans="1:18" x14ac:dyDescent="0.25">
      <c r="A328" t="s">
        <v>36</v>
      </c>
      <c r="B328" t="s">
        <v>19</v>
      </c>
      <c r="C328">
        <v>2013</v>
      </c>
      <c r="D328" t="s">
        <v>20</v>
      </c>
      <c r="E328" t="s">
        <v>23</v>
      </c>
      <c r="F328" s="1">
        <v>53288399</v>
      </c>
      <c r="G328" s="1">
        <v>21932570</v>
      </c>
      <c r="H328" s="1">
        <v>2193320</v>
      </c>
      <c r="I328" s="1">
        <v>6025217</v>
      </c>
      <c r="J328" s="1">
        <v>622578</v>
      </c>
      <c r="K328" s="1">
        <v>2301656</v>
      </c>
      <c r="L328" s="1">
        <v>2916323</v>
      </c>
      <c r="M328" s="1">
        <v>4278920</v>
      </c>
      <c r="N328" s="1">
        <v>1094887</v>
      </c>
      <c r="O328" s="33">
        <f t="shared" si="20"/>
        <v>31355829</v>
      </c>
      <c r="P328" s="33">
        <f t="shared" si="21"/>
        <v>11922928</v>
      </c>
      <c r="Q328" s="34">
        <f t="shared" si="22"/>
        <v>0.58841754656581069</v>
      </c>
      <c r="R328" s="34">
        <f t="shared" si="23"/>
        <v>0.22374340801644274</v>
      </c>
    </row>
    <row r="329" spans="1:18" x14ac:dyDescent="0.25">
      <c r="A329" t="s">
        <v>36</v>
      </c>
      <c r="B329" t="s">
        <v>19</v>
      </c>
      <c r="C329">
        <v>2013</v>
      </c>
      <c r="D329" t="s">
        <v>20</v>
      </c>
      <c r="E329" t="s">
        <v>24</v>
      </c>
      <c r="F329" s="1">
        <v>53925189</v>
      </c>
      <c r="G329" s="1">
        <v>22903069</v>
      </c>
      <c r="H329" s="1">
        <v>2292513</v>
      </c>
      <c r="I329" s="1">
        <v>6040881</v>
      </c>
      <c r="J329" s="1">
        <v>668336</v>
      </c>
      <c r="K329" s="1">
        <v>2247412</v>
      </c>
      <c r="L329" s="1">
        <v>3045416</v>
      </c>
      <c r="M329" s="1">
        <v>4126173</v>
      </c>
      <c r="N329" s="1">
        <v>1226506</v>
      </c>
      <c r="O329" s="33">
        <f t="shared" si="20"/>
        <v>31022120</v>
      </c>
      <c r="P329" s="33">
        <f t="shared" si="21"/>
        <v>11374883</v>
      </c>
      <c r="Q329" s="34">
        <f t="shared" si="22"/>
        <v>0.57528069118125846</v>
      </c>
      <c r="R329" s="34">
        <f t="shared" si="23"/>
        <v>0.21093821293792778</v>
      </c>
    </row>
    <row r="330" spans="1:18" x14ac:dyDescent="0.25">
      <c r="A330" t="s">
        <v>36</v>
      </c>
      <c r="B330" t="s">
        <v>19</v>
      </c>
      <c r="C330">
        <v>2013</v>
      </c>
      <c r="D330" t="s">
        <v>20</v>
      </c>
      <c r="E330" t="s">
        <v>25</v>
      </c>
      <c r="F330" s="1">
        <v>62935397</v>
      </c>
      <c r="G330" s="1">
        <v>26494815</v>
      </c>
      <c r="H330" s="1">
        <v>2701354</v>
      </c>
      <c r="I330" s="1">
        <v>6903529</v>
      </c>
      <c r="J330" s="1">
        <v>742125</v>
      </c>
      <c r="K330" s="1">
        <v>3004974</v>
      </c>
      <c r="L330" s="1">
        <v>3635465</v>
      </c>
      <c r="M330" s="1">
        <v>4463301</v>
      </c>
      <c r="N330" s="1">
        <v>1338399</v>
      </c>
      <c r="O330" s="33">
        <f t="shared" si="20"/>
        <v>36440582</v>
      </c>
      <c r="P330" s="33">
        <f t="shared" si="21"/>
        <v>13651435</v>
      </c>
      <c r="Q330" s="34">
        <f t="shared" si="22"/>
        <v>0.57901568492528932</v>
      </c>
      <c r="R330" s="34">
        <f t="shared" si="23"/>
        <v>0.21691187552213265</v>
      </c>
    </row>
    <row r="331" spans="1:18" x14ac:dyDescent="0.25">
      <c r="A331" t="s">
        <v>36</v>
      </c>
      <c r="B331" t="s">
        <v>19</v>
      </c>
      <c r="C331">
        <v>2013</v>
      </c>
      <c r="D331" t="s">
        <v>20</v>
      </c>
      <c r="E331" t="s">
        <v>26</v>
      </c>
      <c r="F331" s="1">
        <v>81928853</v>
      </c>
      <c r="G331" s="1">
        <v>33775125</v>
      </c>
      <c r="H331" s="1">
        <v>3831128</v>
      </c>
      <c r="I331" s="1">
        <v>9729627</v>
      </c>
      <c r="J331" s="1">
        <v>914148</v>
      </c>
      <c r="K331" s="1">
        <v>3732122</v>
      </c>
      <c r="L331" s="1">
        <v>5056752</v>
      </c>
      <c r="M331" s="1">
        <v>6296385</v>
      </c>
      <c r="N331" s="1">
        <v>1971506</v>
      </c>
      <c r="O331" s="33">
        <f t="shared" si="20"/>
        <v>48153728</v>
      </c>
      <c r="P331" s="33">
        <f t="shared" si="21"/>
        <v>16622060</v>
      </c>
      <c r="Q331" s="34">
        <f t="shared" si="22"/>
        <v>0.58775054497589507</v>
      </c>
      <c r="R331" s="34">
        <f t="shared" si="23"/>
        <v>0.20288408041059722</v>
      </c>
    </row>
    <row r="332" spans="1:18" x14ac:dyDescent="0.25">
      <c r="A332" t="s">
        <v>36</v>
      </c>
      <c r="B332" t="s">
        <v>19</v>
      </c>
      <c r="C332">
        <v>2013</v>
      </c>
      <c r="D332" t="s">
        <v>20</v>
      </c>
      <c r="E332" t="s">
        <v>27</v>
      </c>
      <c r="F332" s="1">
        <v>56531656</v>
      </c>
      <c r="G332" s="1">
        <v>27409059</v>
      </c>
      <c r="H332" s="1">
        <v>2276949</v>
      </c>
      <c r="I332" s="1">
        <v>7009597</v>
      </c>
      <c r="J332" s="1">
        <v>574730</v>
      </c>
      <c r="K332" s="1">
        <v>2691195</v>
      </c>
      <c r="L332" s="1">
        <v>3428760</v>
      </c>
      <c r="M332" s="1">
        <v>4230019</v>
      </c>
      <c r="N332" s="1">
        <v>1153027</v>
      </c>
      <c r="O332" s="33">
        <f t="shared" si="20"/>
        <v>29122597</v>
      </c>
      <c r="P332" s="33">
        <f t="shared" si="21"/>
        <v>7758320</v>
      </c>
      <c r="Q332" s="34">
        <f t="shared" si="22"/>
        <v>0.51515556169095778</v>
      </c>
      <c r="R332" s="34">
        <f t="shared" si="23"/>
        <v>0.13723850580283725</v>
      </c>
    </row>
    <row r="333" spans="1:18" x14ac:dyDescent="0.25">
      <c r="A333" t="s">
        <v>36</v>
      </c>
      <c r="B333" t="s">
        <v>19</v>
      </c>
      <c r="C333">
        <v>2013</v>
      </c>
      <c r="D333" t="s">
        <v>20</v>
      </c>
      <c r="E333" t="s">
        <v>28</v>
      </c>
      <c r="F333" s="1">
        <v>89800765</v>
      </c>
      <c r="G333" s="1">
        <v>40456195</v>
      </c>
      <c r="H333" s="1">
        <v>4003886</v>
      </c>
      <c r="I333" s="1">
        <v>8999879</v>
      </c>
      <c r="J333" s="1">
        <v>1090282</v>
      </c>
      <c r="K333" s="1">
        <v>4038201</v>
      </c>
      <c r="L333" s="1">
        <v>4995746</v>
      </c>
      <c r="M333" s="1">
        <v>7142092</v>
      </c>
      <c r="N333" s="1">
        <v>1878316</v>
      </c>
      <c r="O333" s="33">
        <f t="shared" si="20"/>
        <v>49344570</v>
      </c>
      <c r="P333" s="33">
        <f t="shared" si="21"/>
        <v>17196168</v>
      </c>
      <c r="Q333" s="34">
        <f t="shared" si="22"/>
        <v>0.5494894169331408</v>
      </c>
      <c r="R333" s="34">
        <f t="shared" si="23"/>
        <v>0.19149244441291785</v>
      </c>
    </row>
    <row r="334" spans="1:18" x14ac:dyDescent="0.25">
      <c r="A334" t="s">
        <v>36</v>
      </c>
      <c r="B334" t="s">
        <v>19</v>
      </c>
      <c r="C334">
        <v>2013</v>
      </c>
      <c r="D334" t="s">
        <v>20</v>
      </c>
      <c r="E334" t="s">
        <v>29</v>
      </c>
      <c r="F334" s="1">
        <v>88898687</v>
      </c>
      <c r="G334" s="1">
        <v>42423953</v>
      </c>
      <c r="H334" s="1">
        <v>3751958</v>
      </c>
      <c r="I334" s="1">
        <v>10315340</v>
      </c>
      <c r="J334" s="1">
        <v>1061114</v>
      </c>
      <c r="K334" s="1">
        <v>3781884</v>
      </c>
      <c r="L334" s="1">
        <v>4835074</v>
      </c>
      <c r="M334" s="1">
        <v>7122613</v>
      </c>
      <c r="N334" s="1">
        <v>1813241</v>
      </c>
      <c r="O334" s="33">
        <f t="shared" si="20"/>
        <v>46474734</v>
      </c>
      <c r="P334" s="33">
        <f t="shared" si="21"/>
        <v>13793510</v>
      </c>
      <c r="Q334" s="34">
        <f t="shared" si="22"/>
        <v>0.52278313176886404</v>
      </c>
      <c r="R334" s="34">
        <f t="shared" si="23"/>
        <v>0.15515988441989026</v>
      </c>
    </row>
    <row r="335" spans="1:18" x14ac:dyDescent="0.25">
      <c r="A335" t="s">
        <v>36</v>
      </c>
      <c r="B335" t="s">
        <v>19</v>
      </c>
      <c r="C335">
        <v>2013</v>
      </c>
      <c r="D335" t="s">
        <v>20</v>
      </c>
      <c r="E335" t="s">
        <v>30</v>
      </c>
      <c r="F335" s="1">
        <v>85024906</v>
      </c>
      <c r="G335" s="1">
        <v>36978094</v>
      </c>
      <c r="H335" s="1">
        <v>3875350</v>
      </c>
      <c r="I335" s="1">
        <v>10104336</v>
      </c>
      <c r="J335" s="1">
        <v>891952</v>
      </c>
      <c r="K335" s="1">
        <v>3939592</v>
      </c>
      <c r="L335" s="1">
        <v>4679973</v>
      </c>
      <c r="M335" s="1">
        <v>6504510</v>
      </c>
      <c r="N335" s="1">
        <v>1901804</v>
      </c>
      <c r="O335" s="33">
        <f t="shared" si="20"/>
        <v>48046812</v>
      </c>
      <c r="P335" s="33">
        <f t="shared" si="21"/>
        <v>16149295</v>
      </c>
      <c r="Q335" s="34">
        <f t="shared" si="22"/>
        <v>0.56509103344377709</v>
      </c>
      <c r="R335" s="34">
        <f t="shared" si="23"/>
        <v>0.18993605238446251</v>
      </c>
    </row>
    <row r="336" spans="1:18" x14ac:dyDescent="0.25">
      <c r="A336" t="s">
        <v>36</v>
      </c>
      <c r="B336" t="s">
        <v>19</v>
      </c>
      <c r="C336">
        <v>2013</v>
      </c>
      <c r="D336" t="s">
        <v>20</v>
      </c>
      <c r="E336" t="s">
        <v>31</v>
      </c>
      <c r="F336" s="1">
        <v>84696571</v>
      </c>
      <c r="G336" s="1">
        <v>39247829</v>
      </c>
      <c r="H336" s="1">
        <v>3646419</v>
      </c>
      <c r="I336" s="1">
        <v>9764483</v>
      </c>
      <c r="J336" s="1">
        <v>991515</v>
      </c>
      <c r="K336" s="1">
        <v>3631690</v>
      </c>
      <c r="L336" s="1">
        <v>5103815</v>
      </c>
      <c r="M336" s="1">
        <v>6983409</v>
      </c>
      <c r="N336" s="1">
        <v>1784085</v>
      </c>
      <c r="O336" s="33">
        <f t="shared" si="20"/>
        <v>45448742</v>
      </c>
      <c r="P336" s="33">
        <f t="shared" si="21"/>
        <v>13543326</v>
      </c>
      <c r="Q336" s="34">
        <f t="shared" si="22"/>
        <v>0.53660663546815845</v>
      </c>
      <c r="R336" s="34">
        <f t="shared" si="23"/>
        <v>0.15990406506539681</v>
      </c>
    </row>
    <row r="337" spans="1:18" x14ac:dyDescent="0.25">
      <c r="A337" t="s">
        <v>36</v>
      </c>
      <c r="B337" t="s">
        <v>19</v>
      </c>
      <c r="C337">
        <v>2013</v>
      </c>
      <c r="D337" t="s">
        <v>20</v>
      </c>
      <c r="E337" t="s">
        <v>32</v>
      </c>
      <c r="F337" s="1">
        <v>90835513</v>
      </c>
      <c r="G337" s="1">
        <v>41042906</v>
      </c>
      <c r="H337" s="1">
        <v>3723927</v>
      </c>
      <c r="I337" s="1">
        <v>9421268</v>
      </c>
      <c r="J337" s="1">
        <v>1118700</v>
      </c>
      <c r="K337" s="1">
        <v>3769268</v>
      </c>
      <c r="L337" s="1">
        <v>5233669</v>
      </c>
      <c r="M337" s="1">
        <v>7603663</v>
      </c>
      <c r="N337" s="1">
        <v>2234011</v>
      </c>
      <c r="O337" s="33">
        <f t="shared" si="20"/>
        <v>49792607</v>
      </c>
      <c r="P337" s="33">
        <f t="shared" si="21"/>
        <v>16688101</v>
      </c>
      <c r="Q337" s="34">
        <f t="shared" si="22"/>
        <v>0.54816233602379727</v>
      </c>
      <c r="R337" s="34">
        <f t="shared" si="23"/>
        <v>0.18371780429092749</v>
      </c>
    </row>
    <row r="338" spans="1:18" x14ac:dyDescent="0.25">
      <c r="A338" t="s">
        <v>36</v>
      </c>
      <c r="B338" t="s">
        <v>19</v>
      </c>
      <c r="C338">
        <v>2014</v>
      </c>
      <c r="D338" t="s">
        <v>20</v>
      </c>
      <c r="E338" t="s">
        <v>21</v>
      </c>
      <c r="F338" s="1">
        <v>54707115</v>
      </c>
      <c r="G338" s="1">
        <v>25228351</v>
      </c>
      <c r="H338" s="1">
        <v>2637046</v>
      </c>
      <c r="I338" s="1">
        <v>6021642</v>
      </c>
      <c r="J338" s="1">
        <v>547555</v>
      </c>
      <c r="K338" s="1">
        <v>2677342</v>
      </c>
      <c r="L338" s="1">
        <v>2757866</v>
      </c>
      <c r="M338" s="1">
        <v>4525995</v>
      </c>
      <c r="N338" s="1">
        <v>1199024</v>
      </c>
      <c r="O338" s="33">
        <f t="shared" si="20"/>
        <v>29478764</v>
      </c>
      <c r="P338" s="33">
        <f t="shared" si="21"/>
        <v>9112294</v>
      </c>
      <c r="Q338" s="34">
        <f t="shared" si="22"/>
        <v>0.53884698544238718</v>
      </c>
      <c r="R338" s="34">
        <f t="shared" si="23"/>
        <v>0.16656506196680268</v>
      </c>
    </row>
    <row r="339" spans="1:18" x14ac:dyDescent="0.25">
      <c r="A339" t="s">
        <v>36</v>
      </c>
      <c r="B339" t="s">
        <v>19</v>
      </c>
      <c r="C339">
        <v>2014</v>
      </c>
      <c r="D339" t="s">
        <v>20</v>
      </c>
      <c r="E339" t="s">
        <v>22</v>
      </c>
      <c r="F339" s="1">
        <v>67453237</v>
      </c>
      <c r="G339" s="1">
        <v>32657990</v>
      </c>
      <c r="H339" s="1">
        <v>3195750</v>
      </c>
      <c r="I339" s="1">
        <v>7854754</v>
      </c>
      <c r="J339" s="1">
        <v>790029</v>
      </c>
      <c r="K339" s="1">
        <v>2759863</v>
      </c>
      <c r="L339" s="1">
        <v>3803865</v>
      </c>
      <c r="M339" s="1">
        <v>5621094</v>
      </c>
      <c r="N339" s="1">
        <v>1414558</v>
      </c>
      <c r="O339" s="33">
        <f t="shared" si="20"/>
        <v>34795247</v>
      </c>
      <c r="P339" s="33">
        <f t="shared" si="21"/>
        <v>9355334</v>
      </c>
      <c r="Q339" s="34">
        <f t="shared" si="22"/>
        <v>0.5158425087887184</v>
      </c>
      <c r="R339" s="34">
        <f t="shared" si="23"/>
        <v>0.13869362562985674</v>
      </c>
    </row>
    <row r="340" spans="1:18" x14ac:dyDescent="0.25">
      <c r="A340" t="s">
        <v>36</v>
      </c>
      <c r="B340" t="s">
        <v>19</v>
      </c>
      <c r="C340">
        <v>2014</v>
      </c>
      <c r="D340" t="s">
        <v>20</v>
      </c>
      <c r="E340" t="s">
        <v>23</v>
      </c>
      <c r="F340" s="1">
        <v>83507400</v>
      </c>
      <c r="G340" s="1">
        <v>41071028</v>
      </c>
      <c r="H340" s="1">
        <v>3954659</v>
      </c>
      <c r="I340" s="1">
        <v>8853593</v>
      </c>
      <c r="J340" s="1">
        <v>949150</v>
      </c>
      <c r="K340" s="1">
        <v>3459881</v>
      </c>
      <c r="L340" s="1">
        <v>4251787</v>
      </c>
      <c r="M340" s="1">
        <v>5860902</v>
      </c>
      <c r="N340" s="1">
        <v>1915308</v>
      </c>
      <c r="O340" s="33">
        <f t="shared" si="20"/>
        <v>42436372</v>
      </c>
      <c r="P340" s="33">
        <f t="shared" si="21"/>
        <v>13191092</v>
      </c>
      <c r="Q340" s="34">
        <f t="shared" si="22"/>
        <v>0.50817498808488826</v>
      </c>
      <c r="R340" s="34">
        <f t="shared" si="23"/>
        <v>0.15796315057108712</v>
      </c>
    </row>
    <row r="341" spans="1:18" x14ac:dyDescent="0.25">
      <c r="A341" t="s">
        <v>36</v>
      </c>
      <c r="B341" t="s">
        <v>19</v>
      </c>
      <c r="C341">
        <v>2014</v>
      </c>
      <c r="D341" t="s">
        <v>20</v>
      </c>
      <c r="E341" t="s">
        <v>24</v>
      </c>
      <c r="F341" s="1">
        <v>67583964</v>
      </c>
      <c r="G341" s="1">
        <v>33276599</v>
      </c>
      <c r="H341" s="1">
        <v>3006614</v>
      </c>
      <c r="I341" s="1">
        <v>6991832</v>
      </c>
      <c r="J341" s="1">
        <v>823867</v>
      </c>
      <c r="K341" s="1">
        <v>3236733</v>
      </c>
      <c r="L341" s="1">
        <v>4148358</v>
      </c>
      <c r="M341" s="1">
        <v>4893590</v>
      </c>
      <c r="N341" s="1">
        <v>1626403</v>
      </c>
      <c r="O341" s="33">
        <f t="shared" si="20"/>
        <v>34307365</v>
      </c>
      <c r="P341" s="33">
        <f t="shared" si="21"/>
        <v>9579968</v>
      </c>
      <c r="Q341" s="34">
        <f t="shared" si="22"/>
        <v>0.50762581786413119</v>
      </c>
      <c r="R341" s="34">
        <f t="shared" si="23"/>
        <v>0.14174912853587576</v>
      </c>
    </row>
    <row r="342" spans="1:18" x14ac:dyDescent="0.25">
      <c r="A342" t="s">
        <v>36</v>
      </c>
      <c r="B342" t="s">
        <v>19</v>
      </c>
      <c r="C342">
        <v>2014</v>
      </c>
      <c r="D342" t="s">
        <v>20</v>
      </c>
      <c r="E342" t="s">
        <v>25</v>
      </c>
      <c r="F342" s="1">
        <v>73003216</v>
      </c>
      <c r="G342" s="1">
        <v>35434154</v>
      </c>
      <c r="H342" s="1">
        <v>3225544</v>
      </c>
      <c r="I342" s="1">
        <v>8214482</v>
      </c>
      <c r="J342" s="1">
        <v>812381</v>
      </c>
      <c r="K342" s="1">
        <v>3200785</v>
      </c>
      <c r="L342" s="1">
        <v>4510094</v>
      </c>
      <c r="M342" s="1">
        <v>5157077</v>
      </c>
      <c r="N342" s="1">
        <v>1561407</v>
      </c>
      <c r="O342" s="33">
        <f t="shared" si="20"/>
        <v>37569062</v>
      </c>
      <c r="P342" s="33">
        <f t="shared" si="21"/>
        <v>10887292</v>
      </c>
      <c r="Q342" s="34">
        <f t="shared" si="22"/>
        <v>0.51462201336445235</v>
      </c>
      <c r="R342" s="34">
        <f t="shared" si="23"/>
        <v>0.14913441621530757</v>
      </c>
    </row>
    <row r="343" spans="1:18" x14ac:dyDescent="0.25">
      <c r="A343" t="s">
        <v>36</v>
      </c>
      <c r="B343" t="s">
        <v>19</v>
      </c>
      <c r="C343">
        <v>2014</v>
      </c>
      <c r="D343" t="s">
        <v>20</v>
      </c>
      <c r="E343" t="s">
        <v>26</v>
      </c>
      <c r="F343" s="1">
        <v>60633129</v>
      </c>
      <c r="G343" s="1">
        <v>25081587</v>
      </c>
      <c r="H343" s="1">
        <v>2564854</v>
      </c>
      <c r="I343" s="1">
        <v>6362428</v>
      </c>
      <c r="J343" s="1">
        <v>693944</v>
      </c>
      <c r="K343" s="1">
        <v>2673923</v>
      </c>
      <c r="L343" s="1">
        <v>3316938</v>
      </c>
      <c r="M343" s="1">
        <v>5302649</v>
      </c>
      <c r="N343" s="1">
        <v>1497786</v>
      </c>
      <c r="O343" s="33">
        <f t="shared" si="20"/>
        <v>35551542</v>
      </c>
      <c r="P343" s="33">
        <f t="shared" si="21"/>
        <v>13139020</v>
      </c>
      <c r="Q343" s="34">
        <f t="shared" si="22"/>
        <v>0.58633856748511204</v>
      </c>
      <c r="R343" s="34">
        <f t="shared" si="23"/>
        <v>0.21669704692297836</v>
      </c>
    </row>
    <row r="344" spans="1:18" x14ac:dyDescent="0.25">
      <c r="A344" t="s">
        <v>36</v>
      </c>
      <c r="B344" t="s">
        <v>19</v>
      </c>
      <c r="C344">
        <v>2014</v>
      </c>
      <c r="D344" t="s">
        <v>20</v>
      </c>
      <c r="E344" t="s">
        <v>27</v>
      </c>
      <c r="F344" s="1">
        <v>73831265</v>
      </c>
      <c r="G344" s="1">
        <v>34794166</v>
      </c>
      <c r="H344" s="1">
        <v>3440909</v>
      </c>
      <c r="I344" s="1">
        <v>8792535</v>
      </c>
      <c r="J344" s="1">
        <v>785991</v>
      </c>
      <c r="K344" s="1">
        <v>3201135</v>
      </c>
      <c r="L344" s="1">
        <v>3827683</v>
      </c>
      <c r="M344" s="1">
        <v>5727447</v>
      </c>
      <c r="N344" s="1">
        <v>1678802</v>
      </c>
      <c r="O344" s="33">
        <f t="shared" si="20"/>
        <v>39037099</v>
      </c>
      <c r="P344" s="33">
        <f t="shared" si="21"/>
        <v>11582597</v>
      </c>
      <c r="Q344" s="34">
        <f t="shared" si="22"/>
        <v>0.52873398552767581</v>
      </c>
      <c r="R344" s="34">
        <f t="shared" si="23"/>
        <v>0.15687929767964831</v>
      </c>
    </row>
    <row r="345" spans="1:18" x14ac:dyDescent="0.25">
      <c r="A345" t="s">
        <v>36</v>
      </c>
      <c r="B345" t="s">
        <v>19</v>
      </c>
      <c r="C345">
        <v>2014</v>
      </c>
      <c r="D345" t="s">
        <v>20</v>
      </c>
      <c r="E345" t="s">
        <v>28</v>
      </c>
      <c r="F345" s="1">
        <v>96747422</v>
      </c>
      <c r="G345" s="1">
        <v>46411721</v>
      </c>
      <c r="H345" s="1">
        <v>4716518</v>
      </c>
      <c r="I345" s="1">
        <v>9881604</v>
      </c>
      <c r="J345" s="1">
        <v>1084164</v>
      </c>
      <c r="K345" s="1">
        <v>4576715</v>
      </c>
      <c r="L345" s="1">
        <v>5977214</v>
      </c>
      <c r="M345" s="1">
        <v>7177731</v>
      </c>
      <c r="N345" s="1">
        <v>2267623</v>
      </c>
      <c r="O345" s="33">
        <f t="shared" si="20"/>
        <v>50335701</v>
      </c>
      <c r="P345" s="33">
        <f t="shared" si="21"/>
        <v>14654132</v>
      </c>
      <c r="Q345" s="34">
        <f t="shared" si="22"/>
        <v>0.5202795067759014</v>
      </c>
      <c r="R345" s="34">
        <f t="shared" si="23"/>
        <v>0.15146793265457761</v>
      </c>
    </row>
    <row r="346" spans="1:18" x14ac:dyDescent="0.25">
      <c r="A346" t="s">
        <v>36</v>
      </c>
      <c r="B346" t="s">
        <v>19</v>
      </c>
      <c r="C346">
        <v>2014</v>
      </c>
      <c r="D346" t="s">
        <v>20</v>
      </c>
      <c r="E346" t="s">
        <v>29</v>
      </c>
      <c r="F346" s="1">
        <v>53295086</v>
      </c>
      <c r="G346" s="1">
        <v>24803966</v>
      </c>
      <c r="H346" s="1">
        <v>2192406</v>
      </c>
      <c r="I346" s="1">
        <v>5967905</v>
      </c>
      <c r="J346" s="1">
        <v>657107</v>
      </c>
      <c r="K346" s="1">
        <v>2564086</v>
      </c>
      <c r="L346" s="1">
        <v>2721806</v>
      </c>
      <c r="M346" s="1">
        <v>3788018</v>
      </c>
      <c r="N346" s="1">
        <v>1272883</v>
      </c>
      <c r="O346" s="33">
        <f t="shared" si="20"/>
        <v>28491120</v>
      </c>
      <c r="P346" s="33">
        <f t="shared" si="21"/>
        <v>9326909</v>
      </c>
      <c r="Q346" s="34">
        <f t="shared" si="22"/>
        <v>0.5345918758813899</v>
      </c>
      <c r="R346" s="34">
        <f t="shared" si="23"/>
        <v>0.17500504643148526</v>
      </c>
    </row>
    <row r="347" spans="1:18" x14ac:dyDescent="0.25">
      <c r="A347" t="s">
        <v>36</v>
      </c>
      <c r="B347" t="s">
        <v>19</v>
      </c>
      <c r="C347">
        <v>2014</v>
      </c>
      <c r="D347" t="s">
        <v>20</v>
      </c>
      <c r="E347" t="s">
        <v>30</v>
      </c>
      <c r="F347" s="1">
        <v>71258255</v>
      </c>
      <c r="G347" s="1">
        <v>33853415</v>
      </c>
      <c r="H347" s="1">
        <v>3474868</v>
      </c>
      <c r="I347" s="1">
        <v>8422442</v>
      </c>
      <c r="J347" s="1">
        <v>837702</v>
      </c>
      <c r="K347" s="1">
        <v>2908571</v>
      </c>
      <c r="L347" s="1">
        <v>3787807</v>
      </c>
      <c r="M347" s="1">
        <v>5484871</v>
      </c>
      <c r="N347" s="1">
        <v>1500397</v>
      </c>
      <c r="O347" s="33">
        <f t="shared" si="20"/>
        <v>37404840</v>
      </c>
      <c r="P347" s="33">
        <f t="shared" si="21"/>
        <v>10988182</v>
      </c>
      <c r="Q347" s="34">
        <f t="shared" si="22"/>
        <v>0.52491939354956141</v>
      </c>
      <c r="R347" s="34">
        <f t="shared" si="23"/>
        <v>0.15420223242907086</v>
      </c>
    </row>
    <row r="348" spans="1:18" x14ac:dyDescent="0.25">
      <c r="A348" t="s">
        <v>36</v>
      </c>
      <c r="B348" t="s">
        <v>19</v>
      </c>
      <c r="C348">
        <v>2014</v>
      </c>
      <c r="D348" t="s">
        <v>20</v>
      </c>
      <c r="E348" t="s">
        <v>31</v>
      </c>
      <c r="F348" s="1">
        <v>52687090</v>
      </c>
      <c r="G348" s="1">
        <v>23190677</v>
      </c>
      <c r="H348" s="1">
        <v>2594599</v>
      </c>
      <c r="I348" s="1">
        <v>6185030</v>
      </c>
      <c r="J348" s="1">
        <v>528306</v>
      </c>
      <c r="K348" s="1">
        <v>2161622</v>
      </c>
      <c r="L348" s="1">
        <v>3196559</v>
      </c>
      <c r="M348" s="1">
        <v>4053787</v>
      </c>
      <c r="N348" s="1">
        <v>1075041</v>
      </c>
      <c r="O348" s="33">
        <f t="shared" si="20"/>
        <v>29496413</v>
      </c>
      <c r="P348" s="33">
        <f t="shared" si="21"/>
        <v>9701469</v>
      </c>
      <c r="Q348" s="34">
        <f t="shared" si="22"/>
        <v>0.55984137670157907</v>
      </c>
      <c r="R348" s="34">
        <f t="shared" si="23"/>
        <v>0.18413370334174842</v>
      </c>
    </row>
    <row r="349" spans="1:18" x14ac:dyDescent="0.25">
      <c r="A349" t="s">
        <v>36</v>
      </c>
      <c r="B349" t="s">
        <v>19</v>
      </c>
      <c r="C349">
        <v>2014</v>
      </c>
      <c r="D349" t="s">
        <v>20</v>
      </c>
      <c r="E349" t="s">
        <v>32</v>
      </c>
      <c r="F349" s="1">
        <v>98780894</v>
      </c>
      <c r="G349" s="1">
        <v>47301412</v>
      </c>
      <c r="H349" s="1">
        <v>4621559</v>
      </c>
      <c r="I349" s="1">
        <v>10736101</v>
      </c>
      <c r="J349" s="1">
        <v>1063936</v>
      </c>
      <c r="K349" s="1">
        <v>4136323</v>
      </c>
      <c r="L349" s="1">
        <v>5738434</v>
      </c>
      <c r="M349" s="1">
        <v>7901949</v>
      </c>
      <c r="N349" s="1">
        <v>2426938</v>
      </c>
      <c r="O349" s="33">
        <f t="shared" si="20"/>
        <v>51479482</v>
      </c>
      <c r="P349" s="33">
        <f t="shared" si="21"/>
        <v>14854242</v>
      </c>
      <c r="Q349" s="34">
        <f t="shared" si="22"/>
        <v>0.52114816859219759</v>
      </c>
      <c r="R349" s="34">
        <f t="shared" si="23"/>
        <v>0.15037565867747663</v>
      </c>
    </row>
    <row r="350" spans="1:18" x14ac:dyDescent="0.25">
      <c r="A350" t="s">
        <v>36</v>
      </c>
      <c r="B350" t="s">
        <v>19</v>
      </c>
      <c r="C350">
        <v>2015</v>
      </c>
      <c r="D350" t="s">
        <v>20</v>
      </c>
      <c r="E350" t="s">
        <v>21</v>
      </c>
      <c r="F350" s="1">
        <v>51517884</v>
      </c>
      <c r="G350" s="1">
        <v>24109262</v>
      </c>
      <c r="H350" s="1">
        <v>2075015</v>
      </c>
      <c r="I350" s="1">
        <v>6051373</v>
      </c>
      <c r="J350" s="1">
        <v>545095</v>
      </c>
      <c r="K350" s="1">
        <v>2391429</v>
      </c>
      <c r="L350" s="1">
        <v>2687879</v>
      </c>
      <c r="M350" s="1">
        <v>4411760</v>
      </c>
      <c r="N350" s="1">
        <v>1216887</v>
      </c>
      <c r="O350" s="33">
        <f t="shared" si="20"/>
        <v>27408622</v>
      </c>
      <c r="P350" s="33">
        <f t="shared" si="21"/>
        <v>8029184</v>
      </c>
      <c r="Q350" s="34">
        <f t="shared" si="22"/>
        <v>0.53202150150421557</v>
      </c>
      <c r="R350" s="34">
        <f t="shared" si="23"/>
        <v>0.15585236381214726</v>
      </c>
    </row>
    <row r="351" spans="1:18" x14ac:dyDescent="0.25">
      <c r="A351" t="s">
        <v>36</v>
      </c>
      <c r="B351" t="s">
        <v>19</v>
      </c>
      <c r="C351">
        <v>2015</v>
      </c>
      <c r="D351" t="s">
        <v>20</v>
      </c>
      <c r="E351" t="s">
        <v>22</v>
      </c>
      <c r="F351" s="1">
        <v>56551959</v>
      </c>
      <c r="G351" s="1">
        <v>26510883</v>
      </c>
      <c r="H351" s="1">
        <v>2656419</v>
      </c>
      <c r="I351" s="1">
        <v>6548834</v>
      </c>
      <c r="J351" s="1">
        <v>701066</v>
      </c>
      <c r="K351" s="1">
        <v>2692169</v>
      </c>
      <c r="L351" s="1">
        <v>3211296</v>
      </c>
      <c r="M351" s="1">
        <v>4155646</v>
      </c>
      <c r="N351" s="1">
        <v>1313623</v>
      </c>
      <c r="O351" s="33">
        <f t="shared" si="20"/>
        <v>30041076</v>
      </c>
      <c r="P351" s="33">
        <f t="shared" si="21"/>
        <v>8762023</v>
      </c>
      <c r="Q351" s="34">
        <f t="shared" si="22"/>
        <v>0.53121194263137728</v>
      </c>
      <c r="R351" s="34">
        <f t="shared" si="23"/>
        <v>0.1549375681220875</v>
      </c>
    </row>
    <row r="352" spans="1:18" x14ac:dyDescent="0.25">
      <c r="A352" t="s">
        <v>36</v>
      </c>
      <c r="B352" t="s">
        <v>19</v>
      </c>
      <c r="C352">
        <v>2015</v>
      </c>
      <c r="D352" t="s">
        <v>20</v>
      </c>
      <c r="E352" t="s">
        <v>23</v>
      </c>
      <c r="F352" s="1">
        <v>87753553</v>
      </c>
      <c r="G352" s="1">
        <v>35668763</v>
      </c>
      <c r="H352" s="1">
        <v>4368917</v>
      </c>
      <c r="I352" s="1">
        <v>9278911</v>
      </c>
      <c r="J352" s="1">
        <v>987089</v>
      </c>
      <c r="K352" s="1">
        <v>3960801</v>
      </c>
      <c r="L352" s="1">
        <v>4467813</v>
      </c>
      <c r="M352" s="1">
        <v>7218683</v>
      </c>
      <c r="N352" s="1">
        <v>2038375</v>
      </c>
      <c r="O352" s="33">
        <f t="shared" si="20"/>
        <v>52084790</v>
      </c>
      <c r="P352" s="33">
        <f t="shared" si="21"/>
        <v>19764201</v>
      </c>
      <c r="Q352" s="34">
        <f t="shared" si="22"/>
        <v>0.59353482815675851</v>
      </c>
      <c r="R352" s="34">
        <f t="shared" si="23"/>
        <v>0.22522394050529213</v>
      </c>
    </row>
    <row r="353" spans="1:18" x14ac:dyDescent="0.25">
      <c r="A353" t="s">
        <v>36</v>
      </c>
      <c r="B353" t="s">
        <v>19</v>
      </c>
      <c r="C353">
        <v>2015</v>
      </c>
      <c r="D353" t="s">
        <v>20</v>
      </c>
      <c r="E353" t="s">
        <v>24</v>
      </c>
      <c r="F353" s="1">
        <v>53003500</v>
      </c>
      <c r="G353" s="1">
        <v>24023570</v>
      </c>
      <c r="H353" s="1">
        <v>2344026</v>
      </c>
      <c r="I353" s="1">
        <v>5810585</v>
      </c>
      <c r="J353" s="1">
        <v>545279</v>
      </c>
      <c r="K353" s="1">
        <v>2462961</v>
      </c>
      <c r="L353" s="1">
        <v>3030650</v>
      </c>
      <c r="M353" s="1">
        <v>3830881</v>
      </c>
      <c r="N353" s="1">
        <v>1152623</v>
      </c>
      <c r="O353" s="33">
        <f t="shared" si="20"/>
        <v>28979930</v>
      </c>
      <c r="P353" s="33">
        <f t="shared" si="21"/>
        <v>9802925</v>
      </c>
      <c r="Q353" s="34">
        <f t="shared" si="22"/>
        <v>0.54675502561151623</v>
      </c>
      <c r="R353" s="34">
        <f t="shared" si="23"/>
        <v>0.18494863546746912</v>
      </c>
    </row>
    <row r="354" spans="1:18" x14ac:dyDescent="0.25">
      <c r="A354" t="s">
        <v>36</v>
      </c>
      <c r="B354" t="s">
        <v>19</v>
      </c>
      <c r="C354">
        <v>2015</v>
      </c>
      <c r="D354" t="s">
        <v>20</v>
      </c>
      <c r="E354" t="s">
        <v>25</v>
      </c>
      <c r="F354" s="1">
        <v>56564696</v>
      </c>
      <c r="G354" s="1">
        <v>26025524</v>
      </c>
      <c r="H354" s="1">
        <v>2693681</v>
      </c>
      <c r="I354" s="1">
        <v>6107421</v>
      </c>
      <c r="J354" s="1">
        <v>587893</v>
      </c>
      <c r="K354" s="1">
        <v>2724738</v>
      </c>
      <c r="L354" s="1">
        <v>3196353</v>
      </c>
      <c r="M354" s="1">
        <v>4765178</v>
      </c>
      <c r="N354" s="1">
        <v>1373322</v>
      </c>
      <c r="O354" s="33">
        <f t="shared" si="20"/>
        <v>30539172</v>
      </c>
      <c r="P354" s="33">
        <f t="shared" si="21"/>
        <v>9090586</v>
      </c>
      <c r="Q354" s="34">
        <f t="shared" si="22"/>
        <v>0.53989810181248032</v>
      </c>
      <c r="R354" s="34">
        <f t="shared" si="23"/>
        <v>0.16071130303608455</v>
      </c>
    </row>
    <row r="355" spans="1:18" x14ac:dyDescent="0.25">
      <c r="A355" t="s">
        <v>36</v>
      </c>
      <c r="B355" t="s">
        <v>19</v>
      </c>
      <c r="C355">
        <v>2015</v>
      </c>
      <c r="D355" t="s">
        <v>20</v>
      </c>
      <c r="E355" t="s">
        <v>26</v>
      </c>
      <c r="F355" s="1">
        <v>99534990</v>
      </c>
      <c r="G355" s="1">
        <v>48369463</v>
      </c>
      <c r="H355" s="1">
        <v>4021826</v>
      </c>
      <c r="I355" s="1">
        <v>10994327</v>
      </c>
      <c r="J355" s="1">
        <v>1098610</v>
      </c>
      <c r="K355" s="1">
        <v>3981861</v>
      </c>
      <c r="L355" s="1">
        <v>5350859</v>
      </c>
      <c r="M355" s="1">
        <v>7460187</v>
      </c>
      <c r="N355" s="1">
        <v>2254182</v>
      </c>
      <c r="O355" s="33">
        <f t="shared" si="20"/>
        <v>51165527</v>
      </c>
      <c r="P355" s="33">
        <f t="shared" si="21"/>
        <v>16003675</v>
      </c>
      <c r="Q355" s="34">
        <f t="shared" si="22"/>
        <v>0.51404563360080713</v>
      </c>
      <c r="R355" s="34">
        <f t="shared" si="23"/>
        <v>0.16078441360168921</v>
      </c>
    </row>
    <row r="356" spans="1:18" x14ac:dyDescent="0.25">
      <c r="A356" t="s">
        <v>36</v>
      </c>
      <c r="B356" t="s">
        <v>19</v>
      </c>
      <c r="C356">
        <v>2015</v>
      </c>
      <c r="D356" t="s">
        <v>20</v>
      </c>
      <c r="E356" t="s">
        <v>27</v>
      </c>
      <c r="F356" s="1">
        <v>83822589</v>
      </c>
      <c r="G356" s="1">
        <v>34138458</v>
      </c>
      <c r="H356" s="1">
        <v>3442089</v>
      </c>
      <c r="I356" s="1">
        <v>9081939</v>
      </c>
      <c r="J356" s="1">
        <v>855026</v>
      </c>
      <c r="K356" s="1">
        <v>3632483</v>
      </c>
      <c r="L356" s="1">
        <v>4667697</v>
      </c>
      <c r="M356" s="1">
        <v>7070792</v>
      </c>
      <c r="N356" s="1">
        <v>1846409</v>
      </c>
      <c r="O356" s="33">
        <f t="shared" si="20"/>
        <v>49684131</v>
      </c>
      <c r="P356" s="33">
        <f t="shared" si="21"/>
        <v>19087696</v>
      </c>
      <c r="Q356" s="34">
        <f t="shared" si="22"/>
        <v>0.59272961611815633</v>
      </c>
      <c r="R356" s="34">
        <f t="shared" si="23"/>
        <v>0.22771541928870748</v>
      </c>
    </row>
    <row r="357" spans="1:18" x14ac:dyDescent="0.25">
      <c r="A357" t="s">
        <v>36</v>
      </c>
      <c r="B357" t="s">
        <v>19</v>
      </c>
      <c r="C357">
        <v>2015</v>
      </c>
      <c r="D357" t="s">
        <v>20</v>
      </c>
      <c r="E357" t="s">
        <v>28</v>
      </c>
      <c r="F357" s="1">
        <v>57123654</v>
      </c>
      <c r="G357" s="1">
        <v>23452691</v>
      </c>
      <c r="H357" s="1">
        <v>2342553</v>
      </c>
      <c r="I357" s="1">
        <v>7021257</v>
      </c>
      <c r="J357" s="1">
        <v>588026</v>
      </c>
      <c r="K357" s="1">
        <v>2377917</v>
      </c>
      <c r="L357" s="1">
        <v>3299636</v>
      </c>
      <c r="M357" s="1">
        <v>4742612</v>
      </c>
      <c r="N357" s="1">
        <v>1366324</v>
      </c>
      <c r="O357" s="33">
        <f t="shared" si="20"/>
        <v>33670963</v>
      </c>
      <c r="P357" s="33">
        <f t="shared" si="21"/>
        <v>11932638</v>
      </c>
      <c r="Q357" s="34">
        <f t="shared" si="22"/>
        <v>0.58943993673794048</v>
      </c>
      <c r="R357" s="34">
        <f t="shared" si="23"/>
        <v>0.20889136398732477</v>
      </c>
    </row>
    <row r="358" spans="1:18" x14ac:dyDescent="0.25">
      <c r="A358" t="s">
        <v>36</v>
      </c>
      <c r="B358" t="s">
        <v>19</v>
      </c>
      <c r="C358">
        <v>2015</v>
      </c>
      <c r="D358" t="s">
        <v>20</v>
      </c>
      <c r="E358" t="s">
        <v>29</v>
      </c>
      <c r="F358" s="1">
        <v>86240365</v>
      </c>
      <c r="G358" s="1">
        <v>38340811</v>
      </c>
      <c r="H358" s="1">
        <v>3959339</v>
      </c>
      <c r="I358" s="1">
        <v>10773242</v>
      </c>
      <c r="J358" s="1">
        <v>985449</v>
      </c>
      <c r="K358" s="1">
        <v>4192334</v>
      </c>
      <c r="L358" s="1">
        <v>5147180</v>
      </c>
      <c r="M358" s="1">
        <v>7247016</v>
      </c>
      <c r="N358" s="1">
        <v>1771647</v>
      </c>
      <c r="O358" s="33">
        <f t="shared" si="20"/>
        <v>47899554</v>
      </c>
      <c r="P358" s="33">
        <f t="shared" si="21"/>
        <v>13823347</v>
      </c>
      <c r="Q358" s="34">
        <f t="shared" si="22"/>
        <v>0.55541919378472016</v>
      </c>
      <c r="R358" s="34">
        <f t="shared" si="23"/>
        <v>0.16028859571733028</v>
      </c>
    </row>
    <row r="359" spans="1:18" x14ac:dyDescent="0.25">
      <c r="A359" t="s">
        <v>36</v>
      </c>
      <c r="B359" t="s">
        <v>19</v>
      </c>
      <c r="C359">
        <v>2015</v>
      </c>
      <c r="D359" t="s">
        <v>20</v>
      </c>
      <c r="E359" t="s">
        <v>30</v>
      </c>
      <c r="F359" s="1">
        <v>75992432</v>
      </c>
      <c r="G359" s="1">
        <v>37770955</v>
      </c>
      <c r="H359" s="1">
        <v>3553160</v>
      </c>
      <c r="I359" s="1">
        <v>9183322</v>
      </c>
      <c r="J359" s="1">
        <v>880356</v>
      </c>
      <c r="K359" s="1">
        <v>3114375</v>
      </c>
      <c r="L359" s="1">
        <v>3882597</v>
      </c>
      <c r="M359" s="1">
        <v>5760591</v>
      </c>
      <c r="N359" s="1">
        <v>1782794</v>
      </c>
      <c r="O359" s="33">
        <f t="shared" si="20"/>
        <v>38221477</v>
      </c>
      <c r="P359" s="33">
        <f t="shared" si="21"/>
        <v>10064282</v>
      </c>
      <c r="Q359" s="34">
        <f t="shared" si="22"/>
        <v>0.50296425570377856</v>
      </c>
      <c r="R359" s="34">
        <f t="shared" si="23"/>
        <v>0.13243795118966584</v>
      </c>
    </row>
    <row r="360" spans="1:18" x14ac:dyDescent="0.25">
      <c r="A360" t="s">
        <v>36</v>
      </c>
      <c r="B360" t="s">
        <v>19</v>
      </c>
      <c r="C360">
        <v>2015</v>
      </c>
      <c r="D360" t="s">
        <v>20</v>
      </c>
      <c r="E360" t="s">
        <v>31</v>
      </c>
      <c r="F360" s="1">
        <v>87960046</v>
      </c>
      <c r="G360" s="1">
        <v>36132005</v>
      </c>
      <c r="H360" s="1">
        <v>3864192</v>
      </c>
      <c r="I360" s="1">
        <v>9613130</v>
      </c>
      <c r="J360" s="1">
        <v>1016017</v>
      </c>
      <c r="K360" s="1">
        <v>3866225</v>
      </c>
      <c r="L360" s="1">
        <v>5144107</v>
      </c>
      <c r="M360" s="1">
        <v>6830492</v>
      </c>
      <c r="N360" s="1">
        <v>1859575</v>
      </c>
      <c r="O360" s="33">
        <f t="shared" si="20"/>
        <v>51828041</v>
      </c>
      <c r="P360" s="33">
        <f t="shared" si="21"/>
        <v>19634303</v>
      </c>
      <c r="Q360" s="34">
        <f t="shared" si="22"/>
        <v>0.58922253178448769</v>
      </c>
      <c r="R360" s="34">
        <f t="shared" si="23"/>
        <v>0.22321842578390649</v>
      </c>
    </row>
    <row r="361" spans="1:18" x14ac:dyDescent="0.25">
      <c r="A361" t="s">
        <v>36</v>
      </c>
      <c r="B361" t="s">
        <v>19</v>
      </c>
      <c r="C361">
        <v>2015</v>
      </c>
      <c r="D361" t="s">
        <v>20</v>
      </c>
      <c r="E361" t="s">
        <v>32</v>
      </c>
      <c r="F361" s="1">
        <v>75595351</v>
      </c>
      <c r="G361" s="1">
        <v>31307040</v>
      </c>
      <c r="H361" s="1">
        <v>3439053</v>
      </c>
      <c r="I361" s="1">
        <v>7861085</v>
      </c>
      <c r="J361" s="1">
        <v>809897</v>
      </c>
      <c r="K361" s="1">
        <v>3621911</v>
      </c>
      <c r="L361" s="1">
        <v>4194381</v>
      </c>
      <c r="M361" s="1">
        <v>6058210</v>
      </c>
      <c r="N361" s="1">
        <v>1753534</v>
      </c>
      <c r="O361" s="33">
        <f t="shared" si="20"/>
        <v>44288311</v>
      </c>
      <c r="P361" s="33">
        <f t="shared" si="21"/>
        <v>16550240</v>
      </c>
      <c r="Q361" s="34">
        <f t="shared" si="22"/>
        <v>0.58586024688211313</v>
      </c>
      <c r="R361" s="34">
        <f t="shared" si="23"/>
        <v>0.21893198167702138</v>
      </c>
    </row>
    <row r="362" spans="1:18" x14ac:dyDescent="0.25">
      <c r="A362" t="s">
        <v>36</v>
      </c>
      <c r="B362" t="s">
        <v>19</v>
      </c>
      <c r="C362">
        <v>2016</v>
      </c>
      <c r="D362" t="s">
        <v>20</v>
      </c>
      <c r="E362" t="s">
        <v>21</v>
      </c>
      <c r="F362" s="1">
        <v>63610791</v>
      </c>
      <c r="G362" s="1">
        <v>26145811</v>
      </c>
      <c r="H362" s="1">
        <v>2916215</v>
      </c>
      <c r="I362" s="1">
        <v>7556025</v>
      </c>
      <c r="J362" s="1">
        <v>664349</v>
      </c>
      <c r="K362" s="1">
        <v>2963375</v>
      </c>
      <c r="L362" s="1">
        <v>3762203</v>
      </c>
      <c r="M362" s="1">
        <v>4461078</v>
      </c>
      <c r="N362" s="1">
        <v>1331140</v>
      </c>
      <c r="O362" s="33">
        <f t="shared" si="20"/>
        <v>37464980</v>
      </c>
      <c r="P362" s="33">
        <f t="shared" si="21"/>
        <v>13810595</v>
      </c>
      <c r="Q362" s="34">
        <f t="shared" si="22"/>
        <v>0.58897208179662475</v>
      </c>
      <c r="R362" s="34">
        <f t="shared" si="23"/>
        <v>0.21711088296323811</v>
      </c>
    </row>
    <row r="363" spans="1:18" x14ac:dyDescent="0.25">
      <c r="A363" t="s">
        <v>36</v>
      </c>
      <c r="B363" t="s">
        <v>19</v>
      </c>
      <c r="C363">
        <v>2016</v>
      </c>
      <c r="D363" t="s">
        <v>20</v>
      </c>
      <c r="E363" t="s">
        <v>22</v>
      </c>
      <c r="F363" s="1">
        <v>98454552</v>
      </c>
      <c r="G363" s="1">
        <v>40988911</v>
      </c>
      <c r="H363" s="1">
        <v>4440472</v>
      </c>
      <c r="I363" s="1">
        <v>11206389</v>
      </c>
      <c r="J363" s="1">
        <v>1074006</v>
      </c>
      <c r="K363" s="1">
        <v>4585982</v>
      </c>
      <c r="L363" s="1">
        <v>6024947</v>
      </c>
      <c r="M363" s="1">
        <v>7234272</v>
      </c>
      <c r="N363" s="1">
        <v>2020196</v>
      </c>
      <c r="O363" s="33">
        <f t="shared" si="20"/>
        <v>57465641</v>
      </c>
      <c r="P363" s="33">
        <f t="shared" si="21"/>
        <v>20879377</v>
      </c>
      <c r="Q363" s="34">
        <f t="shared" si="22"/>
        <v>0.58367683192545528</v>
      </c>
      <c r="R363" s="34">
        <f t="shared" si="23"/>
        <v>0.21207122043478496</v>
      </c>
    </row>
    <row r="364" spans="1:18" x14ac:dyDescent="0.25">
      <c r="A364" t="s">
        <v>36</v>
      </c>
      <c r="B364" t="s">
        <v>19</v>
      </c>
      <c r="C364">
        <v>2016</v>
      </c>
      <c r="D364" t="s">
        <v>20</v>
      </c>
      <c r="E364" t="s">
        <v>23</v>
      </c>
      <c r="F364" s="1">
        <v>84700526</v>
      </c>
      <c r="G364" s="1">
        <v>40435685</v>
      </c>
      <c r="H364" s="1">
        <v>3526159</v>
      </c>
      <c r="I364" s="1">
        <v>9147690</v>
      </c>
      <c r="J364" s="1">
        <v>958050</v>
      </c>
      <c r="K364" s="1">
        <v>3982432</v>
      </c>
      <c r="L364" s="1">
        <v>4598465</v>
      </c>
      <c r="M364" s="1">
        <v>7372199</v>
      </c>
      <c r="N364" s="1">
        <v>2026172</v>
      </c>
      <c r="O364" s="33">
        <f t="shared" si="20"/>
        <v>44264841</v>
      </c>
      <c r="P364" s="33">
        <f t="shared" si="21"/>
        <v>12653674</v>
      </c>
      <c r="Q364" s="34">
        <f t="shared" si="22"/>
        <v>0.52260408630756316</v>
      </c>
      <c r="R364" s="34">
        <f t="shared" si="23"/>
        <v>0.14939309821995675</v>
      </c>
    </row>
    <row r="365" spans="1:18" x14ac:dyDescent="0.25">
      <c r="A365" t="s">
        <v>36</v>
      </c>
      <c r="B365" t="s">
        <v>19</v>
      </c>
      <c r="C365">
        <v>2016</v>
      </c>
      <c r="D365" t="s">
        <v>20</v>
      </c>
      <c r="E365" t="s">
        <v>24</v>
      </c>
      <c r="F365" s="1">
        <v>83561516</v>
      </c>
      <c r="G365" s="1">
        <v>36699482</v>
      </c>
      <c r="H365" s="1">
        <v>3367712</v>
      </c>
      <c r="I365" s="1">
        <v>9786168</v>
      </c>
      <c r="J365" s="1">
        <v>966024</v>
      </c>
      <c r="K365" s="1">
        <v>4113810</v>
      </c>
      <c r="L365" s="1">
        <v>4809923</v>
      </c>
      <c r="M365" s="1">
        <v>6811558</v>
      </c>
      <c r="N365" s="1">
        <v>1870382</v>
      </c>
      <c r="O365" s="33">
        <f t="shared" si="20"/>
        <v>46862034</v>
      </c>
      <c r="P365" s="33">
        <f t="shared" si="21"/>
        <v>15136457</v>
      </c>
      <c r="Q365" s="34">
        <f t="shared" si="22"/>
        <v>0.56080880581438941</v>
      </c>
      <c r="R365" s="34">
        <f t="shared" si="23"/>
        <v>0.18114148383808643</v>
      </c>
    </row>
    <row r="366" spans="1:18" x14ac:dyDescent="0.25">
      <c r="A366" t="s">
        <v>36</v>
      </c>
      <c r="B366" t="s">
        <v>19</v>
      </c>
      <c r="C366">
        <v>2016</v>
      </c>
      <c r="D366" t="s">
        <v>20</v>
      </c>
      <c r="E366" t="s">
        <v>25</v>
      </c>
      <c r="F366" s="1">
        <v>81655883</v>
      </c>
      <c r="G366" s="1">
        <v>38152005</v>
      </c>
      <c r="H366" s="1">
        <v>3341830</v>
      </c>
      <c r="I366" s="1">
        <v>8921600</v>
      </c>
      <c r="J366" s="1">
        <v>818929</v>
      </c>
      <c r="K366" s="1">
        <v>3683094</v>
      </c>
      <c r="L366" s="1">
        <v>4657393</v>
      </c>
      <c r="M366" s="1">
        <v>6635711</v>
      </c>
      <c r="N366" s="1">
        <v>1704389</v>
      </c>
      <c r="O366" s="33">
        <f t="shared" si="20"/>
        <v>43503878</v>
      </c>
      <c r="P366" s="33">
        <f t="shared" si="21"/>
        <v>13740932</v>
      </c>
      <c r="Q366" s="34">
        <f t="shared" si="22"/>
        <v>0.53277089661745491</v>
      </c>
      <c r="R366" s="34">
        <f t="shared" si="23"/>
        <v>0.16827853052547359</v>
      </c>
    </row>
    <row r="367" spans="1:18" x14ac:dyDescent="0.25">
      <c r="A367" t="s">
        <v>36</v>
      </c>
      <c r="B367" t="s">
        <v>19</v>
      </c>
      <c r="C367">
        <v>2016</v>
      </c>
      <c r="D367" t="s">
        <v>20</v>
      </c>
      <c r="E367" t="s">
        <v>26</v>
      </c>
      <c r="F367" s="1">
        <v>96670862</v>
      </c>
      <c r="G367" s="1">
        <v>44836102</v>
      </c>
      <c r="H367" s="1">
        <v>4606371</v>
      </c>
      <c r="I367" s="1">
        <v>9844151</v>
      </c>
      <c r="J367" s="1">
        <v>1062404</v>
      </c>
      <c r="K367" s="1">
        <v>4437334</v>
      </c>
      <c r="L367" s="1">
        <v>6015899</v>
      </c>
      <c r="M367" s="1">
        <v>7271478</v>
      </c>
      <c r="N367" s="1">
        <v>2355911</v>
      </c>
      <c r="O367" s="33">
        <f t="shared" si="20"/>
        <v>51834760</v>
      </c>
      <c r="P367" s="33">
        <f t="shared" si="21"/>
        <v>16241212</v>
      </c>
      <c r="Q367" s="34">
        <f t="shared" si="22"/>
        <v>0.53619838416254106</v>
      </c>
      <c r="R367" s="34">
        <f t="shared" si="23"/>
        <v>0.16800524650333623</v>
      </c>
    </row>
    <row r="368" spans="1:18" x14ac:dyDescent="0.25">
      <c r="A368" t="s">
        <v>36</v>
      </c>
      <c r="B368" t="s">
        <v>19</v>
      </c>
      <c r="C368">
        <v>2016</v>
      </c>
      <c r="D368" t="s">
        <v>20</v>
      </c>
      <c r="E368" t="s">
        <v>27</v>
      </c>
      <c r="F368" s="1">
        <v>90524362</v>
      </c>
      <c r="G368" s="1">
        <v>39539223</v>
      </c>
      <c r="H368" s="1">
        <v>4445902</v>
      </c>
      <c r="I368" s="1">
        <v>9459380</v>
      </c>
      <c r="J368" s="1">
        <v>942468</v>
      </c>
      <c r="K368" s="1">
        <v>3623041</v>
      </c>
      <c r="L368" s="1">
        <v>4861754</v>
      </c>
      <c r="M368" s="1">
        <v>7226569</v>
      </c>
      <c r="N368" s="1">
        <v>1853220</v>
      </c>
      <c r="O368" s="33">
        <f t="shared" si="20"/>
        <v>50985139</v>
      </c>
      <c r="P368" s="33">
        <f t="shared" si="21"/>
        <v>18572805</v>
      </c>
      <c r="Q368" s="34">
        <f t="shared" si="22"/>
        <v>0.56322008654421674</v>
      </c>
      <c r="R368" s="34">
        <f t="shared" si="23"/>
        <v>0.20516913447012197</v>
      </c>
    </row>
    <row r="369" spans="1:18" x14ac:dyDescent="0.25">
      <c r="A369" t="s">
        <v>36</v>
      </c>
      <c r="B369" t="s">
        <v>19</v>
      </c>
      <c r="C369">
        <v>2016</v>
      </c>
      <c r="D369" t="s">
        <v>20</v>
      </c>
      <c r="E369" t="s">
        <v>28</v>
      </c>
      <c r="F369" s="1">
        <v>61969697</v>
      </c>
      <c r="G369" s="1">
        <v>26110465</v>
      </c>
      <c r="H369" s="1">
        <v>3012406</v>
      </c>
      <c r="I369" s="1">
        <v>7486614</v>
      </c>
      <c r="J369" s="1">
        <v>654648</v>
      </c>
      <c r="K369" s="1">
        <v>2921017</v>
      </c>
      <c r="L369" s="1">
        <v>3513189</v>
      </c>
      <c r="M369" s="1">
        <v>5169120</v>
      </c>
      <c r="N369" s="1">
        <v>1528250</v>
      </c>
      <c r="O369" s="33">
        <f t="shared" si="20"/>
        <v>35859232</v>
      </c>
      <c r="P369" s="33">
        <f t="shared" si="21"/>
        <v>11573988</v>
      </c>
      <c r="Q369" s="34">
        <f t="shared" si="22"/>
        <v>0.57865753321337032</v>
      </c>
      <c r="R369" s="34">
        <f t="shared" si="23"/>
        <v>0.18676851042211809</v>
      </c>
    </row>
    <row r="370" spans="1:18" x14ac:dyDescent="0.25">
      <c r="A370" t="s">
        <v>36</v>
      </c>
      <c r="B370" t="s">
        <v>19</v>
      </c>
      <c r="C370">
        <v>2016</v>
      </c>
      <c r="D370" t="s">
        <v>20</v>
      </c>
      <c r="E370" t="s">
        <v>29</v>
      </c>
      <c r="F370" s="1">
        <v>86214061</v>
      </c>
      <c r="G370" s="1">
        <v>40139858</v>
      </c>
      <c r="H370" s="1">
        <v>3678680</v>
      </c>
      <c r="I370" s="1">
        <v>9181290</v>
      </c>
      <c r="J370" s="1">
        <v>946095</v>
      </c>
      <c r="K370" s="1">
        <v>4130479</v>
      </c>
      <c r="L370" s="1">
        <v>4709694</v>
      </c>
      <c r="M370" s="1">
        <v>6428260</v>
      </c>
      <c r="N370" s="1">
        <v>1910352</v>
      </c>
      <c r="O370" s="33">
        <f t="shared" si="20"/>
        <v>46074203</v>
      </c>
      <c r="P370" s="33">
        <f t="shared" si="21"/>
        <v>15089353</v>
      </c>
      <c r="Q370" s="34">
        <f t="shared" si="22"/>
        <v>0.53441634074052025</v>
      </c>
      <c r="R370" s="34">
        <f t="shared" si="23"/>
        <v>0.17502194914585917</v>
      </c>
    </row>
    <row r="371" spans="1:18" x14ac:dyDescent="0.25">
      <c r="A371" t="s">
        <v>36</v>
      </c>
      <c r="B371" t="s">
        <v>19</v>
      </c>
      <c r="C371">
        <v>2016</v>
      </c>
      <c r="D371" t="s">
        <v>20</v>
      </c>
      <c r="E371" t="s">
        <v>30</v>
      </c>
      <c r="F371" s="1">
        <v>51372015</v>
      </c>
      <c r="G371" s="1">
        <v>22047375</v>
      </c>
      <c r="H371" s="1">
        <v>2189989</v>
      </c>
      <c r="I371" s="1">
        <v>6122880</v>
      </c>
      <c r="J371" s="1">
        <v>587646</v>
      </c>
      <c r="K371" s="1">
        <v>2334662</v>
      </c>
      <c r="L371" s="1">
        <v>3081661</v>
      </c>
      <c r="M371" s="1">
        <v>4150345</v>
      </c>
      <c r="N371" s="1">
        <v>1244194</v>
      </c>
      <c r="O371" s="33">
        <f t="shared" si="20"/>
        <v>29324640</v>
      </c>
      <c r="P371" s="33">
        <f t="shared" si="21"/>
        <v>9613263</v>
      </c>
      <c r="Q371" s="34">
        <f t="shared" si="22"/>
        <v>0.57082907882822975</v>
      </c>
      <c r="R371" s="34">
        <f t="shared" si="23"/>
        <v>0.18713034713549781</v>
      </c>
    </row>
    <row r="372" spans="1:18" x14ac:dyDescent="0.25">
      <c r="A372" t="s">
        <v>36</v>
      </c>
      <c r="B372" t="s">
        <v>19</v>
      </c>
      <c r="C372">
        <v>2016</v>
      </c>
      <c r="D372" t="s">
        <v>20</v>
      </c>
      <c r="E372" t="s">
        <v>31</v>
      </c>
      <c r="F372" s="1">
        <v>87853084</v>
      </c>
      <c r="G372" s="1">
        <v>39579231</v>
      </c>
      <c r="H372" s="1">
        <v>3623312</v>
      </c>
      <c r="I372" s="1">
        <v>10596859</v>
      </c>
      <c r="J372" s="1">
        <v>1038774</v>
      </c>
      <c r="K372" s="1">
        <v>3581303</v>
      </c>
      <c r="L372" s="1">
        <v>4476716</v>
      </c>
      <c r="M372" s="1">
        <v>7315956</v>
      </c>
      <c r="N372" s="1">
        <v>2153880</v>
      </c>
      <c r="O372" s="33">
        <f t="shared" si="20"/>
        <v>48273853</v>
      </c>
      <c r="P372" s="33">
        <f t="shared" si="21"/>
        <v>15487053</v>
      </c>
      <c r="Q372" s="34">
        <f t="shared" si="22"/>
        <v>0.54948387469243531</v>
      </c>
      <c r="R372" s="34">
        <f t="shared" si="23"/>
        <v>0.17628354401309348</v>
      </c>
    </row>
    <row r="373" spans="1:18" x14ac:dyDescent="0.25">
      <c r="A373" t="s">
        <v>36</v>
      </c>
      <c r="B373" t="s">
        <v>19</v>
      </c>
      <c r="C373">
        <v>2016</v>
      </c>
      <c r="D373" t="s">
        <v>20</v>
      </c>
      <c r="E373" t="s">
        <v>32</v>
      </c>
      <c r="F373" s="1">
        <v>87844733</v>
      </c>
      <c r="G373" s="1">
        <v>41450728</v>
      </c>
      <c r="H373" s="1">
        <v>3909828</v>
      </c>
      <c r="I373" s="1">
        <v>9392546</v>
      </c>
      <c r="J373" s="1">
        <v>1051917</v>
      </c>
      <c r="K373" s="1">
        <v>3983309</v>
      </c>
      <c r="L373" s="1">
        <v>4995099</v>
      </c>
      <c r="M373" s="1">
        <v>7651080</v>
      </c>
      <c r="N373" s="1">
        <v>1806635</v>
      </c>
      <c r="O373" s="33">
        <f t="shared" si="20"/>
        <v>46394005</v>
      </c>
      <c r="P373" s="33">
        <f t="shared" si="21"/>
        <v>13603591</v>
      </c>
      <c r="Q373" s="34">
        <f t="shared" si="22"/>
        <v>0.52813644501600343</v>
      </c>
      <c r="R373" s="34">
        <f t="shared" si="23"/>
        <v>0.15485949510484595</v>
      </c>
    </row>
    <row r="374" spans="1:18" x14ac:dyDescent="0.25">
      <c r="A374" t="s">
        <v>36</v>
      </c>
      <c r="B374" t="s">
        <v>19</v>
      </c>
      <c r="C374">
        <v>2017</v>
      </c>
      <c r="D374" t="s">
        <v>20</v>
      </c>
      <c r="E374" t="s">
        <v>21</v>
      </c>
      <c r="F374" s="1">
        <v>90566899</v>
      </c>
      <c r="G374" s="1">
        <v>38993954</v>
      </c>
      <c r="H374" s="1">
        <v>3631480</v>
      </c>
      <c r="I374" s="1">
        <v>10606715</v>
      </c>
      <c r="J374" s="1">
        <v>1071676</v>
      </c>
      <c r="K374" s="1">
        <v>3683650</v>
      </c>
      <c r="L374" s="1">
        <v>5347644</v>
      </c>
      <c r="M374" s="1">
        <v>6537701</v>
      </c>
      <c r="N374" s="1">
        <v>1950375</v>
      </c>
      <c r="O374" s="33">
        <f t="shared" si="20"/>
        <v>51572945</v>
      </c>
      <c r="P374" s="33">
        <f t="shared" si="21"/>
        <v>18743704</v>
      </c>
      <c r="Q374" s="34">
        <f t="shared" si="22"/>
        <v>0.56944585239691159</v>
      </c>
      <c r="R374" s="34">
        <f t="shared" si="23"/>
        <v>0.20695976352243217</v>
      </c>
    </row>
    <row r="375" spans="1:18" x14ac:dyDescent="0.25">
      <c r="A375" t="s">
        <v>36</v>
      </c>
      <c r="B375" t="s">
        <v>19</v>
      </c>
      <c r="C375">
        <v>2017</v>
      </c>
      <c r="D375" t="s">
        <v>20</v>
      </c>
      <c r="E375" t="s">
        <v>22</v>
      </c>
      <c r="F375" s="1">
        <v>57860421</v>
      </c>
      <c r="G375" s="1">
        <v>25201882</v>
      </c>
      <c r="H375" s="1">
        <v>2328089</v>
      </c>
      <c r="I375" s="1">
        <v>6449339</v>
      </c>
      <c r="J375" s="1">
        <v>585603</v>
      </c>
      <c r="K375" s="1">
        <v>2846435</v>
      </c>
      <c r="L375" s="1">
        <v>3209594</v>
      </c>
      <c r="M375" s="1">
        <v>4267450</v>
      </c>
      <c r="N375" s="1">
        <v>1337686</v>
      </c>
      <c r="O375" s="33">
        <f t="shared" si="20"/>
        <v>32658539</v>
      </c>
      <c r="P375" s="33">
        <f t="shared" si="21"/>
        <v>11634343</v>
      </c>
      <c r="Q375" s="34">
        <f t="shared" si="22"/>
        <v>0.56443659474928465</v>
      </c>
      <c r="R375" s="34">
        <f t="shared" si="23"/>
        <v>0.20107601705836189</v>
      </c>
    </row>
    <row r="376" spans="1:18" x14ac:dyDescent="0.25">
      <c r="A376" t="s">
        <v>36</v>
      </c>
      <c r="B376" t="s">
        <v>19</v>
      </c>
      <c r="C376">
        <v>2017</v>
      </c>
      <c r="D376" t="s">
        <v>20</v>
      </c>
      <c r="E376" t="s">
        <v>23</v>
      </c>
      <c r="F376" s="1">
        <v>99732691</v>
      </c>
      <c r="G376" s="1">
        <v>40232513</v>
      </c>
      <c r="H376" s="1">
        <v>4346873</v>
      </c>
      <c r="I376" s="1">
        <v>11594872</v>
      </c>
      <c r="J376" s="1">
        <v>1014103</v>
      </c>
      <c r="K376" s="1">
        <v>4441468</v>
      </c>
      <c r="L376" s="1">
        <v>5854118</v>
      </c>
      <c r="M376" s="1">
        <v>7437361</v>
      </c>
      <c r="N376" s="1">
        <v>2310478</v>
      </c>
      <c r="O376" s="33">
        <f t="shared" si="20"/>
        <v>59500178</v>
      </c>
      <c r="P376" s="33">
        <f t="shared" si="21"/>
        <v>22500905</v>
      </c>
      <c r="Q376" s="34">
        <f t="shared" si="22"/>
        <v>0.59659653623504449</v>
      </c>
      <c r="R376" s="34">
        <f t="shared" si="23"/>
        <v>0.2256121315326787</v>
      </c>
    </row>
    <row r="377" spans="1:18" x14ac:dyDescent="0.25">
      <c r="A377" t="s">
        <v>36</v>
      </c>
      <c r="B377" t="s">
        <v>19</v>
      </c>
      <c r="C377">
        <v>2017</v>
      </c>
      <c r="D377" t="s">
        <v>20</v>
      </c>
      <c r="E377" t="s">
        <v>24</v>
      </c>
      <c r="F377" s="1">
        <v>64091321</v>
      </c>
      <c r="G377" s="1">
        <v>30670039</v>
      </c>
      <c r="H377" s="1">
        <v>3202859</v>
      </c>
      <c r="I377" s="1">
        <v>7625235</v>
      </c>
      <c r="J377" s="1">
        <v>681792</v>
      </c>
      <c r="K377" s="1">
        <v>2645823</v>
      </c>
      <c r="L377" s="1">
        <v>3712680</v>
      </c>
      <c r="M377" s="1">
        <v>4840574</v>
      </c>
      <c r="N377" s="1">
        <v>1571597</v>
      </c>
      <c r="O377" s="33">
        <f t="shared" si="20"/>
        <v>33421282</v>
      </c>
      <c r="P377" s="33">
        <f t="shared" si="21"/>
        <v>9140722</v>
      </c>
      <c r="Q377" s="34">
        <f t="shared" si="22"/>
        <v>0.52146345992774901</v>
      </c>
      <c r="R377" s="34">
        <f t="shared" si="23"/>
        <v>0.1426202777127967</v>
      </c>
    </row>
    <row r="378" spans="1:18" x14ac:dyDescent="0.25">
      <c r="A378" t="s">
        <v>36</v>
      </c>
      <c r="B378" t="s">
        <v>19</v>
      </c>
      <c r="C378">
        <v>2017</v>
      </c>
      <c r="D378" t="s">
        <v>20</v>
      </c>
      <c r="E378" t="s">
        <v>25</v>
      </c>
      <c r="F378" s="1">
        <v>90594765</v>
      </c>
      <c r="G378" s="1">
        <v>39951806</v>
      </c>
      <c r="H378" s="1">
        <v>4200214</v>
      </c>
      <c r="I378" s="1">
        <v>9773658</v>
      </c>
      <c r="J378" s="1">
        <v>1011934</v>
      </c>
      <c r="K378" s="1">
        <v>4172768</v>
      </c>
      <c r="L378" s="1">
        <v>5202064</v>
      </c>
      <c r="M378" s="1">
        <v>6815756</v>
      </c>
      <c r="N378" s="1">
        <v>2126102</v>
      </c>
      <c r="O378" s="33">
        <f t="shared" si="20"/>
        <v>50642959</v>
      </c>
      <c r="P378" s="33">
        <f t="shared" si="21"/>
        <v>17340463</v>
      </c>
      <c r="Q378" s="34">
        <f t="shared" si="22"/>
        <v>0.55900535753914693</v>
      </c>
      <c r="R378" s="34">
        <f t="shared" si="23"/>
        <v>0.19140689862157045</v>
      </c>
    </row>
    <row r="379" spans="1:18" x14ac:dyDescent="0.25">
      <c r="A379" t="s">
        <v>36</v>
      </c>
      <c r="B379" t="s">
        <v>19</v>
      </c>
      <c r="C379">
        <v>2017</v>
      </c>
      <c r="D379" t="s">
        <v>20</v>
      </c>
      <c r="E379" t="s">
        <v>26</v>
      </c>
      <c r="F379" s="1">
        <v>97015607</v>
      </c>
      <c r="G379" s="1">
        <v>47268030</v>
      </c>
      <c r="H379" s="1">
        <v>4168148</v>
      </c>
      <c r="I379" s="1">
        <v>11594344</v>
      </c>
      <c r="J379" s="1">
        <v>1181022</v>
      </c>
      <c r="K379" s="1">
        <v>4293112</v>
      </c>
      <c r="L379" s="1">
        <v>6016591</v>
      </c>
      <c r="M379" s="1">
        <v>7844506</v>
      </c>
      <c r="N379" s="1">
        <v>2311953</v>
      </c>
      <c r="O379" s="33">
        <f t="shared" si="20"/>
        <v>49747577</v>
      </c>
      <c r="P379" s="33">
        <f t="shared" si="21"/>
        <v>12337901</v>
      </c>
      <c r="Q379" s="34">
        <f t="shared" si="22"/>
        <v>0.51277911398317588</v>
      </c>
      <c r="R379" s="34">
        <f t="shared" si="23"/>
        <v>0.12717439370347908</v>
      </c>
    </row>
    <row r="380" spans="1:18" x14ac:dyDescent="0.25">
      <c r="A380" t="s">
        <v>36</v>
      </c>
      <c r="B380" t="s">
        <v>19</v>
      </c>
      <c r="C380">
        <v>2017</v>
      </c>
      <c r="D380" t="s">
        <v>20</v>
      </c>
      <c r="E380" t="s">
        <v>27</v>
      </c>
      <c r="F380" s="1">
        <v>89637185</v>
      </c>
      <c r="G380" s="1">
        <v>42444634</v>
      </c>
      <c r="H380" s="1">
        <v>3862374</v>
      </c>
      <c r="I380" s="1">
        <v>8981143</v>
      </c>
      <c r="J380" s="1">
        <v>935846</v>
      </c>
      <c r="K380" s="1">
        <v>3792727</v>
      </c>
      <c r="L380" s="1">
        <v>4711668</v>
      </c>
      <c r="M380" s="1">
        <v>6673167</v>
      </c>
      <c r="N380" s="1">
        <v>2206505</v>
      </c>
      <c r="O380" s="33">
        <f t="shared" si="20"/>
        <v>47192551</v>
      </c>
      <c r="P380" s="33">
        <f t="shared" si="21"/>
        <v>16029121</v>
      </c>
      <c r="Q380" s="34">
        <f t="shared" si="22"/>
        <v>0.52648408135529912</v>
      </c>
      <c r="R380" s="34">
        <f t="shared" si="23"/>
        <v>0.17882222651235646</v>
      </c>
    </row>
    <row r="381" spans="1:18" x14ac:dyDescent="0.25">
      <c r="A381" t="s">
        <v>36</v>
      </c>
      <c r="B381" t="s">
        <v>19</v>
      </c>
      <c r="C381">
        <v>2017</v>
      </c>
      <c r="D381" t="s">
        <v>20</v>
      </c>
      <c r="E381" t="s">
        <v>28</v>
      </c>
      <c r="F381" s="1">
        <v>90832224</v>
      </c>
      <c r="G381" s="1">
        <v>38962942</v>
      </c>
      <c r="H381" s="1">
        <v>3773718</v>
      </c>
      <c r="I381" s="1">
        <v>9175082</v>
      </c>
      <c r="J381" s="1">
        <v>964632</v>
      </c>
      <c r="K381" s="1">
        <v>4323239</v>
      </c>
      <c r="L381" s="1">
        <v>5671365</v>
      </c>
      <c r="M381" s="1">
        <v>6818595</v>
      </c>
      <c r="N381" s="1">
        <v>1909683</v>
      </c>
      <c r="O381" s="33">
        <f t="shared" si="20"/>
        <v>51869282</v>
      </c>
      <c r="P381" s="33">
        <f t="shared" si="21"/>
        <v>19232968</v>
      </c>
      <c r="Q381" s="34">
        <f t="shared" si="22"/>
        <v>0.57104494105528014</v>
      </c>
      <c r="R381" s="34">
        <f t="shared" si="23"/>
        <v>0.21174168321585959</v>
      </c>
    </row>
    <row r="382" spans="1:18" x14ac:dyDescent="0.25">
      <c r="A382" t="s">
        <v>36</v>
      </c>
      <c r="B382" t="s">
        <v>19</v>
      </c>
      <c r="C382">
        <v>2017</v>
      </c>
      <c r="D382" t="s">
        <v>20</v>
      </c>
      <c r="E382" t="s">
        <v>29</v>
      </c>
      <c r="F382" s="1">
        <v>61790341</v>
      </c>
      <c r="G382" s="1">
        <v>30894645</v>
      </c>
      <c r="H382" s="1">
        <v>2998975</v>
      </c>
      <c r="I382" s="1">
        <v>7184780</v>
      </c>
      <c r="J382" s="1">
        <v>618377</v>
      </c>
      <c r="K382" s="1">
        <v>2610683</v>
      </c>
      <c r="L382" s="1">
        <v>3808190</v>
      </c>
      <c r="M382" s="1">
        <v>4506878</v>
      </c>
      <c r="N382" s="1">
        <v>1267839</v>
      </c>
      <c r="O382" s="33">
        <f t="shared" si="20"/>
        <v>30895696</v>
      </c>
      <c r="P382" s="33">
        <f t="shared" si="21"/>
        <v>7899974</v>
      </c>
      <c r="Q382" s="34">
        <f t="shared" si="22"/>
        <v>0.50000850456546275</v>
      </c>
      <c r="R382" s="34">
        <f t="shared" si="23"/>
        <v>0.12785127694958021</v>
      </c>
    </row>
    <row r="383" spans="1:18" x14ac:dyDescent="0.25">
      <c r="A383" t="s">
        <v>36</v>
      </c>
      <c r="B383" t="s">
        <v>19</v>
      </c>
      <c r="C383">
        <v>2017</v>
      </c>
      <c r="D383" t="s">
        <v>20</v>
      </c>
      <c r="E383" t="s">
        <v>30</v>
      </c>
      <c r="F383" s="1">
        <v>74155238</v>
      </c>
      <c r="G383" s="1">
        <v>33578994</v>
      </c>
      <c r="H383" s="1">
        <v>3433607</v>
      </c>
      <c r="I383" s="1">
        <v>8971630</v>
      </c>
      <c r="J383" s="1">
        <v>863683</v>
      </c>
      <c r="K383" s="1">
        <v>3357266</v>
      </c>
      <c r="L383" s="1">
        <v>4533548</v>
      </c>
      <c r="M383" s="1">
        <v>5368585</v>
      </c>
      <c r="N383" s="1">
        <v>1688551</v>
      </c>
      <c r="O383" s="33">
        <f t="shared" si="20"/>
        <v>40576244</v>
      </c>
      <c r="P383" s="33">
        <f t="shared" si="21"/>
        <v>12359374</v>
      </c>
      <c r="Q383" s="34">
        <f t="shared" si="22"/>
        <v>0.54717974204330644</v>
      </c>
      <c r="R383" s="34">
        <f t="shared" si="23"/>
        <v>0.16666892768923486</v>
      </c>
    </row>
    <row r="384" spans="1:18" x14ac:dyDescent="0.25">
      <c r="A384" t="s">
        <v>36</v>
      </c>
      <c r="B384" t="s">
        <v>19</v>
      </c>
      <c r="C384">
        <v>2017</v>
      </c>
      <c r="D384" t="s">
        <v>20</v>
      </c>
      <c r="E384" t="s">
        <v>31</v>
      </c>
      <c r="F384" s="1">
        <v>56762897</v>
      </c>
      <c r="G384" s="1">
        <v>26532237</v>
      </c>
      <c r="H384" s="1">
        <v>2553968</v>
      </c>
      <c r="I384" s="1">
        <v>6584691</v>
      </c>
      <c r="J384" s="1">
        <v>640750</v>
      </c>
      <c r="K384" s="1">
        <v>2423797</v>
      </c>
      <c r="L384" s="1">
        <v>3478094</v>
      </c>
      <c r="M384" s="1">
        <v>4761855</v>
      </c>
      <c r="N384" s="1">
        <v>1215239</v>
      </c>
      <c r="O384" s="33">
        <f t="shared" si="20"/>
        <v>30230660</v>
      </c>
      <c r="P384" s="33">
        <f t="shared" si="21"/>
        <v>8572266</v>
      </c>
      <c r="Q384" s="34">
        <f t="shared" si="22"/>
        <v>0.53257782103686502</v>
      </c>
      <c r="R384" s="34">
        <f t="shared" si="23"/>
        <v>0.15101882484961965</v>
      </c>
    </row>
    <row r="385" spans="1:18" x14ac:dyDescent="0.25">
      <c r="A385" t="s">
        <v>36</v>
      </c>
      <c r="B385" t="s">
        <v>19</v>
      </c>
      <c r="C385">
        <v>2017</v>
      </c>
      <c r="D385" t="s">
        <v>20</v>
      </c>
      <c r="E385" t="s">
        <v>32</v>
      </c>
      <c r="F385" s="1">
        <v>93873947</v>
      </c>
      <c r="G385" s="1">
        <v>42405906</v>
      </c>
      <c r="H385" s="1">
        <v>4439610</v>
      </c>
      <c r="I385" s="1">
        <v>11285602</v>
      </c>
      <c r="J385" s="1">
        <v>1064714</v>
      </c>
      <c r="K385" s="1">
        <v>4283488</v>
      </c>
      <c r="L385" s="1">
        <v>5650365</v>
      </c>
      <c r="M385" s="1">
        <v>7389303</v>
      </c>
      <c r="N385" s="1">
        <v>2110424</v>
      </c>
      <c r="O385" s="33">
        <f t="shared" si="20"/>
        <v>51468041</v>
      </c>
      <c r="P385" s="33">
        <f t="shared" si="21"/>
        <v>15244535</v>
      </c>
      <c r="Q385" s="34">
        <f t="shared" si="22"/>
        <v>0.54826757204530874</v>
      </c>
      <c r="R385" s="34">
        <f t="shared" si="23"/>
        <v>0.16239367244247224</v>
      </c>
    </row>
    <row r="386" spans="1:18" x14ac:dyDescent="0.25">
      <c r="A386" t="s">
        <v>36</v>
      </c>
      <c r="B386" t="s">
        <v>19</v>
      </c>
      <c r="C386">
        <v>2018</v>
      </c>
      <c r="D386" t="s">
        <v>20</v>
      </c>
      <c r="E386" t="s">
        <v>21</v>
      </c>
      <c r="F386" s="1">
        <v>54994813</v>
      </c>
      <c r="G386" s="1">
        <v>23720725</v>
      </c>
      <c r="H386" s="1">
        <v>2737615</v>
      </c>
      <c r="I386" s="1">
        <v>6468370</v>
      </c>
      <c r="J386" s="1">
        <v>560203</v>
      </c>
      <c r="K386" s="1">
        <v>2501090</v>
      </c>
      <c r="L386" s="1">
        <v>3054682</v>
      </c>
      <c r="M386" s="1">
        <v>4733816</v>
      </c>
      <c r="N386" s="1">
        <v>1100717</v>
      </c>
      <c r="O386" s="33">
        <f t="shared" si="20"/>
        <v>31274088</v>
      </c>
      <c r="P386" s="33">
        <f t="shared" si="21"/>
        <v>10117595</v>
      </c>
      <c r="Q386" s="34">
        <f t="shared" si="22"/>
        <v>0.56867341289077578</v>
      </c>
      <c r="R386" s="34">
        <f t="shared" si="23"/>
        <v>0.18397362311241972</v>
      </c>
    </row>
    <row r="387" spans="1:18" x14ac:dyDescent="0.25">
      <c r="A387" t="s">
        <v>36</v>
      </c>
      <c r="B387" t="s">
        <v>19</v>
      </c>
      <c r="C387">
        <v>2018</v>
      </c>
      <c r="D387" t="s">
        <v>20</v>
      </c>
      <c r="E387" t="s">
        <v>22</v>
      </c>
      <c r="F387" s="1">
        <v>79972600</v>
      </c>
      <c r="G387" s="1">
        <v>36494840</v>
      </c>
      <c r="H387" s="1">
        <v>3672921</v>
      </c>
      <c r="I387" s="1">
        <v>8885299</v>
      </c>
      <c r="J387" s="1">
        <v>947587</v>
      </c>
      <c r="K387" s="1">
        <v>3898946</v>
      </c>
      <c r="L387" s="1">
        <v>4648622</v>
      </c>
      <c r="M387" s="1">
        <v>6896595</v>
      </c>
      <c r="N387" s="1">
        <v>1918888</v>
      </c>
      <c r="O387" s="33">
        <f t="shared" ref="O387:O450" si="24">F387-G387</f>
        <v>43477760</v>
      </c>
      <c r="P387" s="33">
        <f t="shared" ref="P387:P450" si="25">O387-SUM(H387:N387)</f>
        <v>12608902</v>
      </c>
      <c r="Q387" s="34">
        <f t="shared" ref="Q387:Q450" si="26">1-(G387/F387)</f>
        <v>0.54365820293450506</v>
      </c>
      <c r="R387" s="34">
        <f t="shared" ref="R387:R450" si="27">P387/F387</f>
        <v>0.15766527535680971</v>
      </c>
    </row>
    <row r="388" spans="1:18" x14ac:dyDescent="0.25">
      <c r="A388" t="s">
        <v>36</v>
      </c>
      <c r="B388" t="s">
        <v>19</v>
      </c>
      <c r="C388">
        <v>2018</v>
      </c>
      <c r="D388" t="s">
        <v>20</v>
      </c>
      <c r="E388" t="s">
        <v>23</v>
      </c>
      <c r="F388" s="1">
        <v>70499145</v>
      </c>
      <c r="G388" s="1">
        <v>30494072</v>
      </c>
      <c r="H388" s="1">
        <v>3359690</v>
      </c>
      <c r="I388" s="1">
        <v>8578713</v>
      </c>
      <c r="J388" s="1">
        <v>855002</v>
      </c>
      <c r="K388" s="1">
        <v>3209049</v>
      </c>
      <c r="L388" s="1">
        <v>4096376</v>
      </c>
      <c r="M388" s="1">
        <v>5266263</v>
      </c>
      <c r="N388" s="1">
        <v>1643350</v>
      </c>
      <c r="O388" s="33">
        <f t="shared" si="24"/>
        <v>40005073</v>
      </c>
      <c r="P388" s="33">
        <f t="shared" si="25"/>
        <v>12996630</v>
      </c>
      <c r="Q388" s="34">
        <f t="shared" si="26"/>
        <v>0.56745472586937051</v>
      </c>
      <c r="R388" s="34">
        <f t="shared" si="27"/>
        <v>0.18435159745554361</v>
      </c>
    </row>
    <row r="389" spans="1:18" x14ac:dyDescent="0.25">
      <c r="A389" t="s">
        <v>36</v>
      </c>
      <c r="B389" t="s">
        <v>19</v>
      </c>
      <c r="C389">
        <v>2018</v>
      </c>
      <c r="D389" t="s">
        <v>20</v>
      </c>
      <c r="E389" t="s">
        <v>24</v>
      </c>
      <c r="F389" s="1">
        <v>60115140</v>
      </c>
      <c r="G389" s="1">
        <v>25436907</v>
      </c>
      <c r="H389" s="1">
        <v>2643762</v>
      </c>
      <c r="I389" s="1">
        <v>6867597</v>
      </c>
      <c r="J389" s="1">
        <v>628778</v>
      </c>
      <c r="K389" s="1">
        <v>2664533</v>
      </c>
      <c r="L389" s="1">
        <v>3552663</v>
      </c>
      <c r="M389" s="1">
        <v>4367071</v>
      </c>
      <c r="N389" s="1">
        <v>1278801</v>
      </c>
      <c r="O389" s="33">
        <f t="shared" si="24"/>
        <v>34678233</v>
      </c>
      <c r="P389" s="33">
        <f t="shared" si="25"/>
        <v>12675028</v>
      </c>
      <c r="Q389" s="34">
        <f t="shared" si="26"/>
        <v>0.57686354884975732</v>
      </c>
      <c r="R389" s="34">
        <f t="shared" si="27"/>
        <v>0.21084585347385035</v>
      </c>
    </row>
    <row r="390" spans="1:18" x14ac:dyDescent="0.25">
      <c r="A390" t="s">
        <v>36</v>
      </c>
      <c r="B390" t="s">
        <v>19</v>
      </c>
      <c r="C390">
        <v>2018</v>
      </c>
      <c r="D390" t="s">
        <v>20</v>
      </c>
      <c r="E390" t="s">
        <v>25</v>
      </c>
      <c r="F390" s="1">
        <v>66435319</v>
      </c>
      <c r="G390" s="1">
        <v>27104860</v>
      </c>
      <c r="H390" s="1">
        <v>2713289</v>
      </c>
      <c r="I390" s="1">
        <v>8280603</v>
      </c>
      <c r="J390" s="1">
        <v>761347</v>
      </c>
      <c r="K390" s="1">
        <v>3297070</v>
      </c>
      <c r="L390" s="1">
        <v>3652403</v>
      </c>
      <c r="M390" s="1">
        <v>5091475</v>
      </c>
      <c r="N390" s="1">
        <v>1645124</v>
      </c>
      <c r="O390" s="33">
        <f t="shared" si="24"/>
        <v>39330459</v>
      </c>
      <c r="P390" s="33">
        <f t="shared" si="25"/>
        <v>13889148</v>
      </c>
      <c r="Q390" s="34">
        <f t="shared" si="26"/>
        <v>0.59201129146380715</v>
      </c>
      <c r="R390" s="34">
        <f t="shared" si="27"/>
        <v>0.20906271256107012</v>
      </c>
    </row>
    <row r="391" spans="1:18" x14ac:dyDescent="0.25">
      <c r="A391" t="s">
        <v>36</v>
      </c>
      <c r="B391" t="s">
        <v>19</v>
      </c>
      <c r="C391">
        <v>2018</v>
      </c>
      <c r="D391" t="s">
        <v>20</v>
      </c>
      <c r="E391" t="s">
        <v>26</v>
      </c>
      <c r="F391" s="1">
        <v>64318085</v>
      </c>
      <c r="G391" s="1">
        <v>31836477</v>
      </c>
      <c r="H391" s="1">
        <v>2772432</v>
      </c>
      <c r="I391" s="1">
        <v>7856495</v>
      </c>
      <c r="J391" s="1">
        <v>688880</v>
      </c>
      <c r="K391" s="1">
        <v>2616145</v>
      </c>
      <c r="L391" s="1">
        <v>3641178</v>
      </c>
      <c r="M391" s="1">
        <v>4696016</v>
      </c>
      <c r="N391" s="1">
        <v>1398743</v>
      </c>
      <c r="O391" s="33">
        <f t="shared" si="24"/>
        <v>32481608</v>
      </c>
      <c r="P391" s="33">
        <f t="shared" si="25"/>
        <v>8811719</v>
      </c>
      <c r="Q391" s="34">
        <f t="shared" si="26"/>
        <v>0.5050151601994991</v>
      </c>
      <c r="R391" s="34">
        <f t="shared" si="27"/>
        <v>0.1370021977488913</v>
      </c>
    </row>
    <row r="392" spans="1:18" x14ac:dyDescent="0.25">
      <c r="A392" t="s">
        <v>36</v>
      </c>
      <c r="B392" t="s">
        <v>19</v>
      </c>
      <c r="C392">
        <v>2018</v>
      </c>
      <c r="D392" t="s">
        <v>20</v>
      </c>
      <c r="E392" t="s">
        <v>27</v>
      </c>
      <c r="F392" s="1">
        <v>97709573</v>
      </c>
      <c r="G392" s="1">
        <v>46943978</v>
      </c>
      <c r="H392" s="1">
        <v>4573850</v>
      </c>
      <c r="I392" s="1">
        <v>11568082</v>
      </c>
      <c r="J392" s="1">
        <v>1080688</v>
      </c>
      <c r="K392" s="1">
        <v>4417304</v>
      </c>
      <c r="L392" s="1">
        <v>5403494</v>
      </c>
      <c r="M392" s="1">
        <v>6903913</v>
      </c>
      <c r="N392" s="1">
        <v>2015110</v>
      </c>
      <c r="O392" s="33">
        <f t="shared" si="24"/>
        <v>50765595</v>
      </c>
      <c r="P392" s="33">
        <f t="shared" si="25"/>
        <v>14803154</v>
      </c>
      <c r="Q392" s="34">
        <f t="shared" si="26"/>
        <v>0.51955600092531362</v>
      </c>
      <c r="R392" s="34">
        <f t="shared" si="27"/>
        <v>0.15150157293185593</v>
      </c>
    </row>
    <row r="393" spans="1:18" x14ac:dyDescent="0.25">
      <c r="A393" t="s">
        <v>36</v>
      </c>
      <c r="B393" t="s">
        <v>19</v>
      </c>
      <c r="C393">
        <v>2018</v>
      </c>
      <c r="D393" t="s">
        <v>20</v>
      </c>
      <c r="E393" t="s">
        <v>28</v>
      </c>
      <c r="F393" s="1">
        <v>90236987</v>
      </c>
      <c r="G393" s="1">
        <v>38384450</v>
      </c>
      <c r="H393" s="1">
        <v>4018302</v>
      </c>
      <c r="I393" s="1">
        <v>10628214</v>
      </c>
      <c r="J393" s="1">
        <v>1073369</v>
      </c>
      <c r="K393" s="1">
        <v>3735439</v>
      </c>
      <c r="L393" s="1">
        <v>5623204</v>
      </c>
      <c r="M393" s="1">
        <v>6833347</v>
      </c>
      <c r="N393" s="1">
        <v>2131484</v>
      </c>
      <c r="O393" s="33">
        <f t="shared" si="24"/>
        <v>51852537</v>
      </c>
      <c r="P393" s="33">
        <f t="shared" si="25"/>
        <v>17809178</v>
      </c>
      <c r="Q393" s="34">
        <f t="shared" si="26"/>
        <v>0.57462620067312309</v>
      </c>
      <c r="R393" s="34">
        <f t="shared" si="27"/>
        <v>0.19736006921419041</v>
      </c>
    </row>
    <row r="394" spans="1:18" x14ac:dyDescent="0.25">
      <c r="A394" t="s">
        <v>36</v>
      </c>
      <c r="B394" t="s">
        <v>19</v>
      </c>
      <c r="C394">
        <v>2018</v>
      </c>
      <c r="D394" t="s">
        <v>20</v>
      </c>
      <c r="E394" t="s">
        <v>29</v>
      </c>
      <c r="F394" s="1">
        <v>77231074</v>
      </c>
      <c r="G394" s="1">
        <v>36998377</v>
      </c>
      <c r="H394" s="1">
        <v>3424073</v>
      </c>
      <c r="I394" s="1">
        <v>8682088</v>
      </c>
      <c r="J394" s="1">
        <v>871981</v>
      </c>
      <c r="K394" s="1">
        <v>3836860</v>
      </c>
      <c r="L394" s="1">
        <v>4799777</v>
      </c>
      <c r="M394" s="1">
        <v>5744222</v>
      </c>
      <c r="N394" s="1">
        <v>1826309</v>
      </c>
      <c r="O394" s="33">
        <f t="shared" si="24"/>
        <v>40232697</v>
      </c>
      <c r="P394" s="33">
        <f t="shared" si="25"/>
        <v>11047387</v>
      </c>
      <c r="Q394" s="34">
        <f t="shared" si="26"/>
        <v>0.52093924007841719</v>
      </c>
      <c r="R394" s="34">
        <f t="shared" si="27"/>
        <v>0.1430432910980883</v>
      </c>
    </row>
    <row r="395" spans="1:18" x14ac:dyDescent="0.25">
      <c r="A395" t="s">
        <v>36</v>
      </c>
      <c r="B395" t="s">
        <v>19</v>
      </c>
      <c r="C395">
        <v>2018</v>
      </c>
      <c r="D395" t="s">
        <v>20</v>
      </c>
      <c r="E395" t="s">
        <v>30</v>
      </c>
      <c r="F395" s="1">
        <v>82673488</v>
      </c>
      <c r="G395" s="1">
        <v>40171071</v>
      </c>
      <c r="H395" s="1">
        <v>4098546</v>
      </c>
      <c r="I395" s="1">
        <v>8920804</v>
      </c>
      <c r="J395" s="1">
        <v>962429</v>
      </c>
      <c r="K395" s="1">
        <v>3736829</v>
      </c>
      <c r="L395" s="1">
        <v>4985822</v>
      </c>
      <c r="M395" s="1">
        <v>6640954</v>
      </c>
      <c r="N395" s="1">
        <v>1653663</v>
      </c>
      <c r="O395" s="33">
        <f t="shared" si="24"/>
        <v>42502417</v>
      </c>
      <c r="P395" s="33">
        <f t="shared" si="25"/>
        <v>11503370</v>
      </c>
      <c r="Q395" s="34">
        <f t="shared" si="26"/>
        <v>0.51409971961023349</v>
      </c>
      <c r="R395" s="34">
        <f t="shared" si="27"/>
        <v>0.13914218788010976</v>
      </c>
    </row>
    <row r="396" spans="1:18" x14ac:dyDescent="0.25">
      <c r="A396" t="s">
        <v>36</v>
      </c>
      <c r="B396" t="s">
        <v>19</v>
      </c>
      <c r="C396">
        <v>2018</v>
      </c>
      <c r="D396" t="s">
        <v>20</v>
      </c>
      <c r="E396" t="s">
        <v>31</v>
      </c>
      <c r="F396" s="1">
        <v>73998780</v>
      </c>
      <c r="G396" s="1">
        <v>35974519</v>
      </c>
      <c r="H396" s="1">
        <v>3537843</v>
      </c>
      <c r="I396" s="1">
        <v>8373131</v>
      </c>
      <c r="J396" s="1">
        <v>923896</v>
      </c>
      <c r="K396" s="1">
        <v>3476472</v>
      </c>
      <c r="L396" s="1">
        <v>4221212</v>
      </c>
      <c r="M396" s="1">
        <v>5804680</v>
      </c>
      <c r="N396" s="1">
        <v>1671309</v>
      </c>
      <c r="O396" s="33">
        <f t="shared" si="24"/>
        <v>38024261</v>
      </c>
      <c r="P396" s="33">
        <f t="shared" si="25"/>
        <v>10015718</v>
      </c>
      <c r="Q396" s="34">
        <f t="shared" si="26"/>
        <v>0.51384983644324955</v>
      </c>
      <c r="R396" s="34">
        <f t="shared" si="27"/>
        <v>0.1353497719827273</v>
      </c>
    </row>
    <row r="397" spans="1:18" x14ac:dyDescent="0.25">
      <c r="A397" t="s">
        <v>36</v>
      </c>
      <c r="B397" t="s">
        <v>19</v>
      </c>
      <c r="C397">
        <v>2018</v>
      </c>
      <c r="D397" t="s">
        <v>20</v>
      </c>
      <c r="E397" t="s">
        <v>32</v>
      </c>
      <c r="F397" s="1">
        <v>62710249</v>
      </c>
      <c r="G397" s="1">
        <v>29353102</v>
      </c>
      <c r="H397" s="1">
        <v>2644431</v>
      </c>
      <c r="I397" s="1">
        <v>6676267</v>
      </c>
      <c r="J397" s="1">
        <v>676254</v>
      </c>
      <c r="K397" s="1">
        <v>2650136</v>
      </c>
      <c r="L397" s="1">
        <v>3871484</v>
      </c>
      <c r="M397" s="1">
        <v>5081194</v>
      </c>
      <c r="N397" s="1">
        <v>1344274</v>
      </c>
      <c r="O397" s="33">
        <f t="shared" si="24"/>
        <v>33357147</v>
      </c>
      <c r="P397" s="33">
        <f t="shared" si="25"/>
        <v>10413107</v>
      </c>
      <c r="Q397" s="34">
        <f t="shared" si="26"/>
        <v>0.53192496492877905</v>
      </c>
      <c r="R397" s="34">
        <f t="shared" si="27"/>
        <v>0.16605111869353287</v>
      </c>
    </row>
    <row r="398" spans="1:18" x14ac:dyDescent="0.25">
      <c r="A398" t="s">
        <v>36</v>
      </c>
      <c r="B398" t="s">
        <v>19</v>
      </c>
      <c r="C398">
        <v>2019</v>
      </c>
      <c r="D398" t="s">
        <v>20</v>
      </c>
      <c r="E398" t="s">
        <v>21</v>
      </c>
      <c r="F398" s="1">
        <v>76646440</v>
      </c>
      <c r="G398" s="1">
        <v>35264635</v>
      </c>
      <c r="H398" s="1">
        <v>3677401</v>
      </c>
      <c r="I398" s="1">
        <v>8236178</v>
      </c>
      <c r="J398" s="1">
        <v>918382</v>
      </c>
      <c r="K398" s="1">
        <v>3595290</v>
      </c>
      <c r="L398" s="1">
        <v>4754163</v>
      </c>
      <c r="M398" s="1">
        <v>6283426</v>
      </c>
      <c r="N398" s="1">
        <v>1672934</v>
      </c>
      <c r="O398" s="33">
        <f t="shared" si="24"/>
        <v>41381805</v>
      </c>
      <c r="P398" s="33">
        <f t="shared" si="25"/>
        <v>12244031</v>
      </c>
      <c r="Q398" s="34">
        <f t="shared" si="26"/>
        <v>0.53990511496685301</v>
      </c>
      <c r="R398" s="34">
        <f t="shared" si="27"/>
        <v>0.15974689757280311</v>
      </c>
    </row>
    <row r="399" spans="1:18" x14ac:dyDescent="0.25">
      <c r="A399" t="s">
        <v>36</v>
      </c>
      <c r="B399" t="s">
        <v>19</v>
      </c>
      <c r="C399">
        <v>2019</v>
      </c>
      <c r="D399" t="s">
        <v>20</v>
      </c>
      <c r="E399" t="s">
        <v>22</v>
      </c>
      <c r="F399" s="1">
        <v>75122784</v>
      </c>
      <c r="G399" s="1">
        <v>34860156</v>
      </c>
      <c r="H399" s="1">
        <v>3435719</v>
      </c>
      <c r="I399" s="1">
        <v>8080224</v>
      </c>
      <c r="J399" s="1">
        <v>768568</v>
      </c>
      <c r="K399" s="1">
        <v>3520724</v>
      </c>
      <c r="L399" s="1">
        <v>3992375</v>
      </c>
      <c r="M399" s="1">
        <v>5268218</v>
      </c>
      <c r="N399" s="1">
        <v>1641920</v>
      </c>
      <c r="O399" s="33">
        <f t="shared" si="24"/>
        <v>40262628</v>
      </c>
      <c r="P399" s="33">
        <f t="shared" si="25"/>
        <v>13554880</v>
      </c>
      <c r="Q399" s="34">
        <f t="shared" si="26"/>
        <v>0.53595761307248679</v>
      </c>
      <c r="R399" s="34">
        <f t="shared" si="27"/>
        <v>0.18043633739665452</v>
      </c>
    </row>
    <row r="400" spans="1:18" x14ac:dyDescent="0.25">
      <c r="A400" t="s">
        <v>36</v>
      </c>
      <c r="B400" t="s">
        <v>19</v>
      </c>
      <c r="C400">
        <v>2019</v>
      </c>
      <c r="D400" t="s">
        <v>20</v>
      </c>
      <c r="E400" t="s">
        <v>23</v>
      </c>
      <c r="F400" s="1">
        <v>69967979</v>
      </c>
      <c r="G400" s="1">
        <v>30213783</v>
      </c>
      <c r="H400" s="1">
        <v>3170203</v>
      </c>
      <c r="I400" s="1">
        <v>7400943</v>
      </c>
      <c r="J400" s="1">
        <v>775184</v>
      </c>
      <c r="K400" s="1">
        <v>3029013</v>
      </c>
      <c r="L400" s="1">
        <v>3675104</v>
      </c>
      <c r="M400" s="1">
        <v>5630389</v>
      </c>
      <c r="N400" s="1">
        <v>1633705</v>
      </c>
      <c r="O400" s="33">
        <f t="shared" si="24"/>
        <v>39754196</v>
      </c>
      <c r="P400" s="33">
        <f t="shared" si="25"/>
        <v>14439655</v>
      </c>
      <c r="Q400" s="34">
        <f t="shared" si="26"/>
        <v>0.56817699422188539</v>
      </c>
      <c r="R400" s="34">
        <f t="shared" si="27"/>
        <v>0.20637519057110396</v>
      </c>
    </row>
    <row r="401" spans="1:18" x14ac:dyDescent="0.25">
      <c r="A401" t="s">
        <v>36</v>
      </c>
      <c r="B401" t="s">
        <v>19</v>
      </c>
      <c r="C401">
        <v>2019</v>
      </c>
      <c r="D401" t="s">
        <v>20</v>
      </c>
      <c r="E401" t="s">
        <v>24</v>
      </c>
      <c r="F401" s="1">
        <v>74821680</v>
      </c>
      <c r="G401" s="1">
        <v>32181042</v>
      </c>
      <c r="H401" s="1">
        <v>3359430</v>
      </c>
      <c r="I401" s="1">
        <v>7492567</v>
      </c>
      <c r="J401" s="1">
        <v>791949</v>
      </c>
      <c r="K401" s="1">
        <v>3595006</v>
      </c>
      <c r="L401" s="1">
        <v>4435793</v>
      </c>
      <c r="M401" s="1">
        <v>6226870</v>
      </c>
      <c r="N401" s="1">
        <v>1720137</v>
      </c>
      <c r="O401" s="33">
        <f t="shared" si="24"/>
        <v>42640638</v>
      </c>
      <c r="P401" s="33">
        <f t="shared" si="25"/>
        <v>15018886</v>
      </c>
      <c r="Q401" s="34">
        <f t="shared" si="26"/>
        <v>0.5698968266951504</v>
      </c>
      <c r="R401" s="34">
        <f t="shared" si="27"/>
        <v>0.20072906676246777</v>
      </c>
    </row>
    <row r="402" spans="1:18" x14ac:dyDescent="0.25">
      <c r="A402" t="s">
        <v>36</v>
      </c>
      <c r="B402" t="s">
        <v>19</v>
      </c>
      <c r="C402">
        <v>2019</v>
      </c>
      <c r="D402" t="s">
        <v>20</v>
      </c>
      <c r="E402" t="s">
        <v>25</v>
      </c>
      <c r="F402" s="1">
        <v>93925775</v>
      </c>
      <c r="G402" s="1">
        <v>44392971</v>
      </c>
      <c r="H402" s="1">
        <v>4343758</v>
      </c>
      <c r="I402" s="1">
        <v>10410570</v>
      </c>
      <c r="J402" s="1">
        <v>1013731</v>
      </c>
      <c r="K402" s="1">
        <v>4644817</v>
      </c>
      <c r="L402" s="1">
        <v>4979698</v>
      </c>
      <c r="M402" s="1">
        <v>7407369</v>
      </c>
      <c r="N402" s="1">
        <v>1956457</v>
      </c>
      <c r="O402" s="33">
        <f t="shared" si="24"/>
        <v>49532804</v>
      </c>
      <c r="P402" s="33">
        <f t="shared" si="25"/>
        <v>14776404</v>
      </c>
      <c r="Q402" s="34">
        <f t="shared" si="26"/>
        <v>0.52736114234883869</v>
      </c>
      <c r="R402" s="34">
        <f t="shared" si="27"/>
        <v>0.15732001146650107</v>
      </c>
    </row>
    <row r="403" spans="1:18" x14ac:dyDescent="0.25">
      <c r="A403" t="s">
        <v>36</v>
      </c>
      <c r="B403" t="s">
        <v>19</v>
      </c>
      <c r="C403">
        <v>2019</v>
      </c>
      <c r="D403" t="s">
        <v>20</v>
      </c>
      <c r="E403" t="s">
        <v>26</v>
      </c>
      <c r="F403" s="1">
        <v>79685077</v>
      </c>
      <c r="G403" s="1">
        <v>34752454</v>
      </c>
      <c r="H403" s="1">
        <v>3745877</v>
      </c>
      <c r="I403" s="1">
        <v>9582968</v>
      </c>
      <c r="J403" s="1">
        <v>939529</v>
      </c>
      <c r="K403" s="1">
        <v>3301698</v>
      </c>
      <c r="L403" s="1">
        <v>4639082</v>
      </c>
      <c r="M403" s="1">
        <v>5590768</v>
      </c>
      <c r="N403" s="1">
        <v>1933737</v>
      </c>
      <c r="O403" s="33">
        <f t="shared" si="24"/>
        <v>44932623</v>
      </c>
      <c r="P403" s="33">
        <f t="shared" si="25"/>
        <v>15198964</v>
      </c>
      <c r="Q403" s="34">
        <f t="shared" si="26"/>
        <v>0.56387751247325768</v>
      </c>
      <c r="R403" s="34">
        <f t="shared" si="27"/>
        <v>0.19073789688375403</v>
      </c>
    </row>
    <row r="404" spans="1:18" x14ac:dyDescent="0.25">
      <c r="A404" t="s">
        <v>36</v>
      </c>
      <c r="B404" t="s">
        <v>19</v>
      </c>
      <c r="C404">
        <v>2019</v>
      </c>
      <c r="D404" t="s">
        <v>20</v>
      </c>
      <c r="E404" t="s">
        <v>27</v>
      </c>
      <c r="F404" s="1">
        <v>55912270</v>
      </c>
      <c r="G404" s="1">
        <v>23149330</v>
      </c>
      <c r="H404" s="1">
        <v>2739844</v>
      </c>
      <c r="I404" s="1">
        <v>5732127</v>
      </c>
      <c r="J404" s="1">
        <v>561209</v>
      </c>
      <c r="K404" s="1">
        <v>2496842</v>
      </c>
      <c r="L404" s="1">
        <v>2931067</v>
      </c>
      <c r="M404" s="1">
        <v>4138949</v>
      </c>
      <c r="N404" s="1">
        <v>1155823</v>
      </c>
      <c r="O404" s="33">
        <f t="shared" si="24"/>
        <v>32762940</v>
      </c>
      <c r="P404" s="33">
        <f t="shared" si="25"/>
        <v>13007079</v>
      </c>
      <c r="Q404" s="34">
        <f t="shared" si="26"/>
        <v>0.58597048554816322</v>
      </c>
      <c r="R404" s="34">
        <f t="shared" si="27"/>
        <v>0.23263371349437253</v>
      </c>
    </row>
    <row r="405" spans="1:18" x14ac:dyDescent="0.25">
      <c r="A405" t="s">
        <v>36</v>
      </c>
      <c r="B405" t="s">
        <v>19</v>
      </c>
      <c r="C405">
        <v>2019</v>
      </c>
      <c r="D405" t="s">
        <v>20</v>
      </c>
      <c r="E405" t="s">
        <v>28</v>
      </c>
      <c r="F405" s="1">
        <v>85600673</v>
      </c>
      <c r="G405" s="1">
        <v>35760851</v>
      </c>
      <c r="H405" s="1">
        <v>3895028</v>
      </c>
      <c r="I405" s="1">
        <v>9830922</v>
      </c>
      <c r="J405" s="1">
        <v>1022834</v>
      </c>
      <c r="K405" s="1">
        <v>3948370</v>
      </c>
      <c r="L405" s="1">
        <v>4778009</v>
      </c>
      <c r="M405" s="1">
        <v>7033820</v>
      </c>
      <c r="N405" s="1">
        <v>2128417</v>
      </c>
      <c r="O405" s="33">
        <f t="shared" si="24"/>
        <v>49839822</v>
      </c>
      <c r="P405" s="33">
        <f t="shared" si="25"/>
        <v>17202422</v>
      </c>
      <c r="Q405" s="34">
        <f t="shared" si="26"/>
        <v>0.58223633358583526</v>
      </c>
      <c r="R405" s="34">
        <f t="shared" si="27"/>
        <v>0.20096129384403322</v>
      </c>
    </row>
    <row r="406" spans="1:18" x14ac:dyDescent="0.25">
      <c r="A406" t="s">
        <v>36</v>
      </c>
      <c r="B406" t="s">
        <v>19</v>
      </c>
      <c r="C406">
        <v>2019</v>
      </c>
      <c r="D406" t="s">
        <v>20</v>
      </c>
      <c r="E406" t="s">
        <v>29</v>
      </c>
      <c r="F406" s="1">
        <v>79863817</v>
      </c>
      <c r="G406" s="1">
        <v>35248824</v>
      </c>
      <c r="H406" s="1">
        <v>3875744</v>
      </c>
      <c r="I406" s="1">
        <v>9111360</v>
      </c>
      <c r="J406" s="1">
        <v>840954</v>
      </c>
      <c r="K406" s="1">
        <v>3639614</v>
      </c>
      <c r="L406" s="1">
        <v>4664933</v>
      </c>
      <c r="M406" s="1">
        <v>6682029</v>
      </c>
      <c r="N406" s="1">
        <v>1630486</v>
      </c>
      <c r="O406" s="33">
        <f t="shared" si="24"/>
        <v>44614993</v>
      </c>
      <c r="P406" s="33">
        <f t="shared" si="25"/>
        <v>14169873</v>
      </c>
      <c r="Q406" s="34">
        <f t="shared" si="26"/>
        <v>0.55863837562384477</v>
      </c>
      <c r="R406" s="34">
        <f t="shared" si="27"/>
        <v>0.17742544161143714</v>
      </c>
    </row>
    <row r="407" spans="1:18" x14ac:dyDescent="0.25">
      <c r="A407" t="s">
        <v>36</v>
      </c>
      <c r="B407" t="s">
        <v>19</v>
      </c>
      <c r="C407">
        <v>2019</v>
      </c>
      <c r="D407" t="s">
        <v>20</v>
      </c>
      <c r="E407" t="s">
        <v>30</v>
      </c>
      <c r="F407" s="1">
        <v>76968833</v>
      </c>
      <c r="G407" s="1">
        <v>31245199</v>
      </c>
      <c r="H407" s="1">
        <v>3543487</v>
      </c>
      <c r="I407" s="1">
        <v>8289269</v>
      </c>
      <c r="J407" s="1">
        <v>913816</v>
      </c>
      <c r="K407" s="1">
        <v>3402942</v>
      </c>
      <c r="L407" s="1">
        <v>3919710</v>
      </c>
      <c r="M407" s="1">
        <v>6303933</v>
      </c>
      <c r="N407" s="1">
        <v>1570718</v>
      </c>
      <c r="O407" s="33">
        <f t="shared" si="24"/>
        <v>45723634</v>
      </c>
      <c r="P407" s="33">
        <f t="shared" si="25"/>
        <v>17779759</v>
      </c>
      <c r="Q407" s="34">
        <f t="shared" si="26"/>
        <v>0.59405388152370708</v>
      </c>
      <c r="R407" s="34">
        <f t="shared" si="27"/>
        <v>0.23099946182112441</v>
      </c>
    </row>
    <row r="408" spans="1:18" x14ac:dyDescent="0.25">
      <c r="A408" t="s">
        <v>36</v>
      </c>
      <c r="B408" t="s">
        <v>19</v>
      </c>
      <c r="C408">
        <v>2019</v>
      </c>
      <c r="D408" t="s">
        <v>20</v>
      </c>
      <c r="E408" t="s">
        <v>31</v>
      </c>
      <c r="F408" s="1">
        <v>86159862</v>
      </c>
      <c r="G408" s="1">
        <v>39136737</v>
      </c>
      <c r="H408" s="1">
        <v>3556874</v>
      </c>
      <c r="I408" s="1">
        <v>8720852</v>
      </c>
      <c r="J408" s="1">
        <v>975463</v>
      </c>
      <c r="K408" s="1">
        <v>4269633</v>
      </c>
      <c r="L408" s="1">
        <v>4790506</v>
      </c>
      <c r="M408" s="1">
        <v>6750935</v>
      </c>
      <c r="N408" s="1">
        <v>1809342</v>
      </c>
      <c r="O408" s="33">
        <f t="shared" si="24"/>
        <v>47023125</v>
      </c>
      <c r="P408" s="33">
        <f t="shared" si="25"/>
        <v>16149520</v>
      </c>
      <c r="Q408" s="34">
        <f t="shared" si="26"/>
        <v>0.54576602037733069</v>
      </c>
      <c r="R408" s="34">
        <f t="shared" si="27"/>
        <v>0.18743669761216655</v>
      </c>
    </row>
    <row r="409" spans="1:18" x14ac:dyDescent="0.25">
      <c r="A409" t="s">
        <v>36</v>
      </c>
      <c r="B409" t="s">
        <v>19</v>
      </c>
      <c r="C409">
        <v>2019</v>
      </c>
      <c r="D409" t="s">
        <v>20</v>
      </c>
      <c r="E409" t="s">
        <v>32</v>
      </c>
      <c r="F409" s="1">
        <v>67143263</v>
      </c>
      <c r="G409" s="1">
        <v>27438935</v>
      </c>
      <c r="H409" s="1">
        <v>3318784</v>
      </c>
      <c r="I409" s="1">
        <v>8219184</v>
      </c>
      <c r="J409" s="1">
        <v>832059</v>
      </c>
      <c r="K409" s="1">
        <v>2763529</v>
      </c>
      <c r="L409" s="1">
        <v>3635430</v>
      </c>
      <c r="M409" s="1">
        <v>4841180</v>
      </c>
      <c r="N409" s="1">
        <v>1480543</v>
      </c>
      <c r="O409" s="33">
        <f t="shared" si="24"/>
        <v>39704328</v>
      </c>
      <c r="P409" s="33">
        <f t="shared" si="25"/>
        <v>14613619</v>
      </c>
      <c r="Q409" s="34">
        <f t="shared" si="26"/>
        <v>0.5913374808728018</v>
      </c>
      <c r="R409" s="34">
        <f t="shared" si="27"/>
        <v>0.2176483290661641</v>
      </c>
    </row>
    <row r="410" spans="1:18" x14ac:dyDescent="0.25">
      <c r="A410" t="s">
        <v>36</v>
      </c>
      <c r="B410" t="s">
        <v>19</v>
      </c>
      <c r="C410">
        <v>2020</v>
      </c>
      <c r="D410" t="s">
        <v>20</v>
      </c>
      <c r="E410" t="s">
        <v>21</v>
      </c>
      <c r="F410" s="1">
        <v>83659411</v>
      </c>
      <c r="G410" s="1">
        <v>34682066</v>
      </c>
      <c r="H410" s="1">
        <v>3560904</v>
      </c>
      <c r="I410" s="1">
        <v>9801852</v>
      </c>
      <c r="J410" s="1">
        <v>1023766</v>
      </c>
      <c r="K410" s="1">
        <v>3551194</v>
      </c>
      <c r="L410" s="1">
        <v>4354377</v>
      </c>
      <c r="M410" s="1">
        <v>6870676</v>
      </c>
      <c r="N410" s="1">
        <v>1822159</v>
      </c>
      <c r="O410" s="33">
        <f t="shared" si="24"/>
        <v>48977345</v>
      </c>
      <c r="P410" s="33">
        <f t="shared" si="25"/>
        <v>17992417</v>
      </c>
      <c r="Q410" s="34">
        <f t="shared" si="26"/>
        <v>0.58543736340673025</v>
      </c>
      <c r="R410" s="34">
        <f t="shared" si="27"/>
        <v>0.21506745965495741</v>
      </c>
    </row>
    <row r="411" spans="1:18" x14ac:dyDescent="0.25">
      <c r="A411" t="s">
        <v>36</v>
      </c>
      <c r="B411" t="s">
        <v>19</v>
      </c>
      <c r="C411">
        <v>2020</v>
      </c>
      <c r="D411" t="s">
        <v>20</v>
      </c>
      <c r="E411" t="s">
        <v>22</v>
      </c>
      <c r="F411" s="1">
        <v>58898540</v>
      </c>
      <c r="G411" s="1">
        <v>28728685</v>
      </c>
      <c r="H411" s="1">
        <v>2890523</v>
      </c>
      <c r="I411" s="1">
        <v>6079566</v>
      </c>
      <c r="J411" s="1">
        <v>672096</v>
      </c>
      <c r="K411" s="1">
        <v>2845127</v>
      </c>
      <c r="L411" s="1">
        <v>3089502</v>
      </c>
      <c r="M411" s="1">
        <v>4657751</v>
      </c>
      <c r="N411" s="1">
        <v>1323706</v>
      </c>
      <c r="O411" s="33">
        <f t="shared" si="24"/>
        <v>30169855</v>
      </c>
      <c r="P411" s="33">
        <f t="shared" si="25"/>
        <v>8611584</v>
      </c>
      <c r="Q411" s="34">
        <f t="shared" si="26"/>
        <v>0.51223434400920631</v>
      </c>
      <c r="R411" s="34">
        <f t="shared" si="27"/>
        <v>0.14621048331588524</v>
      </c>
    </row>
    <row r="412" spans="1:18" x14ac:dyDescent="0.25">
      <c r="A412" t="s">
        <v>36</v>
      </c>
      <c r="B412" t="s">
        <v>19</v>
      </c>
      <c r="C412">
        <v>2020</v>
      </c>
      <c r="D412" t="s">
        <v>20</v>
      </c>
      <c r="E412" t="s">
        <v>23</v>
      </c>
      <c r="F412" s="1">
        <v>65096491</v>
      </c>
      <c r="G412" s="1">
        <v>28092094</v>
      </c>
      <c r="H412" s="1">
        <v>2855070</v>
      </c>
      <c r="I412" s="1">
        <v>6906703</v>
      </c>
      <c r="J412" s="1">
        <v>684807</v>
      </c>
      <c r="K412" s="1">
        <v>2647248</v>
      </c>
      <c r="L412" s="1">
        <v>3550075</v>
      </c>
      <c r="M412" s="1">
        <v>4768388</v>
      </c>
      <c r="N412" s="1">
        <v>1519478</v>
      </c>
      <c r="O412" s="33">
        <f t="shared" si="24"/>
        <v>37004397</v>
      </c>
      <c r="P412" s="33">
        <f t="shared" si="25"/>
        <v>14072628</v>
      </c>
      <c r="Q412" s="34">
        <f t="shared" si="26"/>
        <v>0.56845455771187425</v>
      </c>
      <c r="R412" s="34">
        <f t="shared" si="27"/>
        <v>0.21618105344572261</v>
      </c>
    </row>
    <row r="413" spans="1:18" x14ac:dyDescent="0.25">
      <c r="A413" t="s">
        <v>36</v>
      </c>
      <c r="B413" t="s">
        <v>19</v>
      </c>
      <c r="C413">
        <v>2020</v>
      </c>
      <c r="D413" t="s">
        <v>20</v>
      </c>
      <c r="E413" t="s">
        <v>24</v>
      </c>
      <c r="F413" s="1">
        <v>69761443</v>
      </c>
      <c r="G413" s="1">
        <v>30206863</v>
      </c>
      <c r="H413" s="1">
        <v>2897074</v>
      </c>
      <c r="I413" s="1">
        <v>8541760</v>
      </c>
      <c r="J413" s="1">
        <v>740890</v>
      </c>
      <c r="K413" s="1">
        <v>3340409</v>
      </c>
      <c r="L413" s="1">
        <v>4181857</v>
      </c>
      <c r="M413" s="1">
        <v>5633221</v>
      </c>
      <c r="N413" s="1">
        <v>1469241</v>
      </c>
      <c r="O413" s="33">
        <f t="shared" si="24"/>
        <v>39554580</v>
      </c>
      <c r="P413" s="33">
        <f t="shared" si="25"/>
        <v>12750128</v>
      </c>
      <c r="Q413" s="34">
        <f t="shared" si="26"/>
        <v>0.56699773254403585</v>
      </c>
      <c r="R413" s="34">
        <f t="shared" si="27"/>
        <v>0.18276754969073675</v>
      </c>
    </row>
    <row r="414" spans="1:18" x14ac:dyDescent="0.25">
      <c r="A414" t="s">
        <v>36</v>
      </c>
      <c r="B414" t="s">
        <v>19</v>
      </c>
      <c r="C414">
        <v>2020</v>
      </c>
      <c r="D414" t="s">
        <v>20</v>
      </c>
      <c r="E414" t="s">
        <v>25</v>
      </c>
      <c r="F414" s="1">
        <v>71093649</v>
      </c>
      <c r="G414" s="1">
        <v>34103526</v>
      </c>
      <c r="H414" s="1">
        <v>3016900</v>
      </c>
      <c r="I414" s="1">
        <v>8603051</v>
      </c>
      <c r="J414" s="1">
        <v>796316</v>
      </c>
      <c r="K414" s="1">
        <v>3002990</v>
      </c>
      <c r="L414" s="1">
        <v>4083940</v>
      </c>
      <c r="M414" s="1">
        <v>5003748</v>
      </c>
      <c r="N414" s="1">
        <v>1468157</v>
      </c>
      <c r="O414" s="33">
        <f t="shared" si="24"/>
        <v>36990123</v>
      </c>
      <c r="P414" s="33">
        <f t="shared" si="25"/>
        <v>11015021</v>
      </c>
      <c r="Q414" s="34">
        <f t="shared" si="26"/>
        <v>0.52030137037979296</v>
      </c>
      <c r="R414" s="34">
        <f t="shared" si="27"/>
        <v>0.15493677923326174</v>
      </c>
    </row>
    <row r="415" spans="1:18" x14ac:dyDescent="0.25">
      <c r="A415" t="s">
        <v>36</v>
      </c>
      <c r="B415" t="s">
        <v>19</v>
      </c>
      <c r="C415">
        <v>2020</v>
      </c>
      <c r="D415" t="s">
        <v>20</v>
      </c>
      <c r="E415" t="s">
        <v>26</v>
      </c>
      <c r="F415" s="1">
        <v>51880363</v>
      </c>
      <c r="G415" s="1">
        <v>23222375</v>
      </c>
      <c r="H415" s="1">
        <v>2249876</v>
      </c>
      <c r="I415" s="1">
        <v>5986060</v>
      </c>
      <c r="J415" s="1">
        <v>627016</v>
      </c>
      <c r="K415" s="1">
        <v>2449904</v>
      </c>
      <c r="L415" s="1">
        <v>2990522</v>
      </c>
      <c r="M415" s="1">
        <v>4216369</v>
      </c>
      <c r="N415" s="1">
        <v>1064356</v>
      </c>
      <c r="O415" s="33">
        <f t="shared" si="24"/>
        <v>28657988</v>
      </c>
      <c r="P415" s="33">
        <f t="shared" si="25"/>
        <v>9073885</v>
      </c>
      <c r="Q415" s="34">
        <f t="shared" si="26"/>
        <v>0.55238603477003423</v>
      </c>
      <c r="R415" s="34">
        <f t="shared" si="27"/>
        <v>0.17490018333140808</v>
      </c>
    </row>
    <row r="416" spans="1:18" x14ac:dyDescent="0.25">
      <c r="A416" t="s">
        <v>36</v>
      </c>
      <c r="B416" t="s">
        <v>19</v>
      </c>
      <c r="C416">
        <v>2020</v>
      </c>
      <c r="D416" t="s">
        <v>20</v>
      </c>
      <c r="E416" t="s">
        <v>27</v>
      </c>
      <c r="F416" s="1">
        <v>74230386</v>
      </c>
      <c r="G416" s="1">
        <v>32436605</v>
      </c>
      <c r="H416" s="1">
        <v>3437933</v>
      </c>
      <c r="I416" s="1">
        <v>9241021</v>
      </c>
      <c r="J416" s="1">
        <v>840678</v>
      </c>
      <c r="K416" s="1">
        <v>3371500</v>
      </c>
      <c r="L416" s="1">
        <v>4369202</v>
      </c>
      <c r="M416" s="1">
        <v>5755164</v>
      </c>
      <c r="N416" s="1">
        <v>1738189</v>
      </c>
      <c r="O416" s="33">
        <f t="shared" si="24"/>
        <v>41793781</v>
      </c>
      <c r="P416" s="33">
        <f t="shared" si="25"/>
        <v>13040094</v>
      </c>
      <c r="Q416" s="34">
        <f t="shared" si="26"/>
        <v>0.56302793575665899</v>
      </c>
      <c r="R416" s="34">
        <f t="shared" si="27"/>
        <v>0.17567056703706216</v>
      </c>
    </row>
    <row r="417" spans="1:18" x14ac:dyDescent="0.25">
      <c r="A417" t="s">
        <v>36</v>
      </c>
      <c r="B417" t="s">
        <v>19</v>
      </c>
      <c r="C417">
        <v>2020</v>
      </c>
      <c r="D417" t="s">
        <v>20</v>
      </c>
      <c r="E417" t="s">
        <v>28</v>
      </c>
      <c r="F417" s="1">
        <v>67749499</v>
      </c>
      <c r="G417" s="1">
        <v>27470575</v>
      </c>
      <c r="H417" s="1">
        <v>2761210</v>
      </c>
      <c r="I417" s="1">
        <v>7322344</v>
      </c>
      <c r="J417" s="1">
        <v>771325</v>
      </c>
      <c r="K417" s="1">
        <v>3004524</v>
      </c>
      <c r="L417" s="1">
        <v>4200785</v>
      </c>
      <c r="M417" s="1">
        <v>5888134</v>
      </c>
      <c r="N417" s="1">
        <v>1405114</v>
      </c>
      <c r="O417" s="33">
        <f t="shared" si="24"/>
        <v>40278924</v>
      </c>
      <c r="P417" s="33">
        <f t="shared" si="25"/>
        <v>14925488</v>
      </c>
      <c r="Q417" s="34">
        <f t="shared" si="26"/>
        <v>0.59452725989899946</v>
      </c>
      <c r="R417" s="34">
        <f t="shared" si="27"/>
        <v>0.22030403501581614</v>
      </c>
    </row>
    <row r="418" spans="1:18" x14ac:dyDescent="0.25">
      <c r="A418" t="s">
        <v>36</v>
      </c>
      <c r="B418" t="s">
        <v>19</v>
      </c>
      <c r="C418">
        <v>2020</v>
      </c>
      <c r="D418" t="s">
        <v>20</v>
      </c>
      <c r="E418" t="s">
        <v>29</v>
      </c>
      <c r="F418" s="1">
        <v>50706283</v>
      </c>
      <c r="G418" s="1">
        <v>21826243</v>
      </c>
      <c r="H418" s="1">
        <v>2517220</v>
      </c>
      <c r="I418" s="1">
        <v>5175406</v>
      </c>
      <c r="J418" s="1">
        <v>537167</v>
      </c>
      <c r="K418" s="1">
        <v>2323218</v>
      </c>
      <c r="L418" s="1">
        <v>2601329</v>
      </c>
      <c r="M418" s="1">
        <v>4221289</v>
      </c>
      <c r="N418" s="1">
        <v>1017235</v>
      </c>
      <c r="O418" s="33">
        <f t="shared" si="24"/>
        <v>28880040</v>
      </c>
      <c r="P418" s="33">
        <f t="shared" si="25"/>
        <v>10487176</v>
      </c>
      <c r="Q418" s="34">
        <f t="shared" si="26"/>
        <v>0.56955545331532187</v>
      </c>
      <c r="R418" s="34">
        <f t="shared" si="27"/>
        <v>0.20682202243063252</v>
      </c>
    </row>
    <row r="419" spans="1:18" x14ac:dyDescent="0.25">
      <c r="A419" t="s">
        <v>36</v>
      </c>
      <c r="B419" t="s">
        <v>19</v>
      </c>
      <c r="C419">
        <v>2020</v>
      </c>
      <c r="D419" t="s">
        <v>20</v>
      </c>
      <c r="E419" t="s">
        <v>30</v>
      </c>
      <c r="F419" s="1">
        <v>58782343</v>
      </c>
      <c r="G419" s="1">
        <v>24647818</v>
      </c>
      <c r="H419" s="1">
        <v>2858642</v>
      </c>
      <c r="I419" s="1">
        <v>7285772</v>
      </c>
      <c r="J419" s="1">
        <v>652417</v>
      </c>
      <c r="K419" s="1">
        <v>2605638</v>
      </c>
      <c r="L419" s="1">
        <v>3343278</v>
      </c>
      <c r="M419" s="1">
        <v>4508253</v>
      </c>
      <c r="N419" s="1">
        <v>1447553</v>
      </c>
      <c r="O419" s="33">
        <f t="shared" si="24"/>
        <v>34134525</v>
      </c>
      <c r="P419" s="33">
        <f t="shared" si="25"/>
        <v>11432972</v>
      </c>
      <c r="Q419" s="34">
        <f t="shared" si="26"/>
        <v>0.58069350859321822</v>
      </c>
      <c r="R419" s="34">
        <f t="shared" si="27"/>
        <v>0.19449670456313728</v>
      </c>
    </row>
    <row r="420" spans="1:18" x14ac:dyDescent="0.25">
      <c r="A420" t="s">
        <v>36</v>
      </c>
      <c r="B420" t="s">
        <v>19</v>
      </c>
      <c r="C420">
        <v>2020</v>
      </c>
      <c r="D420" t="s">
        <v>20</v>
      </c>
      <c r="E420" t="s">
        <v>31</v>
      </c>
      <c r="F420" s="1">
        <v>67960764</v>
      </c>
      <c r="G420" s="1">
        <v>28163573</v>
      </c>
      <c r="H420" s="1">
        <v>3178807</v>
      </c>
      <c r="I420" s="1">
        <v>8279558</v>
      </c>
      <c r="J420" s="1">
        <v>827969</v>
      </c>
      <c r="K420" s="1">
        <v>3307355</v>
      </c>
      <c r="L420" s="1">
        <v>3493197</v>
      </c>
      <c r="M420" s="1">
        <v>5305882</v>
      </c>
      <c r="N420" s="1">
        <v>1536288</v>
      </c>
      <c r="O420" s="33">
        <f t="shared" si="24"/>
        <v>39797191</v>
      </c>
      <c r="P420" s="33">
        <f t="shared" si="25"/>
        <v>13868135</v>
      </c>
      <c r="Q420" s="34">
        <f t="shared" si="26"/>
        <v>0.58559069465434499</v>
      </c>
      <c r="R420" s="34">
        <f t="shared" si="27"/>
        <v>0.20406090490683712</v>
      </c>
    </row>
    <row r="421" spans="1:18" x14ac:dyDescent="0.25">
      <c r="A421" t="s">
        <v>36</v>
      </c>
      <c r="B421" t="s">
        <v>19</v>
      </c>
      <c r="C421">
        <v>2020</v>
      </c>
      <c r="D421" t="s">
        <v>20</v>
      </c>
      <c r="E421" t="s">
        <v>32</v>
      </c>
      <c r="F421" s="1">
        <v>56982904</v>
      </c>
      <c r="G421" s="1">
        <v>23629340</v>
      </c>
      <c r="H421" s="1">
        <v>2817192</v>
      </c>
      <c r="I421" s="1">
        <v>5882738</v>
      </c>
      <c r="J421" s="1">
        <v>687082</v>
      </c>
      <c r="K421" s="1">
        <v>2572883</v>
      </c>
      <c r="L421" s="1">
        <v>3010004</v>
      </c>
      <c r="M421" s="1">
        <v>4782116</v>
      </c>
      <c r="N421" s="1">
        <v>1303816</v>
      </c>
      <c r="O421" s="33">
        <f t="shared" si="24"/>
        <v>33353564</v>
      </c>
      <c r="P421" s="33">
        <f t="shared" si="25"/>
        <v>12297733</v>
      </c>
      <c r="Q421" s="34">
        <f t="shared" si="26"/>
        <v>0.58532580227922404</v>
      </c>
      <c r="R421" s="34">
        <f t="shared" si="27"/>
        <v>0.21581443093879527</v>
      </c>
    </row>
    <row r="422" spans="1:18" x14ac:dyDescent="0.25">
      <c r="A422" t="s">
        <v>36</v>
      </c>
      <c r="B422" t="s">
        <v>19</v>
      </c>
      <c r="C422">
        <v>2021</v>
      </c>
      <c r="D422" t="s">
        <v>20</v>
      </c>
      <c r="E422" t="s">
        <v>21</v>
      </c>
      <c r="F422" s="1">
        <v>89830559</v>
      </c>
      <c r="G422" s="1">
        <v>40970359</v>
      </c>
      <c r="H422" s="1">
        <v>4096853</v>
      </c>
      <c r="I422" s="1">
        <v>9866087</v>
      </c>
      <c r="J422" s="1">
        <v>1034005</v>
      </c>
      <c r="K422" s="1">
        <v>4414681</v>
      </c>
      <c r="L422" s="1">
        <v>5592271</v>
      </c>
      <c r="M422" s="1">
        <v>7119942</v>
      </c>
      <c r="N422" s="1">
        <v>1972953</v>
      </c>
      <c r="O422" s="33">
        <f t="shared" si="24"/>
        <v>48860200</v>
      </c>
      <c r="P422" s="33">
        <f t="shared" si="25"/>
        <v>14763408</v>
      </c>
      <c r="Q422" s="34">
        <f t="shared" si="26"/>
        <v>0.543915128035661</v>
      </c>
      <c r="R422" s="34">
        <f t="shared" si="27"/>
        <v>0.16434727963787912</v>
      </c>
    </row>
    <row r="423" spans="1:18" x14ac:dyDescent="0.25">
      <c r="A423" t="s">
        <v>36</v>
      </c>
      <c r="B423" t="s">
        <v>19</v>
      </c>
      <c r="C423">
        <v>2021</v>
      </c>
      <c r="D423" t="s">
        <v>20</v>
      </c>
      <c r="E423" t="s">
        <v>22</v>
      </c>
      <c r="F423" s="1">
        <v>88182249</v>
      </c>
      <c r="G423" s="1">
        <v>42313803</v>
      </c>
      <c r="H423" s="1">
        <v>3613606</v>
      </c>
      <c r="I423" s="1">
        <v>10459385</v>
      </c>
      <c r="J423" s="1">
        <v>990377</v>
      </c>
      <c r="K423" s="1">
        <v>3812188</v>
      </c>
      <c r="L423" s="1">
        <v>4759089</v>
      </c>
      <c r="M423" s="1">
        <v>7479531</v>
      </c>
      <c r="N423" s="1">
        <v>1883983</v>
      </c>
      <c r="O423" s="33">
        <f t="shared" si="24"/>
        <v>45868446</v>
      </c>
      <c r="P423" s="33">
        <f t="shared" si="25"/>
        <v>12870287</v>
      </c>
      <c r="Q423" s="34">
        <f t="shared" si="26"/>
        <v>0.52015509379897984</v>
      </c>
      <c r="R423" s="34">
        <f t="shared" si="27"/>
        <v>0.14595099519405544</v>
      </c>
    </row>
    <row r="424" spans="1:18" x14ac:dyDescent="0.25">
      <c r="A424" t="s">
        <v>36</v>
      </c>
      <c r="B424" t="s">
        <v>19</v>
      </c>
      <c r="C424">
        <v>2021</v>
      </c>
      <c r="D424" t="s">
        <v>20</v>
      </c>
      <c r="E424" t="s">
        <v>23</v>
      </c>
      <c r="F424" s="1">
        <v>71448927</v>
      </c>
      <c r="G424" s="1">
        <v>34824020</v>
      </c>
      <c r="H424" s="1">
        <v>2909146</v>
      </c>
      <c r="I424" s="1">
        <v>8483908</v>
      </c>
      <c r="J424" s="1">
        <v>861790</v>
      </c>
      <c r="K424" s="1">
        <v>3270907</v>
      </c>
      <c r="L424" s="1">
        <v>3840200</v>
      </c>
      <c r="M424" s="1">
        <v>5068422</v>
      </c>
      <c r="N424" s="1">
        <v>1647005</v>
      </c>
      <c r="O424" s="33">
        <f t="shared" si="24"/>
        <v>36624907</v>
      </c>
      <c r="P424" s="33">
        <f t="shared" si="25"/>
        <v>10543529</v>
      </c>
      <c r="Q424" s="34">
        <f t="shared" si="26"/>
        <v>0.51260261753126124</v>
      </c>
      <c r="R424" s="34">
        <f t="shared" si="27"/>
        <v>0.14756735255100473</v>
      </c>
    </row>
    <row r="425" spans="1:18" x14ac:dyDescent="0.25">
      <c r="A425" t="s">
        <v>36</v>
      </c>
      <c r="B425" t="s">
        <v>19</v>
      </c>
      <c r="C425">
        <v>2021</v>
      </c>
      <c r="D425" t="s">
        <v>20</v>
      </c>
      <c r="E425" t="s">
        <v>24</v>
      </c>
      <c r="F425" s="1">
        <v>63214286</v>
      </c>
      <c r="G425" s="1">
        <v>30015539</v>
      </c>
      <c r="H425" s="1">
        <v>2995013</v>
      </c>
      <c r="I425" s="1">
        <v>6651645</v>
      </c>
      <c r="J425" s="1">
        <v>784976</v>
      </c>
      <c r="K425" s="1">
        <v>2719473</v>
      </c>
      <c r="L425" s="1">
        <v>3533553</v>
      </c>
      <c r="M425" s="1">
        <v>4832819</v>
      </c>
      <c r="N425" s="1">
        <v>1548216</v>
      </c>
      <c r="O425" s="33">
        <f t="shared" si="24"/>
        <v>33198747</v>
      </c>
      <c r="P425" s="33">
        <f t="shared" si="25"/>
        <v>10133052</v>
      </c>
      <c r="Q425" s="34">
        <f t="shared" si="26"/>
        <v>0.52517791627038224</v>
      </c>
      <c r="R425" s="34">
        <f t="shared" si="27"/>
        <v>0.16029686707210455</v>
      </c>
    </row>
    <row r="426" spans="1:18" x14ac:dyDescent="0.25">
      <c r="A426" t="s">
        <v>36</v>
      </c>
      <c r="B426" t="s">
        <v>19</v>
      </c>
      <c r="C426">
        <v>2021</v>
      </c>
      <c r="D426" t="s">
        <v>20</v>
      </c>
      <c r="E426" t="s">
        <v>25</v>
      </c>
      <c r="F426" s="1">
        <v>59639063</v>
      </c>
      <c r="G426" s="1">
        <v>23973231</v>
      </c>
      <c r="H426" s="1">
        <v>2750475</v>
      </c>
      <c r="I426" s="1">
        <v>6051302</v>
      </c>
      <c r="J426" s="1">
        <v>717745</v>
      </c>
      <c r="K426" s="1">
        <v>2960261</v>
      </c>
      <c r="L426" s="1">
        <v>3649541</v>
      </c>
      <c r="M426" s="1">
        <v>4957360</v>
      </c>
      <c r="N426" s="1">
        <v>1367303</v>
      </c>
      <c r="O426" s="33">
        <f t="shared" si="24"/>
        <v>35665832</v>
      </c>
      <c r="P426" s="33">
        <f t="shared" si="25"/>
        <v>13211845</v>
      </c>
      <c r="Q426" s="34">
        <f t="shared" si="26"/>
        <v>0.59802804078259908</v>
      </c>
      <c r="R426" s="34">
        <f t="shared" si="27"/>
        <v>0.22153005656711944</v>
      </c>
    </row>
    <row r="427" spans="1:18" x14ac:dyDescent="0.25">
      <c r="A427" t="s">
        <v>36</v>
      </c>
      <c r="B427" t="s">
        <v>19</v>
      </c>
      <c r="C427">
        <v>2021</v>
      </c>
      <c r="D427" t="s">
        <v>20</v>
      </c>
      <c r="E427" t="s">
        <v>26</v>
      </c>
      <c r="F427" s="1">
        <v>72743937</v>
      </c>
      <c r="G427" s="1">
        <v>31991409</v>
      </c>
      <c r="H427" s="1">
        <v>3191085</v>
      </c>
      <c r="I427" s="1">
        <v>8102482</v>
      </c>
      <c r="J427" s="1">
        <v>731485</v>
      </c>
      <c r="K427" s="1">
        <v>3326958</v>
      </c>
      <c r="L427" s="1">
        <v>3687848</v>
      </c>
      <c r="M427" s="1">
        <v>5408483</v>
      </c>
      <c r="N427" s="1">
        <v>1643564</v>
      </c>
      <c r="O427" s="33">
        <f t="shared" si="24"/>
        <v>40752528</v>
      </c>
      <c r="P427" s="33">
        <f t="shared" si="25"/>
        <v>14660623</v>
      </c>
      <c r="Q427" s="34">
        <f t="shared" si="26"/>
        <v>0.56021889494378074</v>
      </c>
      <c r="R427" s="34">
        <f t="shared" si="27"/>
        <v>0.20153738723269818</v>
      </c>
    </row>
    <row r="428" spans="1:18" x14ac:dyDescent="0.25">
      <c r="A428" t="s">
        <v>36</v>
      </c>
      <c r="B428" t="s">
        <v>19</v>
      </c>
      <c r="C428">
        <v>2021</v>
      </c>
      <c r="D428" t="s">
        <v>20</v>
      </c>
      <c r="E428" t="s">
        <v>27</v>
      </c>
      <c r="F428" s="1">
        <v>59933044</v>
      </c>
      <c r="G428" s="1">
        <v>27410189</v>
      </c>
      <c r="H428" s="1">
        <v>2633099</v>
      </c>
      <c r="I428" s="1">
        <v>7190572</v>
      </c>
      <c r="J428" s="1">
        <v>686323</v>
      </c>
      <c r="K428" s="1">
        <v>2840401</v>
      </c>
      <c r="L428" s="1">
        <v>3358984</v>
      </c>
      <c r="M428" s="1">
        <v>4874238</v>
      </c>
      <c r="N428" s="1">
        <v>1441599</v>
      </c>
      <c r="O428" s="33">
        <f t="shared" si="24"/>
        <v>32522855</v>
      </c>
      <c r="P428" s="33">
        <f t="shared" si="25"/>
        <v>9497639</v>
      </c>
      <c r="Q428" s="34">
        <f t="shared" si="26"/>
        <v>0.54265314806970255</v>
      </c>
      <c r="R428" s="34">
        <f t="shared" si="27"/>
        <v>0.15847082621066269</v>
      </c>
    </row>
    <row r="429" spans="1:18" x14ac:dyDescent="0.25">
      <c r="A429" t="s">
        <v>36</v>
      </c>
      <c r="B429" t="s">
        <v>19</v>
      </c>
      <c r="C429">
        <v>2021</v>
      </c>
      <c r="D429" t="s">
        <v>20</v>
      </c>
      <c r="E429" t="s">
        <v>28</v>
      </c>
      <c r="F429" s="1">
        <v>68906761</v>
      </c>
      <c r="G429" s="1">
        <v>31134647</v>
      </c>
      <c r="H429" s="1">
        <v>3278513</v>
      </c>
      <c r="I429" s="1">
        <v>8229415</v>
      </c>
      <c r="J429" s="1">
        <v>740504</v>
      </c>
      <c r="K429" s="1">
        <v>2866789</v>
      </c>
      <c r="L429" s="1">
        <v>3458216</v>
      </c>
      <c r="M429" s="1">
        <v>4998813</v>
      </c>
      <c r="N429" s="1">
        <v>1696682</v>
      </c>
      <c r="O429" s="33">
        <f t="shared" si="24"/>
        <v>37772114</v>
      </c>
      <c r="P429" s="33">
        <f t="shared" si="25"/>
        <v>12503182</v>
      </c>
      <c r="Q429" s="34">
        <f t="shared" si="26"/>
        <v>0.54816266868210506</v>
      </c>
      <c r="R429" s="34">
        <f t="shared" si="27"/>
        <v>0.18145072876085411</v>
      </c>
    </row>
    <row r="430" spans="1:18" x14ac:dyDescent="0.25">
      <c r="A430" t="s">
        <v>36</v>
      </c>
      <c r="B430" t="s">
        <v>19</v>
      </c>
      <c r="C430">
        <v>2021</v>
      </c>
      <c r="D430" t="s">
        <v>20</v>
      </c>
      <c r="E430" t="s">
        <v>29</v>
      </c>
      <c r="F430" s="1">
        <v>68972328</v>
      </c>
      <c r="G430" s="1">
        <v>30502322</v>
      </c>
      <c r="H430" s="1">
        <v>3074312</v>
      </c>
      <c r="I430" s="1">
        <v>7274833</v>
      </c>
      <c r="J430" s="1">
        <v>808709</v>
      </c>
      <c r="K430" s="1">
        <v>3351655</v>
      </c>
      <c r="L430" s="1">
        <v>4005701</v>
      </c>
      <c r="M430" s="1">
        <v>5290282</v>
      </c>
      <c r="N430" s="1">
        <v>1689063</v>
      </c>
      <c r="O430" s="33">
        <f t="shared" si="24"/>
        <v>38470006</v>
      </c>
      <c r="P430" s="33">
        <f t="shared" si="25"/>
        <v>12975451</v>
      </c>
      <c r="Q430" s="34">
        <f t="shared" si="26"/>
        <v>0.55776000485296073</v>
      </c>
      <c r="R430" s="34">
        <f t="shared" si="27"/>
        <v>0.18812546098197527</v>
      </c>
    </row>
    <row r="431" spans="1:18" x14ac:dyDescent="0.25">
      <c r="A431" t="s">
        <v>36</v>
      </c>
      <c r="B431" t="s">
        <v>19</v>
      </c>
      <c r="C431">
        <v>2021</v>
      </c>
      <c r="D431" t="s">
        <v>20</v>
      </c>
      <c r="E431" t="s">
        <v>30</v>
      </c>
      <c r="F431" s="1">
        <v>86545338</v>
      </c>
      <c r="G431" s="1">
        <v>37931056</v>
      </c>
      <c r="H431" s="1">
        <v>4117957</v>
      </c>
      <c r="I431" s="1">
        <v>9176467</v>
      </c>
      <c r="J431" s="1">
        <v>1007342</v>
      </c>
      <c r="K431" s="1">
        <v>4133391</v>
      </c>
      <c r="L431" s="1">
        <v>4358844</v>
      </c>
      <c r="M431" s="1">
        <v>6192072</v>
      </c>
      <c r="N431" s="1">
        <v>1930167</v>
      </c>
      <c r="O431" s="33">
        <f t="shared" si="24"/>
        <v>48614282</v>
      </c>
      <c r="P431" s="33">
        <f t="shared" si="25"/>
        <v>17698042</v>
      </c>
      <c r="Q431" s="34">
        <f t="shared" si="26"/>
        <v>0.56172040139238932</v>
      </c>
      <c r="R431" s="34">
        <f t="shared" si="27"/>
        <v>0.20449445815325143</v>
      </c>
    </row>
    <row r="432" spans="1:18" x14ac:dyDescent="0.25">
      <c r="A432" t="s">
        <v>36</v>
      </c>
      <c r="B432" t="s">
        <v>19</v>
      </c>
      <c r="C432">
        <v>2021</v>
      </c>
      <c r="D432" t="s">
        <v>20</v>
      </c>
      <c r="E432" t="s">
        <v>31</v>
      </c>
      <c r="F432" s="1">
        <v>53303092</v>
      </c>
      <c r="G432" s="1">
        <v>22452316</v>
      </c>
      <c r="H432" s="1">
        <v>2501128</v>
      </c>
      <c r="I432" s="1">
        <v>6623440</v>
      </c>
      <c r="J432" s="1">
        <v>637021</v>
      </c>
      <c r="K432" s="1">
        <v>2454320</v>
      </c>
      <c r="L432" s="1">
        <v>2669925</v>
      </c>
      <c r="M432" s="1">
        <v>4167715</v>
      </c>
      <c r="N432" s="1">
        <v>1133926</v>
      </c>
      <c r="O432" s="33">
        <f t="shared" si="24"/>
        <v>30850776</v>
      </c>
      <c r="P432" s="33">
        <f t="shared" si="25"/>
        <v>10663301</v>
      </c>
      <c r="Q432" s="34">
        <f t="shared" si="26"/>
        <v>0.57878023286153835</v>
      </c>
      <c r="R432" s="34">
        <f t="shared" si="27"/>
        <v>0.20005032728682981</v>
      </c>
    </row>
    <row r="433" spans="1:18" x14ac:dyDescent="0.25">
      <c r="A433" t="s">
        <v>36</v>
      </c>
      <c r="B433" t="s">
        <v>19</v>
      </c>
      <c r="C433">
        <v>2021</v>
      </c>
      <c r="D433" t="s">
        <v>20</v>
      </c>
      <c r="E433" t="s">
        <v>32</v>
      </c>
      <c r="F433" s="1">
        <v>78099559</v>
      </c>
      <c r="G433" s="1">
        <v>36050532</v>
      </c>
      <c r="H433" s="1">
        <v>3551148</v>
      </c>
      <c r="I433" s="1">
        <v>8592628</v>
      </c>
      <c r="J433" s="1">
        <v>910664</v>
      </c>
      <c r="K433" s="1">
        <v>3316582</v>
      </c>
      <c r="L433" s="1">
        <v>3918876</v>
      </c>
      <c r="M433" s="1">
        <v>5546489</v>
      </c>
      <c r="N433" s="1">
        <v>1926635</v>
      </c>
      <c r="O433" s="33">
        <f t="shared" si="24"/>
        <v>42049027</v>
      </c>
      <c r="P433" s="33">
        <f t="shared" si="25"/>
        <v>14286005</v>
      </c>
      <c r="Q433" s="34">
        <f t="shared" si="26"/>
        <v>0.53840287369612416</v>
      </c>
      <c r="R433" s="34">
        <f t="shared" si="27"/>
        <v>0.1829204310871973</v>
      </c>
    </row>
    <row r="434" spans="1:18" x14ac:dyDescent="0.25">
      <c r="A434" t="s">
        <v>36</v>
      </c>
      <c r="B434" t="s">
        <v>19</v>
      </c>
      <c r="C434">
        <v>2022</v>
      </c>
      <c r="D434" t="s">
        <v>20</v>
      </c>
      <c r="E434" t="s">
        <v>21</v>
      </c>
      <c r="F434" s="1">
        <v>87725417</v>
      </c>
      <c r="G434" s="1">
        <v>41186038</v>
      </c>
      <c r="H434" s="1">
        <v>4206639</v>
      </c>
      <c r="I434" s="1">
        <v>9995832</v>
      </c>
      <c r="J434" s="1">
        <v>971146</v>
      </c>
      <c r="K434" s="1">
        <v>4332736</v>
      </c>
      <c r="L434" s="1">
        <v>4836632</v>
      </c>
      <c r="M434" s="1">
        <v>6546763</v>
      </c>
      <c r="N434" s="1">
        <v>2175232</v>
      </c>
      <c r="O434" s="33">
        <f t="shared" si="24"/>
        <v>46539379</v>
      </c>
      <c r="P434" s="33">
        <f t="shared" si="25"/>
        <v>13474399</v>
      </c>
      <c r="Q434" s="34">
        <f t="shared" si="26"/>
        <v>0.53051191537795717</v>
      </c>
      <c r="R434" s="34">
        <f t="shared" si="27"/>
        <v>0.15359743459526673</v>
      </c>
    </row>
    <row r="435" spans="1:18" x14ac:dyDescent="0.25">
      <c r="A435" t="s">
        <v>36</v>
      </c>
      <c r="B435" t="s">
        <v>19</v>
      </c>
      <c r="C435">
        <v>2022</v>
      </c>
      <c r="D435" t="s">
        <v>20</v>
      </c>
      <c r="E435" t="s">
        <v>22</v>
      </c>
      <c r="F435" s="1">
        <v>83104256</v>
      </c>
      <c r="G435" s="1">
        <v>33951735</v>
      </c>
      <c r="H435" s="1">
        <v>3385162</v>
      </c>
      <c r="I435" s="1">
        <v>8871134</v>
      </c>
      <c r="J435" s="1">
        <v>992651</v>
      </c>
      <c r="K435" s="1">
        <v>3425707</v>
      </c>
      <c r="L435" s="1">
        <v>4979583</v>
      </c>
      <c r="M435" s="1">
        <v>6417083</v>
      </c>
      <c r="N435" s="1">
        <v>2007974</v>
      </c>
      <c r="O435" s="33">
        <f t="shared" si="24"/>
        <v>49152521</v>
      </c>
      <c r="P435" s="33">
        <f t="shared" si="25"/>
        <v>19073227</v>
      </c>
      <c r="Q435" s="34">
        <f t="shared" si="26"/>
        <v>0.59145612229534916</v>
      </c>
      <c r="R435" s="34">
        <f t="shared" si="27"/>
        <v>0.22950962944665554</v>
      </c>
    </row>
    <row r="436" spans="1:18" x14ac:dyDescent="0.25">
      <c r="A436" t="s">
        <v>36</v>
      </c>
      <c r="B436" t="s">
        <v>19</v>
      </c>
      <c r="C436">
        <v>2022</v>
      </c>
      <c r="D436" t="s">
        <v>20</v>
      </c>
      <c r="E436" t="s">
        <v>23</v>
      </c>
      <c r="F436" s="1">
        <v>87746916</v>
      </c>
      <c r="G436" s="1">
        <v>43815665</v>
      </c>
      <c r="H436" s="1">
        <v>3591506</v>
      </c>
      <c r="I436" s="1">
        <v>9599585</v>
      </c>
      <c r="J436" s="1">
        <v>1000127</v>
      </c>
      <c r="K436" s="1">
        <v>4146068</v>
      </c>
      <c r="L436" s="1">
        <v>4474219</v>
      </c>
      <c r="M436" s="1">
        <v>7639360</v>
      </c>
      <c r="N436" s="1">
        <v>1900742</v>
      </c>
      <c r="O436" s="33">
        <f t="shared" si="24"/>
        <v>43931251</v>
      </c>
      <c r="P436" s="33">
        <f t="shared" si="25"/>
        <v>11579644</v>
      </c>
      <c r="Q436" s="34">
        <f t="shared" si="26"/>
        <v>0.50065863283445766</v>
      </c>
      <c r="R436" s="34">
        <f t="shared" si="27"/>
        <v>0.13196639298411353</v>
      </c>
    </row>
    <row r="437" spans="1:18" x14ac:dyDescent="0.25">
      <c r="A437" t="s">
        <v>36</v>
      </c>
      <c r="B437" t="s">
        <v>19</v>
      </c>
      <c r="C437">
        <v>2022</v>
      </c>
      <c r="D437" t="s">
        <v>20</v>
      </c>
      <c r="E437" t="s">
        <v>24</v>
      </c>
      <c r="F437" s="1">
        <v>58034151</v>
      </c>
      <c r="G437" s="1">
        <v>26379976</v>
      </c>
      <c r="H437" s="1">
        <v>2612821</v>
      </c>
      <c r="I437" s="1">
        <v>5956476</v>
      </c>
      <c r="J437" s="1">
        <v>648182</v>
      </c>
      <c r="K437" s="1">
        <v>2728823</v>
      </c>
      <c r="L437" s="1">
        <v>3519759</v>
      </c>
      <c r="M437" s="1">
        <v>4759687</v>
      </c>
      <c r="N437" s="1">
        <v>1342350</v>
      </c>
      <c r="O437" s="33">
        <f t="shared" si="24"/>
        <v>31654175</v>
      </c>
      <c r="P437" s="33">
        <f t="shared" si="25"/>
        <v>10086077</v>
      </c>
      <c r="Q437" s="34">
        <f t="shared" si="26"/>
        <v>0.54544047693572706</v>
      </c>
      <c r="R437" s="34">
        <f t="shared" si="27"/>
        <v>0.17379554669456609</v>
      </c>
    </row>
    <row r="438" spans="1:18" x14ac:dyDescent="0.25">
      <c r="A438" t="s">
        <v>36</v>
      </c>
      <c r="B438" t="s">
        <v>19</v>
      </c>
      <c r="C438">
        <v>2022</v>
      </c>
      <c r="D438" t="s">
        <v>20</v>
      </c>
      <c r="E438" t="s">
        <v>25</v>
      </c>
      <c r="F438" s="1">
        <v>78338286</v>
      </c>
      <c r="G438" s="1">
        <v>32377742</v>
      </c>
      <c r="H438" s="1">
        <v>3477740</v>
      </c>
      <c r="I438" s="1">
        <v>8777061</v>
      </c>
      <c r="J438" s="1">
        <v>851217</v>
      </c>
      <c r="K438" s="1">
        <v>3158339</v>
      </c>
      <c r="L438" s="1">
        <v>4069215</v>
      </c>
      <c r="M438" s="1">
        <v>6585349</v>
      </c>
      <c r="N438" s="1">
        <v>1828234</v>
      </c>
      <c r="O438" s="33">
        <f t="shared" si="24"/>
        <v>45960544</v>
      </c>
      <c r="P438" s="33">
        <f t="shared" si="25"/>
        <v>17213389</v>
      </c>
      <c r="Q438" s="34">
        <f t="shared" si="26"/>
        <v>0.58669325494305558</v>
      </c>
      <c r="R438" s="34">
        <f t="shared" si="27"/>
        <v>0.21973149884846854</v>
      </c>
    </row>
    <row r="439" spans="1:18" x14ac:dyDescent="0.25">
      <c r="A439" t="s">
        <v>36</v>
      </c>
      <c r="B439" t="s">
        <v>19</v>
      </c>
      <c r="C439">
        <v>2022</v>
      </c>
      <c r="D439" t="s">
        <v>20</v>
      </c>
      <c r="E439" t="s">
        <v>26</v>
      </c>
      <c r="F439" s="1">
        <v>95372852</v>
      </c>
      <c r="G439" s="1">
        <v>46768008</v>
      </c>
      <c r="H439" s="1">
        <v>4751711</v>
      </c>
      <c r="I439" s="1">
        <v>11183485</v>
      </c>
      <c r="J439" s="1">
        <v>1184627</v>
      </c>
      <c r="K439" s="1">
        <v>4315056</v>
      </c>
      <c r="L439" s="1">
        <v>4985773</v>
      </c>
      <c r="M439" s="1">
        <v>8195799</v>
      </c>
      <c r="N439" s="1">
        <v>1954312</v>
      </c>
      <c r="O439" s="33">
        <f t="shared" si="24"/>
        <v>48604844</v>
      </c>
      <c r="P439" s="33">
        <f t="shared" si="25"/>
        <v>12034081</v>
      </c>
      <c r="Q439" s="34">
        <f t="shared" si="26"/>
        <v>0.50962976340478949</v>
      </c>
      <c r="R439" s="34">
        <f t="shared" si="27"/>
        <v>0.12617931358496021</v>
      </c>
    </row>
    <row r="440" spans="1:18" x14ac:dyDescent="0.25">
      <c r="A440" t="s">
        <v>36</v>
      </c>
      <c r="B440" t="s">
        <v>19</v>
      </c>
      <c r="C440">
        <v>2022</v>
      </c>
      <c r="D440" t="s">
        <v>20</v>
      </c>
      <c r="E440" t="s">
        <v>27</v>
      </c>
      <c r="F440" s="1">
        <v>73990027</v>
      </c>
      <c r="G440" s="1">
        <v>31555193</v>
      </c>
      <c r="H440" s="1">
        <v>3390988</v>
      </c>
      <c r="I440" s="1">
        <v>8956466</v>
      </c>
      <c r="J440" s="1">
        <v>865150</v>
      </c>
      <c r="K440" s="1">
        <v>3139829</v>
      </c>
      <c r="L440" s="1">
        <v>4412376</v>
      </c>
      <c r="M440" s="1">
        <v>6212732</v>
      </c>
      <c r="N440" s="1">
        <v>1789035</v>
      </c>
      <c r="O440" s="33">
        <f t="shared" si="24"/>
        <v>42434834</v>
      </c>
      <c r="P440" s="33">
        <f t="shared" si="25"/>
        <v>13668258</v>
      </c>
      <c r="Q440" s="34">
        <f t="shared" si="26"/>
        <v>0.57352099628237729</v>
      </c>
      <c r="R440" s="34">
        <f t="shared" si="27"/>
        <v>0.18473108544750227</v>
      </c>
    </row>
    <row r="441" spans="1:18" x14ac:dyDescent="0.25">
      <c r="A441" t="s">
        <v>36</v>
      </c>
      <c r="B441" t="s">
        <v>19</v>
      </c>
      <c r="C441">
        <v>2022</v>
      </c>
      <c r="D441" t="s">
        <v>20</v>
      </c>
      <c r="E441" t="s">
        <v>28</v>
      </c>
      <c r="F441" s="1">
        <v>75874351</v>
      </c>
      <c r="G441" s="1">
        <v>33823729</v>
      </c>
      <c r="H441" s="1">
        <v>3043000</v>
      </c>
      <c r="I441" s="1">
        <v>8788853</v>
      </c>
      <c r="J441" s="1">
        <v>827626</v>
      </c>
      <c r="K441" s="1">
        <v>3421161</v>
      </c>
      <c r="L441" s="1">
        <v>4009533</v>
      </c>
      <c r="M441" s="1">
        <v>6493370</v>
      </c>
      <c r="N441" s="1">
        <v>1751692</v>
      </c>
      <c r="O441" s="33">
        <f t="shared" si="24"/>
        <v>42050622</v>
      </c>
      <c r="P441" s="33">
        <f t="shared" si="25"/>
        <v>13715387</v>
      </c>
      <c r="Q441" s="34">
        <f t="shared" si="26"/>
        <v>0.55421392665355385</v>
      </c>
      <c r="R441" s="34">
        <f t="shared" si="27"/>
        <v>0.18076447204141488</v>
      </c>
    </row>
    <row r="442" spans="1:18" x14ac:dyDescent="0.25">
      <c r="A442" t="s">
        <v>36</v>
      </c>
      <c r="B442" t="s">
        <v>19</v>
      </c>
      <c r="C442">
        <v>2022</v>
      </c>
      <c r="D442" t="s">
        <v>20</v>
      </c>
      <c r="E442" t="s">
        <v>29</v>
      </c>
      <c r="F442" s="1">
        <v>84878696</v>
      </c>
      <c r="G442" s="1">
        <v>40605218</v>
      </c>
      <c r="H442" s="1">
        <v>3635596</v>
      </c>
      <c r="I442" s="1">
        <v>8550645</v>
      </c>
      <c r="J442" s="1">
        <v>1009775</v>
      </c>
      <c r="K442" s="1">
        <v>4162923</v>
      </c>
      <c r="L442" s="1">
        <v>5257809</v>
      </c>
      <c r="M442" s="1">
        <v>6734243</v>
      </c>
      <c r="N442" s="1">
        <v>1829981</v>
      </c>
      <c r="O442" s="33">
        <f t="shared" si="24"/>
        <v>44273478</v>
      </c>
      <c r="P442" s="33">
        <f t="shared" si="25"/>
        <v>13092506</v>
      </c>
      <c r="Q442" s="34">
        <f t="shared" si="26"/>
        <v>0.52160883809996328</v>
      </c>
      <c r="R442" s="34">
        <f t="shared" si="27"/>
        <v>0.15424961288283695</v>
      </c>
    </row>
    <row r="443" spans="1:18" x14ac:dyDescent="0.25">
      <c r="A443" t="s">
        <v>36</v>
      </c>
      <c r="B443" t="s">
        <v>19</v>
      </c>
      <c r="C443">
        <v>2022</v>
      </c>
      <c r="D443" t="s">
        <v>20</v>
      </c>
      <c r="E443" t="s">
        <v>30</v>
      </c>
      <c r="F443" s="1">
        <v>91089451</v>
      </c>
      <c r="G443" s="1">
        <v>36760421</v>
      </c>
      <c r="H443" s="1">
        <v>4196677</v>
      </c>
      <c r="I443" s="1">
        <v>9827555</v>
      </c>
      <c r="J443" s="1">
        <v>1128223</v>
      </c>
      <c r="K443" s="1">
        <v>4086474</v>
      </c>
      <c r="L443" s="1">
        <v>4584362</v>
      </c>
      <c r="M443" s="1">
        <v>6901697</v>
      </c>
      <c r="N443" s="1">
        <v>1827984</v>
      </c>
      <c r="O443" s="33">
        <f t="shared" si="24"/>
        <v>54329030</v>
      </c>
      <c r="P443" s="33">
        <f t="shared" si="25"/>
        <v>21776058</v>
      </c>
      <c r="Q443" s="34">
        <f t="shared" si="26"/>
        <v>0.59643602418901387</v>
      </c>
      <c r="R443" s="34">
        <f t="shared" si="27"/>
        <v>0.23906234762574208</v>
      </c>
    </row>
    <row r="444" spans="1:18" x14ac:dyDescent="0.25">
      <c r="A444" t="s">
        <v>36</v>
      </c>
      <c r="B444" t="s">
        <v>19</v>
      </c>
      <c r="C444">
        <v>2022</v>
      </c>
      <c r="D444" t="s">
        <v>20</v>
      </c>
      <c r="E444" t="s">
        <v>31</v>
      </c>
      <c r="F444" s="1">
        <v>61528451</v>
      </c>
      <c r="G444" s="1">
        <v>24743822</v>
      </c>
      <c r="H444" s="1">
        <v>2929053</v>
      </c>
      <c r="I444" s="1">
        <v>7670731</v>
      </c>
      <c r="J444" s="1">
        <v>727376</v>
      </c>
      <c r="K444" s="1">
        <v>2579902</v>
      </c>
      <c r="L444" s="1">
        <v>3475369</v>
      </c>
      <c r="M444" s="1">
        <v>5193726</v>
      </c>
      <c r="N444" s="1">
        <v>1521032</v>
      </c>
      <c r="O444" s="33">
        <f t="shared" si="24"/>
        <v>36784629</v>
      </c>
      <c r="P444" s="33">
        <f t="shared" si="25"/>
        <v>12687440</v>
      </c>
      <c r="Q444" s="34">
        <f t="shared" si="26"/>
        <v>0.59784747384587988</v>
      </c>
      <c r="R444" s="34">
        <f t="shared" si="27"/>
        <v>0.20620444353458534</v>
      </c>
    </row>
    <row r="445" spans="1:18" x14ac:dyDescent="0.25">
      <c r="A445" t="s">
        <v>36</v>
      </c>
      <c r="B445" t="s">
        <v>19</v>
      </c>
      <c r="C445">
        <v>2022</v>
      </c>
      <c r="D445" t="s">
        <v>20</v>
      </c>
      <c r="E445" t="s">
        <v>32</v>
      </c>
      <c r="F445" s="1">
        <v>52883151</v>
      </c>
      <c r="G445" s="1">
        <v>24520783</v>
      </c>
      <c r="H445" s="1">
        <v>2396080</v>
      </c>
      <c r="I445" s="1">
        <v>6351611</v>
      </c>
      <c r="J445" s="1">
        <v>601399</v>
      </c>
      <c r="K445" s="1">
        <v>2305237</v>
      </c>
      <c r="L445" s="1">
        <v>2840712</v>
      </c>
      <c r="M445" s="1">
        <v>4176227</v>
      </c>
      <c r="N445" s="1">
        <v>1094268</v>
      </c>
      <c r="O445" s="33">
        <f t="shared" si="24"/>
        <v>28362368</v>
      </c>
      <c r="P445" s="33">
        <f t="shared" si="25"/>
        <v>8596834</v>
      </c>
      <c r="Q445" s="34">
        <f t="shared" si="26"/>
        <v>0.53632144574743656</v>
      </c>
      <c r="R445" s="34">
        <f t="shared" si="27"/>
        <v>0.16256281703032407</v>
      </c>
    </row>
    <row r="446" spans="1:18" x14ac:dyDescent="0.25">
      <c r="A446" t="s">
        <v>36</v>
      </c>
      <c r="B446" t="s">
        <v>19</v>
      </c>
      <c r="C446">
        <v>2023</v>
      </c>
      <c r="D446" t="s">
        <v>33</v>
      </c>
      <c r="E446" t="s">
        <v>21</v>
      </c>
      <c r="F446" s="1">
        <v>55271910</v>
      </c>
      <c r="G446" s="1">
        <v>25801859</v>
      </c>
      <c r="H446" s="1">
        <v>2388743</v>
      </c>
      <c r="I446" s="1">
        <v>6628891</v>
      </c>
      <c r="J446" s="1">
        <v>636949</v>
      </c>
      <c r="K446" s="1">
        <v>2698906</v>
      </c>
      <c r="L446" s="1">
        <v>3304967</v>
      </c>
      <c r="M446" s="1">
        <v>4033310</v>
      </c>
      <c r="N446" s="1">
        <v>1127262</v>
      </c>
      <c r="O446" s="33">
        <f t="shared" si="24"/>
        <v>29470051</v>
      </c>
      <c r="P446" s="33">
        <f t="shared" si="25"/>
        <v>8651023</v>
      </c>
      <c r="Q446" s="34">
        <f t="shared" si="26"/>
        <v>0.53318314854688387</v>
      </c>
      <c r="R446" s="34">
        <f t="shared" si="27"/>
        <v>0.1565175330470758</v>
      </c>
    </row>
    <row r="447" spans="1:18" x14ac:dyDescent="0.25">
      <c r="A447" t="s">
        <v>36</v>
      </c>
      <c r="B447" t="s">
        <v>19</v>
      </c>
      <c r="C447">
        <v>2023</v>
      </c>
      <c r="D447" t="s">
        <v>33</v>
      </c>
      <c r="E447" t="s">
        <v>22</v>
      </c>
      <c r="F447" s="1">
        <v>66086281</v>
      </c>
      <c r="G447" s="1">
        <v>27470867</v>
      </c>
      <c r="H447" s="1">
        <v>2871769</v>
      </c>
      <c r="I447" s="1">
        <v>8049766</v>
      </c>
      <c r="J447" s="1">
        <v>750665</v>
      </c>
      <c r="K447" s="1">
        <v>2980311</v>
      </c>
      <c r="L447" s="1">
        <v>3464963</v>
      </c>
      <c r="M447" s="1">
        <v>5089930</v>
      </c>
      <c r="N447" s="1">
        <v>1643097</v>
      </c>
      <c r="O447" s="33">
        <f t="shared" si="24"/>
        <v>38615414</v>
      </c>
      <c r="P447" s="33">
        <f t="shared" si="25"/>
        <v>13764913</v>
      </c>
      <c r="Q447" s="34">
        <f t="shared" si="26"/>
        <v>0.58431815825738476</v>
      </c>
      <c r="R447" s="34">
        <f t="shared" si="27"/>
        <v>0.2082869968125457</v>
      </c>
    </row>
    <row r="448" spans="1:18" x14ac:dyDescent="0.25">
      <c r="A448" t="s">
        <v>36</v>
      </c>
      <c r="B448" t="s">
        <v>19</v>
      </c>
      <c r="C448">
        <v>2023</v>
      </c>
      <c r="D448" t="s">
        <v>33</v>
      </c>
      <c r="E448" t="s">
        <v>23</v>
      </c>
      <c r="F448" s="1">
        <v>87036633</v>
      </c>
      <c r="G448" s="1">
        <v>36256184</v>
      </c>
      <c r="H448" s="1">
        <v>3920259</v>
      </c>
      <c r="I448" s="1">
        <v>9218680</v>
      </c>
      <c r="J448" s="1">
        <v>1058724</v>
      </c>
      <c r="K448" s="1">
        <v>3894310</v>
      </c>
      <c r="L448" s="1">
        <v>4982632</v>
      </c>
      <c r="M448" s="1">
        <v>6140271</v>
      </c>
      <c r="N448" s="1">
        <v>2002915</v>
      </c>
      <c r="O448" s="33">
        <f t="shared" si="24"/>
        <v>50780449</v>
      </c>
      <c r="P448" s="33">
        <f t="shared" si="25"/>
        <v>19562658</v>
      </c>
      <c r="Q448" s="34">
        <f t="shared" si="26"/>
        <v>0.58343765434951966</v>
      </c>
      <c r="R448" s="34">
        <f t="shared" si="27"/>
        <v>0.22476349699786755</v>
      </c>
    </row>
    <row r="449" spans="1:18" x14ac:dyDescent="0.25">
      <c r="A449" t="s">
        <v>36</v>
      </c>
      <c r="B449" t="s">
        <v>19</v>
      </c>
      <c r="C449">
        <v>2023</v>
      </c>
      <c r="D449" t="s">
        <v>33</v>
      </c>
      <c r="E449" t="s">
        <v>24</v>
      </c>
      <c r="F449" s="1">
        <v>99687807</v>
      </c>
      <c r="G449" s="1">
        <v>39921367</v>
      </c>
      <c r="H449" s="1">
        <v>4730507</v>
      </c>
      <c r="I449" s="1">
        <v>11563467</v>
      </c>
      <c r="J449" s="1">
        <v>1205019</v>
      </c>
      <c r="K449" s="1">
        <v>4147710</v>
      </c>
      <c r="L449" s="1">
        <v>6089746</v>
      </c>
      <c r="M449" s="1">
        <v>7286160</v>
      </c>
      <c r="N449" s="1">
        <v>2443588</v>
      </c>
      <c r="O449" s="33">
        <f t="shared" si="24"/>
        <v>59766440</v>
      </c>
      <c r="P449" s="33">
        <f t="shared" si="25"/>
        <v>22300243</v>
      </c>
      <c r="Q449" s="34">
        <f t="shared" si="26"/>
        <v>0.59953610976716543</v>
      </c>
      <c r="R449" s="34">
        <f t="shared" si="27"/>
        <v>0.22370080826434471</v>
      </c>
    </row>
    <row r="450" spans="1:18" x14ac:dyDescent="0.25">
      <c r="A450" t="s">
        <v>36</v>
      </c>
      <c r="B450" t="s">
        <v>19</v>
      </c>
      <c r="C450">
        <v>2023</v>
      </c>
      <c r="D450" t="s">
        <v>33</v>
      </c>
      <c r="E450" t="s">
        <v>25</v>
      </c>
      <c r="F450" s="1">
        <v>89862727</v>
      </c>
      <c r="G450" s="1">
        <v>39040130</v>
      </c>
      <c r="H450" s="1">
        <v>4014208</v>
      </c>
      <c r="I450" s="1">
        <v>11164524</v>
      </c>
      <c r="J450" s="1">
        <v>903966</v>
      </c>
      <c r="K450" s="1">
        <v>3929016</v>
      </c>
      <c r="L450" s="1">
        <v>5487234</v>
      </c>
      <c r="M450" s="1">
        <v>7158940</v>
      </c>
      <c r="N450" s="1">
        <v>1991503</v>
      </c>
      <c r="O450" s="33">
        <f t="shared" si="24"/>
        <v>50822597</v>
      </c>
      <c r="P450" s="33">
        <f t="shared" si="25"/>
        <v>16173206</v>
      </c>
      <c r="Q450" s="34">
        <f t="shared" si="26"/>
        <v>0.56555814292170326</v>
      </c>
      <c r="R450" s="34">
        <f t="shared" si="27"/>
        <v>0.17997679950220072</v>
      </c>
    </row>
    <row r="451" spans="1:18" x14ac:dyDescent="0.25">
      <c r="A451" t="s">
        <v>36</v>
      </c>
      <c r="B451" t="s">
        <v>19</v>
      </c>
      <c r="C451">
        <v>2023</v>
      </c>
      <c r="D451" t="s">
        <v>33</v>
      </c>
      <c r="E451" t="s">
        <v>26</v>
      </c>
      <c r="F451" s="1">
        <v>76348472</v>
      </c>
      <c r="G451" s="1">
        <v>31073960</v>
      </c>
      <c r="H451" s="1">
        <v>3369016</v>
      </c>
      <c r="I451" s="1">
        <v>8308362</v>
      </c>
      <c r="J451" s="1">
        <v>766242</v>
      </c>
      <c r="K451" s="1">
        <v>3614931</v>
      </c>
      <c r="L451" s="1">
        <v>4640076</v>
      </c>
      <c r="M451" s="1">
        <v>5679051</v>
      </c>
      <c r="N451" s="1">
        <v>1616405</v>
      </c>
      <c r="O451" s="33">
        <f t="shared" ref="O451:O469" si="28">F451-G451</f>
        <v>45274512</v>
      </c>
      <c r="P451" s="33">
        <f t="shared" ref="P451:P469" si="29">O451-SUM(H451:N451)</f>
        <v>17280429</v>
      </c>
      <c r="Q451" s="34">
        <f t="shared" ref="Q451:Q469" si="30">1-(G451/F451)</f>
        <v>0.59299827244741721</v>
      </c>
      <c r="R451" s="34">
        <f t="shared" ref="R451:R469" si="31">P451/F451</f>
        <v>0.22633627821654376</v>
      </c>
    </row>
    <row r="452" spans="1:18" x14ac:dyDescent="0.25">
      <c r="A452" t="s">
        <v>36</v>
      </c>
      <c r="B452" t="s">
        <v>19</v>
      </c>
      <c r="C452">
        <v>2023</v>
      </c>
      <c r="D452" t="s">
        <v>33</v>
      </c>
      <c r="E452" t="s">
        <v>27</v>
      </c>
      <c r="F452" s="1">
        <v>51637163</v>
      </c>
      <c r="G452" s="1">
        <v>24992558</v>
      </c>
      <c r="H452" s="1">
        <v>2165366</v>
      </c>
      <c r="I452" s="1">
        <v>6336226</v>
      </c>
      <c r="J452" s="1">
        <v>595479</v>
      </c>
      <c r="K452" s="1">
        <v>2130630</v>
      </c>
      <c r="L452" s="1">
        <v>2792253</v>
      </c>
      <c r="M452" s="1">
        <v>3616980</v>
      </c>
      <c r="N452" s="1">
        <v>1036044</v>
      </c>
      <c r="O452" s="33">
        <f t="shared" si="28"/>
        <v>26644605</v>
      </c>
      <c r="P452" s="33">
        <f t="shared" si="29"/>
        <v>7971627</v>
      </c>
      <c r="Q452" s="34">
        <f t="shared" si="30"/>
        <v>0.51599668634002993</v>
      </c>
      <c r="R452" s="34">
        <f t="shared" si="31"/>
        <v>0.15437771048730931</v>
      </c>
    </row>
    <row r="453" spans="1:18" x14ac:dyDescent="0.25">
      <c r="A453" t="s">
        <v>36</v>
      </c>
      <c r="B453" t="s">
        <v>19</v>
      </c>
      <c r="C453">
        <v>2023</v>
      </c>
      <c r="D453" t="s">
        <v>33</v>
      </c>
      <c r="E453" t="s">
        <v>28</v>
      </c>
      <c r="F453" s="1">
        <v>99378570</v>
      </c>
      <c r="G453" s="1">
        <v>45671498</v>
      </c>
      <c r="H453" s="1">
        <v>4051116</v>
      </c>
      <c r="I453" s="1">
        <v>10590962</v>
      </c>
      <c r="J453" s="1">
        <v>1010356</v>
      </c>
      <c r="K453" s="1">
        <v>4445473</v>
      </c>
      <c r="L453" s="1">
        <v>5750018</v>
      </c>
      <c r="M453" s="1">
        <v>7691904</v>
      </c>
      <c r="N453" s="1">
        <v>2092138</v>
      </c>
      <c r="O453" s="33">
        <f t="shared" si="28"/>
        <v>53707072</v>
      </c>
      <c r="P453" s="33">
        <f t="shared" si="29"/>
        <v>18075105</v>
      </c>
      <c r="Q453" s="34">
        <f t="shared" si="30"/>
        <v>0.54042910860963289</v>
      </c>
      <c r="R453" s="34">
        <f t="shared" si="31"/>
        <v>0.18188131505615346</v>
      </c>
    </row>
    <row r="454" spans="1:18" x14ac:dyDescent="0.25">
      <c r="A454" t="s">
        <v>36</v>
      </c>
      <c r="B454" t="s">
        <v>19</v>
      </c>
      <c r="C454">
        <v>2023</v>
      </c>
      <c r="D454" t="s">
        <v>33</v>
      </c>
      <c r="E454" t="s">
        <v>29</v>
      </c>
      <c r="F454" s="1">
        <v>83758431</v>
      </c>
      <c r="G454" s="1">
        <v>39706126</v>
      </c>
      <c r="H454" s="1">
        <v>3788314</v>
      </c>
      <c r="I454" s="1">
        <v>10201147</v>
      </c>
      <c r="J454" s="1">
        <v>1015796</v>
      </c>
      <c r="K454" s="1">
        <v>3896549</v>
      </c>
      <c r="L454" s="1">
        <v>4958093</v>
      </c>
      <c r="M454" s="1">
        <v>6604421</v>
      </c>
      <c r="N454" s="1">
        <v>2079479</v>
      </c>
      <c r="O454" s="33">
        <f t="shared" si="28"/>
        <v>44052305</v>
      </c>
      <c r="P454" s="33">
        <f t="shared" si="29"/>
        <v>11508506</v>
      </c>
      <c r="Q454" s="34">
        <f t="shared" si="30"/>
        <v>0.52594472549276861</v>
      </c>
      <c r="R454" s="34">
        <f t="shared" si="31"/>
        <v>0.13740116502421112</v>
      </c>
    </row>
    <row r="455" spans="1:18" x14ac:dyDescent="0.25">
      <c r="A455" t="s">
        <v>36</v>
      </c>
      <c r="B455" t="s">
        <v>19</v>
      </c>
      <c r="C455">
        <v>2023</v>
      </c>
      <c r="D455" t="s">
        <v>33</v>
      </c>
      <c r="E455" t="s">
        <v>30</v>
      </c>
      <c r="F455" s="1">
        <v>95750606</v>
      </c>
      <c r="G455" s="1">
        <v>45131670</v>
      </c>
      <c r="H455" s="1">
        <v>4757153</v>
      </c>
      <c r="I455" s="1">
        <v>11039826</v>
      </c>
      <c r="J455" s="1">
        <v>1058471</v>
      </c>
      <c r="K455" s="1">
        <v>4366391</v>
      </c>
      <c r="L455" s="1">
        <v>5050221</v>
      </c>
      <c r="M455" s="1">
        <v>7841981</v>
      </c>
      <c r="N455" s="1">
        <v>2018243</v>
      </c>
      <c r="O455" s="33">
        <f t="shared" si="28"/>
        <v>50618936</v>
      </c>
      <c r="P455" s="33">
        <f t="shared" si="29"/>
        <v>14486650</v>
      </c>
      <c r="Q455" s="34">
        <f t="shared" si="30"/>
        <v>0.52865394919798203</v>
      </c>
      <c r="R455" s="34">
        <f t="shared" si="31"/>
        <v>0.15129564819673308</v>
      </c>
    </row>
    <row r="456" spans="1:18" x14ac:dyDescent="0.25">
      <c r="A456" t="s">
        <v>36</v>
      </c>
      <c r="B456" t="s">
        <v>19</v>
      </c>
      <c r="C456">
        <v>2023</v>
      </c>
      <c r="D456" t="s">
        <v>33</v>
      </c>
      <c r="E456" t="s">
        <v>31</v>
      </c>
      <c r="F456" s="1">
        <v>83886832</v>
      </c>
      <c r="G456" s="1">
        <v>35019709</v>
      </c>
      <c r="H456" s="1">
        <v>3974617</v>
      </c>
      <c r="I456" s="1">
        <v>9069604</v>
      </c>
      <c r="J456" s="1">
        <v>1022303</v>
      </c>
      <c r="K456" s="1">
        <v>3741844</v>
      </c>
      <c r="L456" s="1">
        <v>4724399</v>
      </c>
      <c r="M456" s="1">
        <v>5999913</v>
      </c>
      <c r="N456" s="1">
        <v>1693056</v>
      </c>
      <c r="O456" s="33">
        <f t="shared" si="28"/>
        <v>48867123</v>
      </c>
      <c r="P456" s="33">
        <f t="shared" si="29"/>
        <v>18641387</v>
      </c>
      <c r="Q456" s="34">
        <f t="shared" si="30"/>
        <v>0.58253627935311703</v>
      </c>
      <c r="R456" s="34">
        <f t="shared" si="31"/>
        <v>0.22222065794545681</v>
      </c>
    </row>
    <row r="457" spans="1:18" x14ac:dyDescent="0.25">
      <c r="A457" t="s">
        <v>36</v>
      </c>
      <c r="B457" t="s">
        <v>19</v>
      </c>
      <c r="C457">
        <v>2023</v>
      </c>
      <c r="D457" t="s">
        <v>33</v>
      </c>
      <c r="E457" t="s">
        <v>32</v>
      </c>
      <c r="F457" s="1">
        <v>80081331</v>
      </c>
      <c r="G457" s="1">
        <v>33718513</v>
      </c>
      <c r="H457" s="1">
        <v>3799113</v>
      </c>
      <c r="I457" s="1">
        <v>9552167</v>
      </c>
      <c r="J457" s="1">
        <v>951950</v>
      </c>
      <c r="K457" s="1">
        <v>3888537</v>
      </c>
      <c r="L457" s="1">
        <v>4767705</v>
      </c>
      <c r="M457" s="1">
        <v>5618855</v>
      </c>
      <c r="N457" s="1">
        <v>1843345</v>
      </c>
      <c r="O457" s="33">
        <f t="shared" si="28"/>
        <v>46362818</v>
      </c>
      <c r="P457" s="33">
        <f t="shared" si="29"/>
        <v>15941146</v>
      </c>
      <c r="Q457" s="34">
        <f t="shared" si="30"/>
        <v>0.57894664612904601</v>
      </c>
      <c r="R457" s="34">
        <f t="shared" si="31"/>
        <v>0.19906195115563202</v>
      </c>
    </row>
    <row r="458" spans="1:18" x14ac:dyDescent="0.25">
      <c r="A458" t="s">
        <v>36</v>
      </c>
      <c r="B458" t="s">
        <v>19</v>
      </c>
      <c r="C458">
        <v>2023</v>
      </c>
      <c r="D458" t="s">
        <v>34</v>
      </c>
      <c r="E458" t="s">
        <v>21</v>
      </c>
      <c r="F458" s="1">
        <v>89382699</v>
      </c>
      <c r="G458" s="1">
        <v>41080521</v>
      </c>
      <c r="H458" s="1">
        <v>4449372</v>
      </c>
      <c r="I458" s="1">
        <v>9674499</v>
      </c>
      <c r="J458" s="1">
        <v>1070786</v>
      </c>
      <c r="K458" s="1">
        <v>3812133</v>
      </c>
      <c r="L458" s="1">
        <v>5273562</v>
      </c>
      <c r="M458" s="1">
        <v>7521222</v>
      </c>
      <c r="N458" s="1">
        <v>1982340</v>
      </c>
      <c r="O458" s="33">
        <f t="shared" si="28"/>
        <v>48302178</v>
      </c>
      <c r="P458" s="33">
        <f t="shared" si="29"/>
        <v>14518264</v>
      </c>
      <c r="Q458" s="34">
        <f t="shared" si="30"/>
        <v>0.54039739838243195</v>
      </c>
      <c r="R458" s="34">
        <f t="shared" si="31"/>
        <v>0.16242812269519855</v>
      </c>
    </row>
    <row r="459" spans="1:18" x14ac:dyDescent="0.25">
      <c r="A459" t="s">
        <v>36</v>
      </c>
      <c r="B459" t="s">
        <v>19</v>
      </c>
      <c r="C459">
        <v>2023</v>
      </c>
      <c r="D459" t="s">
        <v>34</v>
      </c>
      <c r="E459" t="s">
        <v>22</v>
      </c>
      <c r="F459" s="1">
        <v>92091905</v>
      </c>
      <c r="G459" s="1">
        <v>40634741</v>
      </c>
      <c r="H459" s="1">
        <v>4226119</v>
      </c>
      <c r="I459" s="1">
        <v>11276422</v>
      </c>
      <c r="J459" s="1">
        <v>1141027</v>
      </c>
      <c r="K459" s="1">
        <v>4265659</v>
      </c>
      <c r="L459" s="1">
        <v>4832019</v>
      </c>
      <c r="M459" s="1">
        <v>8054420</v>
      </c>
      <c r="N459" s="1">
        <v>1993504</v>
      </c>
      <c r="O459" s="33">
        <f t="shared" si="28"/>
        <v>51457164</v>
      </c>
      <c r="P459" s="33">
        <f t="shared" si="29"/>
        <v>15667994</v>
      </c>
      <c r="Q459" s="34">
        <f t="shared" si="30"/>
        <v>0.55875881816105333</v>
      </c>
      <c r="R459" s="34">
        <f t="shared" si="31"/>
        <v>0.17013432396691111</v>
      </c>
    </row>
    <row r="460" spans="1:18" x14ac:dyDescent="0.25">
      <c r="A460" t="s">
        <v>36</v>
      </c>
      <c r="B460" t="s">
        <v>19</v>
      </c>
      <c r="C460">
        <v>2023</v>
      </c>
      <c r="D460" t="s">
        <v>34</v>
      </c>
      <c r="E460" t="s">
        <v>23</v>
      </c>
      <c r="F460" s="1">
        <v>71434962</v>
      </c>
      <c r="G460" s="1">
        <v>34630314</v>
      </c>
      <c r="H460" s="1">
        <v>3463190</v>
      </c>
      <c r="I460" s="1">
        <v>8508411</v>
      </c>
      <c r="J460" s="1">
        <v>742136</v>
      </c>
      <c r="K460" s="1">
        <v>3103697</v>
      </c>
      <c r="L460" s="1">
        <v>3835844</v>
      </c>
      <c r="M460" s="1">
        <v>5411523</v>
      </c>
      <c r="N460" s="1">
        <v>1684617</v>
      </c>
      <c r="O460" s="33">
        <f t="shared" si="28"/>
        <v>36804648</v>
      </c>
      <c r="P460" s="33">
        <f t="shared" si="29"/>
        <v>10055230</v>
      </c>
      <c r="Q460" s="34">
        <f t="shared" si="30"/>
        <v>0.51521897638862046</v>
      </c>
      <c r="R460" s="34">
        <f t="shared" si="31"/>
        <v>0.14076062642827472</v>
      </c>
    </row>
    <row r="461" spans="1:18" x14ac:dyDescent="0.25">
      <c r="A461" t="s">
        <v>36</v>
      </c>
      <c r="B461" t="s">
        <v>19</v>
      </c>
      <c r="C461">
        <v>2023</v>
      </c>
      <c r="D461" t="s">
        <v>34</v>
      </c>
      <c r="E461" t="s">
        <v>24</v>
      </c>
      <c r="F461" s="1">
        <v>72875628</v>
      </c>
      <c r="G461" s="1">
        <v>31441278</v>
      </c>
      <c r="H461" s="1">
        <v>3228713</v>
      </c>
      <c r="I461" s="1">
        <v>9106177</v>
      </c>
      <c r="J461" s="1">
        <v>849920</v>
      </c>
      <c r="K461" s="1">
        <v>3285329</v>
      </c>
      <c r="L461" s="1">
        <v>4380494</v>
      </c>
      <c r="M461" s="1">
        <v>5737846</v>
      </c>
      <c r="N461" s="1">
        <v>1670598</v>
      </c>
      <c r="O461" s="33">
        <f t="shared" si="28"/>
        <v>41434350</v>
      </c>
      <c r="P461" s="33">
        <f t="shared" si="29"/>
        <v>13175273</v>
      </c>
      <c r="Q461" s="34">
        <f t="shared" si="30"/>
        <v>0.56856251036354699</v>
      </c>
      <c r="R461" s="34">
        <f t="shared" si="31"/>
        <v>0.18079121047162708</v>
      </c>
    </row>
    <row r="462" spans="1:18" x14ac:dyDescent="0.25">
      <c r="A462" t="s">
        <v>36</v>
      </c>
      <c r="B462" t="s">
        <v>19</v>
      </c>
      <c r="C462">
        <v>2023</v>
      </c>
      <c r="D462" t="s">
        <v>34</v>
      </c>
      <c r="E462" t="s">
        <v>25</v>
      </c>
      <c r="F462" s="1">
        <v>77301768</v>
      </c>
      <c r="G462" s="1">
        <v>35752342</v>
      </c>
      <c r="H462" s="1">
        <v>3428824</v>
      </c>
      <c r="I462" s="1">
        <v>7928112</v>
      </c>
      <c r="J462" s="1">
        <v>957085</v>
      </c>
      <c r="K462" s="1">
        <v>3438085</v>
      </c>
      <c r="L462" s="1">
        <v>3969897</v>
      </c>
      <c r="M462" s="1">
        <v>5877577</v>
      </c>
      <c r="N462" s="1">
        <v>1715892</v>
      </c>
      <c r="O462" s="33">
        <f t="shared" si="28"/>
        <v>41549426</v>
      </c>
      <c r="P462" s="33">
        <f t="shared" si="29"/>
        <v>14233954</v>
      </c>
      <c r="Q462" s="34">
        <f t="shared" si="30"/>
        <v>0.5374964515688696</v>
      </c>
      <c r="R462" s="34">
        <f t="shared" si="31"/>
        <v>0.18413490879018446</v>
      </c>
    </row>
    <row r="463" spans="1:18" x14ac:dyDescent="0.25">
      <c r="A463" t="s">
        <v>36</v>
      </c>
      <c r="B463" t="s">
        <v>19</v>
      </c>
      <c r="C463">
        <v>2023</v>
      </c>
      <c r="D463" t="s">
        <v>34</v>
      </c>
      <c r="E463" t="s">
        <v>26</v>
      </c>
      <c r="F463" s="1">
        <v>69313842</v>
      </c>
      <c r="G463" s="1">
        <v>29367294</v>
      </c>
      <c r="H463" s="1">
        <v>2824146</v>
      </c>
      <c r="I463" s="1">
        <v>8541402</v>
      </c>
      <c r="J463" s="1">
        <v>850332</v>
      </c>
      <c r="K463" s="1">
        <v>2975224</v>
      </c>
      <c r="L463" s="1">
        <v>4001007</v>
      </c>
      <c r="M463" s="1">
        <v>5381168</v>
      </c>
      <c r="N463" s="1">
        <v>1511649</v>
      </c>
      <c r="O463" s="33">
        <f t="shared" si="28"/>
        <v>39946548</v>
      </c>
      <c r="P463" s="33">
        <f t="shared" si="29"/>
        <v>13861620</v>
      </c>
      <c r="Q463" s="34">
        <f t="shared" si="30"/>
        <v>0.57631415093106508</v>
      </c>
      <c r="R463" s="34">
        <f t="shared" si="31"/>
        <v>0.19998343188074902</v>
      </c>
    </row>
    <row r="464" spans="1:18" x14ac:dyDescent="0.25">
      <c r="A464" t="s">
        <v>36</v>
      </c>
      <c r="B464" t="s">
        <v>19</v>
      </c>
      <c r="C464">
        <v>2023</v>
      </c>
      <c r="D464" t="s">
        <v>34</v>
      </c>
      <c r="E464" t="s">
        <v>27</v>
      </c>
      <c r="F464" s="1">
        <v>79975474</v>
      </c>
      <c r="G464" s="1">
        <v>37864346</v>
      </c>
      <c r="H464" s="1">
        <v>3933173</v>
      </c>
      <c r="I464" s="1">
        <v>9397456</v>
      </c>
      <c r="J464" s="1">
        <v>914245</v>
      </c>
      <c r="K464" s="1">
        <v>3550508</v>
      </c>
      <c r="L464" s="1">
        <v>4416822</v>
      </c>
      <c r="M464" s="1">
        <v>5838719</v>
      </c>
      <c r="N464" s="1">
        <v>1884602</v>
      </c>
      <c r="O464" s="33">
        <f t="shared" si="28"/>
        <v>42111128</v>
      </c>
      <c r="P464" s="33">
        <f t="shared" si="29"/>
        <v>12175603</v>
      </c>
      <c r="Q464" s="34">
        <f t="shared" si="30"/>
        <v>0.52655052722788487</v>
      </c>
      <c r="R464" s="34">
        <f t="shared" si="31"/>
        <v>0.1522417110025506</v>
      </c>
    </row>
    <row r="465" spans="1:18" x14ac:dyDescent="0.25">
      <c r="A465" t="s">
        <v>36</v>
      </c>
      <c r="B465" t="s">
        <v>19</v>
      </c>
      <c r="C465">
        <v>2023</v>
      </c>
      <c r="D465" t="s">
        <v>34</v>
      </c>
      <c r="E465" t="s">
        <v>28</v>
      </c>
      <c r="F465" s="1">
        <v>55895001</v>
      </c>
      <c r="G465" s="1">
        <v>27014782</v>
      </c>
      <c r="H465" s="1">
        <v>2275853</v>
      </c>
      <c r="I465" s="1">
        <v>6946518</v>
      </c>
      <c r="J465" s="1">
        <v>682768</v>
      </c>
      <c r="K465" s="1">
        <v>2789198</v>
      </c>
      <c r="L465" s="1">
        <v>3366354</v>
      </c>
      <c r="M465" s="1">
        <v>4331053</v>
      </c>
      <c r="N465" s="1">
        <v>1349484</v>
      </c>
      <c r="O465" s="33">
        <f t="shared" si="28"/>
        <v>28880219</v>
      </c>
      <c r="P465" s="33">
        <f t="shared" si="29"/>
        <v>7138991</v>
      </c>
      <c r="Q465" s="34">
        <f t="shared" si="30"/>
        <v>0.51668697528066954</v>
      </c>
      <c r="R465" s="34">
        <f t="shared" si="31"/>
        <v>0.12772145759510767</v>
      </c>
    </row>
    <row r="466" spans="1:18" x14ac:dyDescent="0.25">
      <c r="A466" t="s">
        <v>36</v>
      </c>
      <c r="B466" t="s">
        <v>19</v>
      </c>
      <c r="C466">
        <v>2023</v>
      </c>
      <c r="D466" t="s">
        <v>34</v>
      </c>
      <c r="E466" t="s">
        <v>29</v>
      </c>
      <c r="F466" s="1">
        <v>71319509</v>
      </c>
      <c r="G466" s="1">
        <v>29816017</v>
      </c>
      <c r="H466" s="1">
        <v>3285819</v>
      </c>
      <c r="I466" s="1">
        <v>8601910</v>
      </c>
      <c r="J466" s="1">
        <v>869744</v>
      </c>
      <c r="K466" s="1">
        <v>3117588</v>
      </c>
      <c r="L466" s="1">
        <v>3663927</v>
      </c>
      <c r="M466" s="1">
        <v>5990060</v>
      </c>
      <c r="N466" s="1">
        <v>1444353</v>
      </c>
      <c r="O466" s="33">
        <f t="shared" si="28"/>
        <v>41503492</v>
      </c>
      <c r="P466" s="33">
        <f t="shared" si="29"/>
        <v>14530091</v>
      </c>
      <c r="Q466" s="34">
        <f t="shared" si="30"/>
        <v>0.58193743313628254</v>
      </c>
      <c r="R466" s="34">
        <f t="shared" si="31"/>
        <v>0.20373234762454689</v>
      </c>
    </row>
    <row r="467" spans="1:18" x14ac:dyDescent="0.25">
      <c r="A467" t="s">
        <v>36</v>
      </c>
      <c r="B467" t="s">
        <v>19</v>
      </c>
      <c r="C467">
        <v>2023</v>
      </c>
      <c r="D467" t="s">
        <v>34</v>
      </c>
      <c r="E467" t="s">
        <v>30</v>
      </c>
      <c r="F467" s="1">
        <v>65641609</v>
      </c>
      <c r="G467" s="1">
        <v>29537593</v>
      </c>
      <c r="H467" s="1">
        <v>3243319</v>
      </c>
      <c r="I467" s="1">
        <v>8202915</v>
      </c>
      <c r="J467" s="1">
        <v>713836</v>
      </c>
      <c r="K467" s="1">
        <v>2929773</v>
      </c>
      <c r="L467" s="1">
        <v>3526646</v>
      </c>
      <c r="M467" s="1">
        <v>5298750</v>
      </c>
      <c r="N467" s="1">
        <v>1421368</v>
      </c>
      <c r="O467" s="33">
        <f t="shared" si="28"/>
        <v>36104016</v>
      </c>
      <c r="P467" s="33">
        <f t="shared" si="29"/>
        <v>10767409</v>
      </c>
      <c r="Q467" s="34">
        <f t="shared" si="30"/>
        <v>0.55001723068671282</v>
      </c>
      <c r="R467" s="34">
        <f t="shared" si="31"/>
        <v>0.16403328870259715</v>
      </c>
    </row>
    <row r="468" spans="1:18" x14ac:dyDescent="0.25">
      <c r="A468" t="s">
        <v>36</v>
      </c>
      <c r="B468" t="s">
        <v>19</v>
      </c>
      <c r="C468">
        <v>2023</v>
      </c>
      <c r="D468" t="s">
        <v>34</v>
      </c>
      <c r="E468" t="s">
        <v>31</v>
      </c>
      <c r="F468" s="1">
        <v>59385280</v>
      </c>
      <c r="G468" s="1">
        <v>26784238</v>
      </c>
      <c r="H468" s="1">
        <v>2830639</v>
      </c>
      <c r="I468" s="1">
        <v>7076763</v>
      </c>
      <c r="J468" s="1">
        <v>681529</v>
      </c>
      <c r="K468" s="1">
        <v>2794161</v>
      </c>
      <c r="L468" s="1">
        <v>3571834</v>
      </c>
      <c r="M468" s="1">
        <v>4297756</v>
      </c>
      <c r="N468" s="1">
        <v>1342675</v>
      </c>
      <c r="O468" s="33">
        <f t="shared" si="28"/>
        <v>32601042</v>
      </c>
      <c r="P468" s="33">
        <f t="shared" si="29"/>
        <v>10005685</v>
      </c>
      <c r="Q468" s="34">
        <f t="shared" si="30"/>
        <v>0.54897513323166947</v>
      </c>
      <c r="R468" s="34">
        <f t="shared" si="31"/>
        <v>0.16848762858405314</v>
      </c>
    </row>
    <row r="469" spans="1:18" x14ac:dyDescent="0.25">
      <c r="A469" t="s">
        <v>36</v>
      </c>
      <c r="B469" t="s">
        <v>19</v>
      </c>
      <c r="C469">
        <v>2023</v>
      </c>
      <c r="D469" t="s">
        <v>34</v>
      </c>
      <c r="E469" t="s">
        <v>32</v>
      </c>
      <c r="F469" s="1">
        <v>83500769</v>
      </c>
      <c r="G469" s="1">
        <v>39724316</v>
      </c>
      <c r="H469" s="1">
        <v>3700895</v>
      </c>
      <c r="I469" s="1">
        <v>9209392</v>
      </c>
      <c r="J469" s="1">
        <v>843495</v>
      </c>
      <c r="K469" s="1">
        <v>4086642</v>
      </c>
      <c r="L469" s="1">
        <v>4909221</v>
      </c>
      <c r="M469" s="1">
        <v>6629167</v>
      </c>
      <c r="N469" s="1">
        <v>2075691</v>
      </c>
      <c r="O469" s="33">
        <f t="shared" si="28"/>
        <v>43776453</v>
      </c>
      <c r="P469" s="33">
        <f t="shared" si="29"/>
        <v>12321950</v>
      </c>
      <c r="Q469" s="34">
        <f t="shared" si="30"/>
        <v>0.52426406995125996</v>
      </c>
      <c r="R469" s="34">
        <f t="shared" si="31"/>
        <v>0.14756690444371837</v>
      </c>
    </row>
  </sheetData>
  <autoFilter ref="A1:N469" xr:uid="{A3972EF5-6EAA-4252-8026-5F6BE02557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CE1C-A72D-41AF-B712-659FEE85BCB5}">
  <dimension ref="A1:K157"/>
  <sheetViews>
    <sheetView workbookViewId="0">
      <selection activeCell="K3" sqref="K3"/>
    </sheetView>
  </sheetViews>
  <sheetFormatPr defaultRowHeight="15" x14ac:dyDescent="0.25"/>
  <cols>
    <col min="4" max="4" width="13.7109375" customWidth="1"/>
    <col min="5" max="5" width="17.5703125" bestFit="1" customWidth="1"/>
    <col min="8" max="8" width="18" bestFit="1" customWidth="1"/>
    <col min="9" max="9" width="13.5703125" customWidth="1"/>
    <col min="10" max="10" width="18.5703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s="1" t="s">
        <v>5</v>
      </c>
      <c r="E1" s="1" t="s">
        <v>13</v>
      </c>
    </row>
    <row r="2" spans="1:11" ht="15.75" thickBot="1" x14ac:dyDescent="0.3">
      <c r="A2" t="s">
        <v>35</v>
      </c>
      <c r="B2">
        <v>2012</v>
      </c>
      <c r="C2" t="s">
        <v>20</v>
      </c>
      <c r="D2" s="1">
        <v>19589169</v>
      </c>
      <c r="E2" s="1">
        <v>461044</v>
      </c>
      <c r="I2" t="s">
        <v>5</v>
      </c>
      <c r="J2" t="s">
        <v>37</v>
      </c>
      <c r="K2" t="s">
        <v>38</v>
      </c>
    </row>
    <row r="3" spans="1:11" x14ac:dyDescent="0.25">
      <c r="A3" t="s">
        <v>35</v>
      </c>
      <c r="B3">
        <v>2012</v>
      </c>
      <c r="C3" t="s">
        <v>20</v>
      </c>
      <c r="D3" s="1">
        <v>34401806</v>
      </c>
      <c r="E3" s="1">
        <v>792272</v>
      </c>
      <c r="H3" s="3" t="s">
        <v>39</v>
      </c>
      <c r="I3" s="6">
        <f>AVERAGE(D2:D157)</f>
        <v>26464007.275641024</v>
      </c>
      <c r="J3" s="1">
        <f>AVERAGE(E2:E157)</f>
        <v>594941.04487179487</v>
      </c>
      <c r="K3" s="9">
        <f>E2/D2</f>
        <v>2.353565891437253E-2</v>
      </c>
    </row>
    <row r="4" spans="1:11" x14ac:dyDescent="0.25">
      <c r="A4" t="s">
        <v>35</v>
      </c>
      <c r="B4">
        <v>2012</v>
      </c>
      <c r="C4" t="s">
        <v>20</v>
      </c>
      <c r="D4" s="1">
        <v>31427367</v>
      </c>
      <c r="E4" s="1">
        <v>689907</v>
      </c>
      <c r="H4" s="4" t="s">
        <v>40</v>
      </c>
      <c r="I4" s="7">
        <f>MEDIAN(D2:D157)</f>
        <v>26228408</v>
      </c>
      <c r="J4" s="7">
        <f>MEDIAN(E2:E157)</f>
        <v>584069</v>
      </c>
    </row>
    <row r="5" spans="1:11" x14ac:dyDescent="0.25">
      <c r="A5" t="s">
        <v>35</v>
      </c>
      <c r="B5">
        <v>2012</v>
      </c>
      <c r="C5" t="s">
        <v>20</v>
      </c>
      <c r="D5" s="1">
        <v>30564270</v>
      </c>
      <c r="E5" s="1">
        <v>741500</v>
      </c>
      <c r="H5" s="4" t="s">
        <v>41</v>
      </c>
      <c r="I5" s="2">
        <f>STDEV(D2:D157)</f>
        <v>5463178.9735366069</v>
      </c>
      <c r="J5" s="2">
        <f>STDEV(E2:E157)</f>
        <v>130669.77749235363</v>
      </c>
    </row>
    <row r="6" spans="1:11" ht="15.75" thickBot="1" x14ac:dyDescent="0.3">
      <c r="A6" t="s">
        <v>35</v>
      </c>
      <c r="B6">
        <v>2012</v>
      </c>
      <c r="C6" t="s">
        <v>20</v>
      </c>
      <c r="D6" s="1">
        <v>32732641</v>
      </c>
      <c r="E6" s="1">
        <v>713163</v>
      </c>
      <c r="H6" s="5" t="s">
        <v>42</v>
      </c>
      <c r="I6" s="8">
        <f>MAX(D2:D157)-MIN(D2:D157)</f>
        <v>22815315</v>
      </c>
      <c r="J6" s="8">
        <f>MAX(E2:E157)-MIN(E2:E157)</f>
        <v>559736</v>
      </c>
    </row>
    <row r="7" spans="1:11" x14ac:dyDescent="0.25">
      <c r="A7" t="s">
        <v>35</v>
      </c>
      <c r="B7">
        <v>2012</v>
      </c>
      <c r="C7" t="s">
        <v>20</v>
      </c>
      <c r="D7" s="1">
        <v>23976969</v>
      </c>
      <c r="E7" s="1">
        <v>538307</v>
      </c>
    </row>
    <row r="8" spans="1:11" x14ac:dyDescent="0.25">
      <c r="A8" t="s">
        <v>35</v>
      </c>
      <c r="B8">
        <v>2012</v>
      </c>
      <c r="C8" t="s">
        <v>20</v>
      </c>
      <c r="D8" s="1">
        <v>36626119</v>
      </c>
      <c r="E8" s="1">
        <v>906407</v>
      </c>
    </row>
    <row r="9" spans="1:11" x14ac:dyDescent="0.25">
      <c r="A9" t="s">
        <v>35</v>
      </c>
      <c r="B9">
        <v>2012</v>
      </c>
      <c r="C9" t="s">
        <v>20</v>
      </c>
      <c r="D9" s="1">
        <v>26200879</v>
      </c>
      <c r="E9" s="1">
        <v>638160</v>
      </c>
    </row>
    <row r="10" spans="1:11" x14ac:dyDescent="0.25">
      <c r="A10" t="s">
        <v>35</v>
      </c>
      <c r="B10">
        <v>2012</v>
      </c>
      <c r="C10" t="s">
        <v>20</v>
      </c>
      <c r="D10" s="1">
        <v>29460681</v>
      </c>
      <c r="E10" s="1">
        <v>641726</v>
      </c>
    </row>
    <row r="11" spans="1:11" x14ac:dyDescent="0.25">
      <c r="A11" t="s">
        <v>35</v>
      </c>
      <c r="B11">
        <v>2012</v>
      </c>
      <c r="C11" t="s">
        <v>20</v>
      </c>
      <c r="D11" s="1">
        <v>17015251</v>
      </c>
      <c r="E11" s="1">
        <v>424464</v>
      </c>
    </row>
    <row r="12" spans="1:11" x14ac:dyDescent="0.25">
      <c r="A12" t="s">
        <v>35</v>
      </c>
      <c r="B12">
        <v>2012</v>
      </c>
      <c r="C12" t="s">
        <v>20</v>
      </c>
      <c r="D12" s="1">
        <v>31473223</v>
      </c>
      <c r="E12" s="1">
        <v>774552</v>
      </c>
    </row>
    <row r="13" spans="1:11" x14ac:dyDescent="0.25">
      <c r="A13" t="s">
        <v>35</v>
      </c>
      <c r="B13">
        <v>2012</v>
      </c>
      <c r="C13" t="s">
        <v>20</v>
      </c>
      <c r="D13" s="1">
        <v>29555277</v>
      </c>
      <c r="E13" s="1">
        <v>631951</v>
      </c>
    </row>
    <row r="14" spans="1:11" x14ac:dyDescent="0.25">
      <c r="A14" t="s">
        <v>35</v>
      </c>
      <c r="B14">
        <v>2013</v>
      </c>
      <c r="C14" t="s">
        <v>20</v>
      </c>
      <c r="D14" s="1">
        <v>29272946</v>
      </c>
      <c r="E14" s="1">
        <v>713736</v>
      </c>
    </row>
    <row r="15" spans="1:11" x14ac:dyDescent="0.25">
      <c r="A15" t="s">
        <v>35</v>
      </c>
      <c r="B15">
        <v>2013</v>
      </c>
      <c r="C15" t="s">
        <v>20</v>
      </c>
      <c r="D15" s="1">
        <v>33553477</v>
      </c>
      <c r="E15" s="1">
        <v>733111</v>
      </c>
    </row>
    <row r="16" spans="1:11" x14ac:dyDescent="0.25">
      <c r="A16" t="s">
        <v>35</v>
      </c>
      <c r="B16">
        <v>2013</v>
      </c>
      <c r="C16" t="s">
        <v>20</v>
      </c>
      <c r="D16" s="1">
        <v>18118056</v>
      </c>
      <c r="E16" s="1">
        <v>422427</v>
      </c>
    </row>
    <row r="17" spans="1:5" x14ac:dyDescent="0.25">
      <c r="A17" t="s">
        <v>35</v>
      </c>
      <c r="B17">
        <v>2013</v>
      </c>
      <c r="C17" t="s">
        <v>20</v>
      </c>
      <c r="D17" s="1">
        <v>17256060</v>
      </c>
      <c r="E17" s="1">
        <v>383620</v>
      </c>
    </row>
    <row r="18" spans="1:5" x14ac:dyDescent="0.25">
      <c r="A18" t="s">
        <v>35</v>
      </c>
      <c r="B18">
        <v>2013</v>
      </c>
      <c r="C18" t="s">
        <v>20</v>
      </c>
      <c r="D18" s="1">
        <v>19509973</v>
      </c>
      <c r="E18" s="1">
        <v>448703</v>
      </c>
    </row>
    <row r="19" spans="1:5" x14ac:dyDescent="0.25">
      <c r="A19" t="s">
        <v>35</v>
      </c>
      <c r="B19">
        <v>2013</v>
      </c>
      <c r="C19" t="s">
        <v>20</v>
      </c>
      <c r="D19" s="1">
        <v>28675099</v>
      </c>
      <c r="E19" s="1">
        <v>707885</v>
      </c>
    </row>
    <row r="20" spans="1:5" x14ac:dyDescent="0.25">
      <c r="A20" t="s">
        <v>35</v>
      </c>
      <c r="B20">
        <v>2013</v>
      </c>
      <c r="C20" t="s">
        <v>20</v>
      </c>
      <c r="D20" s="1">
        <v>20351396</v>
      </c>
      <c r="E20" s="1">
        <v>430361</v>
      </c>
    </row>
    <row r="21" spans="1:5" x14ac:dyDescent="0.25">
      <c r="A21" t="s">
        <v>35</v>
      </c>
      <c r="B21">
        <v>2013</v>
      </c>
      <c r="C21" t="s">
        <v>20</v>
      </c>
      <c r="D21" s="1">
        <v>30532260</v>
      </c>
      <c r="E21" s="1">
        <v>615643</v>
      </c>
    </row>
    <row r="22" spans="1:5" x14ac:dyDescent="0.25">
      <c r="A22" t="s">
        <v>35</v>
      </c>
      <c r="B22">
        <v>2013</v>
      </c>
      <c r="C22" t="s">
        <v>20</v>
      </c>
      <c r="D22" s="1">
        <v>29336567</v>
      </c>
      <c r="E22" s="1">
        <v>716076</v>
      </c>
    </row>
    <row r="23" spans="1:5" x14ac:dyDescent="0.25">
      <c r="A23" t="s">
        <v>35</v>
      </c>
      <c r="B23">
        <v>2013</v>
      </c>
      <c r="C23" t="s">
        <v>20</v>
      </c>
      <c r="D23" s="1">
        <v>30608966</v>
      </c>
      <c r="E23" s="1">
        <v>621736</v>
      </c>
    </row>
    <row r="24" spans="1:5" x14ac:dyDescent="0.25">
      <c r="A24" t="s">
        <v>35</v>
      </c>
      <c r="B24">
        <v>2013</v>
      </c>
      <c r="C24" t="s">
        <v>20</v>
      </c>
      <c r="D24" s="1">
        <v>26255937</v>
      </c>
      <c r="E24" s="1">
        <v>586058</v>
      </c>
    </row>
    <row r="25" spans="1:5" x14ac:dyDescent="0.25">
      <c r="A25" t="s">
        <v>35</v>
      </c>
      <c r="B25">
        <v>2013</v>
      </c>
      <c r="C25" t="s">
        <v>20</v>
      </c>
      <c r="D25" s="1">
        <v>34517495</v>
      </c>
      <c r="E25" s="1">
        <v>799880</v>
      </c>
    </row>
    <row r="26" spans="1:5" x14ac:dyDescent="0.25">
      <c r="A26" t="s">
        <v>35</v>
      </c>
      <c r="B26">
        <v>2014</v>
      </c>
      <c r="C26" t="s">
        <v>20</v>
      </c>
      <c r="D26" s="1">
        <v>18053348</v>
      </c>
      <c r="E26" s="1">
        <v>444914</v>
      </c>
    </row>
    <row r="27" spans="1:5" x14ac:dyDescent="0.25">
      <c r="A27" t="s">
        <v>35</v>
      </c>
      <c r="B27">
        <v>2014</v>
      </c>
      <c r="C27" t="s">
        <v>20</v>
      </c>
      <c r="D27" s="1">
        <v>20235971</v>
      </c>
      <c r="E27" s="1">
        <v>459673</v>
      </c>
    </row>
    <row r="28" spans="1:5" x14ac:dyDescent="0.25">
      <c r="A28" t="s">
        <v>35</v>
      </c>
      <c r="B28">
        <v>2014</v>
      </c>
      <c r="C28" t="s">
        <v>20</v>
      </c>
      <c r="D28" s="1">
        <v>33402960</v>
      </c>
      <c r="E28" s="1">
        <v>790325</v>
      </c>
    </row>
    <row r="29" spans="1:5" x14ac:dyDescent="0.25">
      <c r="A29" t="s">
        <v>35</v>
      </c>
      <c r="B29">
        <v>2014</v>
      </c>
      <c r="C29" t="s">
        <v>20</v>
      </c>
      <c r="D29" s="1">
        <v>27033586</v>
      </c>
      <c r="E29" s="1">
        <v>553460</v>
      </c>
    </row>
    <row r="30" spans="1:5" x14ac:dyDescent="0.25">
      <c r="A30" t="s">
        <v>35</v>
      </c>
      <c r="B30">
        <v>2014</v>
      </c>
      <c r="C30" t="s">
        <v>20</v>
      </c>
      <c r="D30" s="1">
        <v>25551126</v>
      </c>
      <c r="E30" s="1">
        <v>551509</v>
      </c>
    </row>
    <row r="31" spans="1:5" x14ac:dyDescent="0.25">
      <c r="A31" t="s">
        <v>35</v>
      </c>
      <c r="B31">
        <v>2014</v>
      </c>
      <c r="C31" t="s">
        <v>20</v>
      </c>
      <c r="D31" s="1">
        <v>18796270</v>
      </c>
      <c r="E31" s="1">
        <v>421945</v>
      </c>
    </row>
    <row r="32" spans="1:5" x14ac:dyDescent="0.25">
      <c r="A32" t="s">
        <v>35</v>
      </c>
      <c r="B32">
        <v>2014</v>
      </c>
      <c r="C32" t="s">
        <v>20</v>
      </c>
      <c r="D32" s="1">
        <v>27317568</v>
      </c>
      <c r="E32" s="1">
        <v>561327</v>
      </c>
    </row>
    <row r="33" spans="1:5" x14ac:dyDescent="0.25">
      <c r="A33" t="s">
        <v>35</v>
      </c>
      <c r="B33">
        <v>2014</v>
      </c>
      <c r="C33" t="s">
        <v>20</v>
      </c>
      <c r="D33" s="1">
        <v>35796546</v>
      </c>
      <c r="E33" s="1">
        <v>858779</v>
      </c>
    </row>
    <row r="34" spans="1:5" x14ac:dyDescent="0.25">
      <c r="A34" t="s">
        <v>35</v>
      </c>
      <c r="B34">
        <v>2014</v>
      </c>
      <c r="C34" t="s">
        <v>20</v>
      </c>
      <c r="D34" s="1">
        <v>17054428</v>
      </c>
      <c r="E34" s="1">
        <v>346671</v>
      </c>
    </row>
    <row r="35" spans="1:5" x14ac:dyDescent="0.25">
      <c r="A35" t="s">
        <v>35</v>
      </c>
      <c r="B35">
        <v>2014</v>
      </c>
      <c r="C35" t="s">
        <v>20</v>
      </c>
      <c r="D35" s="1">
        <v>28503302</v>
      </c>
      <c r="E35" s="1">
        <v>646474</v>
      </c>
    </row>
    <row r="36" spans="1:5" x14ac:dyDescent="0.25">
      <c r="A36" t="s">
        <v>35</v>
      </c>
      <c r="B36">
        <v>2014</v>
      </c>
      <c r="C36" t="s">
        <v>20</v>
      </c>
      <c r="D36" s="1">
        <v>20547965</v>
      </c>
      <c r="E36" s="1">
        <v>436835</v>
      </c>
    </row>
    <row r="37" spans="1:5" x14ac:dyDescent="0.25">
      <c r="A37" t="s">
        <v>35</v>
      </c>
      <c r="B37">
        <v>2014</v>
      </c>
      <c r="C37" t="s">
        <v>20</v>
      </c>
      <c r="D37" s="1">
        <v>32597695</v>
      </c>
      <c r="E37" s="1">
        <v>699116</v>
      </c>
    </row>
    <row r="38" spans="1:5" x14ac:dyDescent="0.25">
      <c r="A38" t="s">
        <v>35</v>
      </c>
      <c r="B38">
        <v>2015</v>
      </c>
      <c r="C38" t="s">
        <v>20</v>
      </c>
      <c r="D38" s="1">
        <v>16485723</v>
      </c>
      <c r="E38" s="1">
        <v>387703</v>
      </c>
    </row>
    <row r="39" spans="1:5" x14ac:dyDescent="0.25">
      <c r="A39" t="s">
        <v>35</v>
      </c>
      <c r="B39">
        <v>2015</v>
      </c>
      <c r="C39" t="s">
        <v>20</v>
      </c>
      <c r="D39" s="1">
        <v>22620784</v>
      </c>
      <c r="E39" s="1">
        <v>491851</v>
      </c>
    </row>
    <row r="40" spans="1:5" x14ac:dyDescent="0.25">
      <c r="A40" t="s">
        <v>35</v>
      </c>
      <c r="B40">
        <v>2015</v>
      </c>
      <c r="C40" t="s">
        <v>20</v>
      </c>
      <c r="D40" s="1">
        <v>31591279</v>
      </c>
      <c r="E40" s="1">
        <v>683941</v>
      </c>
    </row>
    <row r="41" spans="1:5" x14ac:dyDescent="0.25">
      <c r="A41" t="s">
        <v>35</v>
      </c>
      <c r="B41">
        <v>2015</v>
      </c>
      <c r="C41" t="s">
        <v>20</v>
      </c>
      <c r="D41" s="1">
        <v>20671365</v>
      </c>
      <c r="E41" s="1">
        <v>465522</v>
      </c>
    </row>
    <row r="42" spans="1:5" x14ac:dyDescent="0.25">
      <c r="A42" t="s">
        <v>35</v>
      </c>
      <c r="B42">
        <v>2015</v>
      </c>
      <c r="C42" t="s">
        <v>20</v>
      </c>
      <c r="D42" s="1">
        <v>16969409</v>
      </c>
      <c r="E42" s="1">
        <v>361779</v>
      </c>
    </row>
    <row r="43" spans="1:5" x14ac:dyDescent="0.25">
      <c r="A43" t="s">
        <v>35</v>
      </c>
      <c r="B43">
        <v>2015</v>
      </c>
      <c r="C43" t="s">
        <v>20</v>
      </c>
      <c r="D43" s="1">
        <v>30855847</v>
      </c>
      <c r="E43" s="1">
        <v>742056</v>
      </c>
    </row>
    <row r="44" spans="1:5" x14ac:dyDescent="0.25">
      <c r="A44" t="s">
        <v>35</v>
      </c>
      <c r="B44">
        <v>2015</v>
      </c>
      <c r="C44" t="s">
        <v>20</v>
      </c>
      <c r="D44" s="1">
        <v>25985003</v>
      </c>
      <c r="E44" s="1">
        <v>598031</v>
      </c>
    </row>
    <row r="45" spans="1:5" x14ac:dyDescent="0.25">
      <c r="A45" t="s">
        <v>35</v>
      </c>
      <c r="B45">
        <v>2015</v>
      </c>
      <c r="C45" t="s">
        <v>20</v>
      </c>
      <c r="D45" s="1">
        <v>21706989</v>
      </c>
      <c r="E45" s="1">
        <v>435154</v>
      </c>
    </row>
    <row r="46" spans="1:5" x14ac:dyDescent="0.25">
      <c r="A46" t="s">
        <v>35</v>
      </c>
      <c r="B46">
        <v>2015</v>
      </c>
      <c r="C46" t="s">
        <v>20</v>
      </c>
      <c r="D46" s="1">
        <v>33633742</v>
      </c>
      <c r="E46" s="1">
        <v>771709</v>
      </c>
    </row>
    <row r="47" spans="1:5" x14ac:dyDescent="0.25">
      <c r="A47" t="s">
        <v>35</v>
      </c>
      <c r="B47">
        <v>2015</v>
      </c>
      <c r="C47" t="s">
        <v>20</v>
      </c>
      <c r="D47" s="1">
        <v>28877124</v>
      </c>
      <c r="E47" s="1">
        <v>602653</v>
      </c>
    </row>
    <row r="48" spans="1:5" x14ac:dyDescent="0.25">
      <c r="A48" t="s">
        <v>35</v>
      </c>
      <c r="B48">
        <v>2015</v>
      </c>
      <c r="C48" t="s">
        <v>20</v>
      </c>
      <c r="D48" s="1">
        <v>33424817</v>
      </c>
      <c r="E48" s="1">
        <v>803064</v>
      </c>
    </row>
    <row r="49" spans="1:5" x14ac:dyDescent="0.25">
      <c r="A49" t="s">
        <v>35</v>
      </c>
      <c r="B49">
        <v>2015</v>
      </c>
      <c r="C49" t="s">
        <v>20</v>
      </c>
      <c r="D49" s="1">
        <v>30238140</v>
      </c>
      <c r="E49" s="1">
        <v>630665</v>
      </c>
    </row>
    <row r="50" spans="1:5" x14ac:dyDescent="0.25">
      <c r="A50" t="s">
        <v>35</v>
      </c>
      <c r="B50">
        <v>2016</v>
      </c>
      <c r="C50" t="s">
        <v>20</v>
      </c>
      <c r="D50" s="1">
        <v>19719345</v>
      </c>
      <c r="E50" s="1">
        <v>424256</v>
      </c>
    </row>
    <row r="51" spans="1:5" x14ac:dyDescent="0.25">
      <c r="A51" t="s">
        <v>35</v>
      </c>
      <c r="B51">
        <v>2016</v>
      </c>
      <c r="C51" t="s">
        <v>20</v>
      </c>
      <c r="D51" s="1">
        <v>34459093</v>
      </c>
      <c r="E51" s="1">
        <v>799193</v>
      </c>
    </row>
    <row r="52" spans="1:5" x14ac:dyDescent="0.25">
      <c r="A52" t="s">
        <v>35</v>
      </c>
      <c r="B52">
        <v>2016</v>
      </c>
      <c r="C52" t="s">
        <v>20</v>
      </c>
      <c r="D52" s="1">
        <v>32186200</v>
      </c>
      <c r="E52" s="1">
        <v>692029</v>
      </c>
    </row>
    <row r="53" spans="1:5" x14ac:dyDescent="0.25">
      <c r="A53" t="s">
        <v>35</v>
      </c>
      <c r="B53">
        <v>2016</v>
      </c>
      <c r="C53" t="s">
        <v>20</v>
      </c>
      <c r="D53" s="1">
        <v>30082146</v>
      </c>
      <c r="E53" s="1">
        <v>643670</v>
      </c>
    </row>
    <row r="54" spans="1:5" x14ac:dyDescent="0.25">
      <c r="A54" t="s">
        <v>35</v>
      </c>
      <c r="B54">
        <v>2016</v>
      </c>
      <c r="C54" t="s">
        <v>20</v>
      </c>
      <c r="D54" s="1">
        <v>31845794</v>
      </c>
      <c r="E54" s="1">
        <v>741378</v>
      </c>
    </row>
    <row r="55" spans="1:5" x14ac:dyDescent="0.25">
      <c r="A55" t="s">
        <v>35</v>
      </c>
      <c r="B55">
        <v>2016</v>
      </c>
      <c r="C55" t="s">
        <v>20</v>
      </c>
      <c r="D55" s="1">
        <v>35768219</v>
      </c>
      <c r="E55" s="1">
        <v>893758</v>
      </c>
    </row>
    <row r="56" spans="1:5" x14ac:dyDescent="0.25">
      <c r="A56" t="s">
        <v>35</v>
      </c>
      <c r="B56">
        <v>2016</v>
      </c>
      <c r="C56" t="s">
        <v>20</v>
      </c>
      <c r="D56" s="1">
        <v>28967796</v>
      </c>
      <c r="E56" s="1">
        <v>614784</v>
      </c>
    </row>
    <row r="57" spans="1:5" x14ac:dyDescent="0.25">
      <c r="A57" t="s">
        <v>35</v>
      </c>
      <c r="B57">
        <v>2016</v>
      </c>
      <c r="C57" t="s">
        <v>20</v>
      </c>
      <c r="D57" s="1">
        <v>18590909</v>
      </c>
      <c r="E57" s="1">
        <v>387401</v>
      </c>
    </row>
    <row r="58" spans="1:5" x14ac:dyDescent="0.25">
      <c r="A58" t="s">
        <v>35</v>
      </c>
      <c r="B58">
        <v>2016</v>
      </c>
      <c r="C58" t="s">
        <v>20</v>
      </c>
      <c r="D58" s="1">
        <v>31899203</v>
      </c>
      <c r="E58" s="1">
        <v>741907</v>
      </c>
    </row>
    <row r="59" spans="1:5" x14ac:dyDescent="0.25">
      <c r="A59" t="s">
        <v>35</v>
      </c>
      <c r="B59">
        <v>2016</v>
      </c>
      <c r="C59" t="s">
        <v>20</v>
      </c>
      <c r="D59" s="1">
        <v>16952765</v>
      </c>
      <c r="E59" s="1">
        <v>417847</v>
      </c>
    </row>
    <row r="60" spans="1:5" x14ac:dyDescent="0.25">
      <c r="A60" t="s">
        <v>35</v>
      </c>
      <c r="B60">
        <v>2016</v>
      </c>
      <c r="C60" t="s">
        <v>20</v>
      </c>
      <c r="D60" s="1">
        <v>29870049</v>
      </c>
      <c r="E60" s="1">
        <v>643339</v>
      </c>
    </row>
    <row r="61" spans="1:5" x14ac:dyDescent="0.25">
      <c r="A61" t="s">
        <v>35</v>
      </c>
      <c r="B61">
        <v>2016</v>
      </c>
      <c r="C61" t="s">
        <v>20</v>
      </c>
      <c r="D61" s="1">
        <v>27231867</v>
      </c>
      <c r="E61" s="1">
        <v>553098</v>
      </c>
    </row>
    <row r="62" spans="1:5" x14ac:dyDescent="0.25">
      <c r="A62" t="s">
        <v>35</v>
      </c>
      <c r="B62">
        <v>2017</v>
      </c>
      <c r="C62" t="s">
        <v>20</v>
      </c>
      <c r="D62" s="1">
        <v>36226760</v>
      </c>
      <c r="E62" s="1">
        <v>748765</v>
      </c>
    </row>
    <row r="63" spans="1:5" x14ac:dyDescent="0.25">
      <c r="A63" t="s">
        <v>35</v>
      </c>
      <c r="B63">
        <v>2017</v>
      </c>
      <c r="C63" t="s">
        <v>20</v>
      </c>
      <c r="D63" s="1">
        <v>17358126</v>
      </c>
      <c r="E63" s="1">
        <v>386918</v>
      </c>
    </row>
    <row r="64" spans="1:5" x14ac:dyDescent="0.25">
      <c r="A64" t="s">
        <v>35</v>
      </c>
      <c r="B64">
        <v>2017</v>
      </c>
      <c r="C64" t="s">
        <v>20</v>
      </c>
      <c r="D64" s="1">
        <v>31914461</v>
      </c>
      <c r="E64" s="1">
        <v>757113</v>
      </c>
    </row>
    <row r="65" spans="1:5" x14ac:dyDescent="0.25">
      <c r="A65" t="s">
        <v>35</v>
      </c>
      <c r="B65">
        <v>2017</v>
      </c>
      <c r="C65" t="s">
        <v>20</v>
      </c>
      <c r="D65" s="1">
        <v>24354702</v>
      </c>
      <c r="E65" s="1">
        <v>495765</v>
      </c>
    </row>
    <row r="66" spans="1:5" x14ac:dyDescent="0.25">
      <c r="A66" t="s">
        <v>35</v>
      </c>
      <c r="B66">
        <v>2017</v>
      </c>
      <c r="C66" t="s">
        <v>20</v>
      </c>
      <c r="D66" s="1">
        <v>35331958</v>
      </c>
      <c r="E66" s="1">
        <v>776342</v>
      </c>
    </row>
    <row r="67" spans="1:5" x14ac:dyDescent="0.25">
      <c r="A67" t="s">
        <v>35</v>
      </c>
      <c r="B67">
        <v>2017</v>
      </c>
      <c r="C67" t="s">
        <v>20</v>
      </c>
      <c r="D67" s="1">
        <v>38806243</v>
      </c>
      <c r="E67" s="1">
        <v>859144</v>
      </c>
    </row>
    <row r="68" spans="1:5" x14ac:dyDescent="0.25">
      <c r="A68" t="s">
        <v>35</v>
      </c>
      <c r="B68">
        <v>2017</v>
      </c>
      <c r="C68" t="s">
        <v>20</v>
      </c>
      <c r="D68" s="1">
        <v>33165758</v>
      </c>
      <c r="E68" s="1">
        <v>773003</v>
      </c>
    </row>
    <row r="69" spans="1:5" x14ac:dyDescent="0.25">
      <c r="A69" t="s">
        <v>35</v>
      </c>
      <c r="B69">
        <v>2017</v>
      </c>
      <c r="C69" t="s">
        <v>20</v>
      </c>
      <c r="D69" s="1">
        <v>33607923</v>
      </c>
      <c r="E69" s="1">
        <v>711063</v>
      </c>
    </row>
    <row r="70" spans="1:5" x14ac:dyDescent="0.25">
      <c r="A70" t="s">
        <v>35</v>
      </c>
      <c r="B70">
        <v>2017</v>
      </c>
      <c r="C70" t="s">
        <v>20</v>
      </c>
      <c r="D70" s="1">
        <v>22862426</v>
      </c>
      <c r="E70" s="1">
        <v>469993</v>
      </c>
    </row>
    <row r="71" spans="1:5" x14ac:dyDescent="0.25">
      <c r="A71" t="s">
        <v>35</v>
      </c>
      <c r="B71">
        <v>2017</v>
      </c>
      <c r="C71" t="s">
        <v>20</v>
      </c>
      <c r="D71" s="1">
        <v>26695886</v>
      </c>
      <c r="E71" s="1">
        <v>546738</v>
      </c>
    </row>
    <row r="72" spans="1:5" x14ac:dyDescent="0.25">
      <c r="A72" t="s">
        <v>35</v>
      </c>
      <c r="B72">
        <v>2017</v>
      </c>
      <c r="C72" t="s">
        <v>20</v>
      </c>
      <c r="D72" s="1">
        <v>19299385</v>
      </c>
      <c r="E72" s="1">
        <v>414101</v>
      </c>
    </row>
    <row r="73" spans="1:5" x14ac:dyDescent="0.25">
      <c r="A73" t="s">
        <v>35</v>
      </c>
      <c r="B73">
        <v>2017</v>
      </c>
      <c r="C73" t="s">
        <v>20</v>
      </c>
      <c r="D73" s="1">
        <v>29100924</v>
      </c>
      <c r="E73" s="1">
        <v>662455</v>
      </c>
    </row>
    <row r="74" spans="1:5" x14ac:dyDescent="0.25">
      <c r="A74" t="s">
        <v>35</v>
      </c>
      <c r="B74">
        <v>2018</v>
      </c>
      <c r="C74" t="s">
        <v>20</v>
      </c>
      <c r="D74" s="1">
        <v>20348081</v>
      </c>
      <c r="E74" s="1">
        <v>499668</v>
      </c>
    </row>
    <row r="75" spans="1:5" x14ac:dyDescent="0.25">
      <c r="A75" t="s">
        <v>35</v>
      </c>
      <c r="B75">
        <v>2018</v>
      </c>
      <c r="C75" t="s">
        <v>20</v>
      </c>
      <c r="D75" s="1">
        <v>28790136</v>
      </c>
      <c r="E75" s="1">
        <v>600730</v>
      </c>
    </row>
    <row r="76" spans="1:5" x14ac:dyDescent="0.25">
      <c r="A76" t="s">
        <v>35</v>
      </c>
      <c r="B76">
        <v>2018</v>
      </c>
      <c r="C76" t="s">
        <v>20</v>
      </c>
      <c r="D76" s="1">
        <v>26084684</v>
      </c>
      <c r="E76" s="1">
        <v>563187</v>
      </c>
    </row>
    <row r="77" spans="1:5" x14ac:dyDescent="0.25">
      <c r="A77" t="s">
        <v>35</v>
      </c>
      <c r="B77">
        <v>2018</v>
      </c>
      <c r="C77" t="s">
        <v>20</v>
      </c>
      <c r="D77" s="1">
        <v>21641450</v>
      </c>
      <c r="E77" s="1">
        <v>522414</v>
      </c>
    </row>
    <row r="78" spans="1:5" x14ac:dyDescent="0.25">
      <c r="A78" t="s">
        <v>35</v>
      </c>
      <c r="B78">
        <v>2018</v>
      </c>
      <c r="C78" t="s">
        <v>20</v>
      </c>
      <c r="D78" s="1">
        <v>22588008</v>
      </c>
      <c r="E78" s="1">
        <v>549275</v>
      </c>
    </row>
    <row r="79" spans="1:5" x14ac:dyDescent="0.25">
      <c r="A79" t="s">
        <v>35</v>
      </c>
      <c r="B79">
        <v>2018</v>
      </c>
      <c r="C79" t="s">
        <v>20</v>
      </c>
      <c r="D79" s="1">
        <v>23797691</v>
      </c>
      <c r="E79" s="1">
        <v>588651</v>
      </c>
    </row>
    <row r="80" spans="1:5" x14ac:dyDescent="0.25">
      <c r="A80" t="s">
        <v>35</v>
      </c>
      <c r="B80">
        <v>2018</v>
      </c>
      <c r="C80" t="s">
        <v>20</v>
      </c>
      <c r="D80" s="1">
        <v>31267063</v>
      </c>
      <c r="E80" s="1">
        <v>719662</v>
      </c>
    </row>
    <row r="81" spans="1:5" x14ac:dyDescent="0.25">
      <c r="A81" t="s">
        <v>35</v>
      </c>
      <c r="B81">
        <v>2018</v>
      </c>
      <c r="C81" t="s">
        <v>20</v>
      </c>
      <c r="D81" s="1">
        <v>27071096</v>
      </c>
      <c r="E81" s="1">
        <v>595592</v>
      </c>
    </row>
    <row r="82" spans="1:5" x14ac:dyDescent="0.25">
      <c r="A82" t="s">
        <v>35</v>
      </c>
      <c r="B82">
        <v>2018</v>
      </c>
      <c r="C82" t="s">
        <v>20</v>
      </c>
      <c r="D82" s="1">
        <v>30120119</v>
      </c>
      <c r="E82" s="1">
        <v>604911</v>
      </c>
    </row>
    <row r="83" spans="1:5" x14ac:dyDescent="0.25">
      <c r="A83" t="s">
        <v>35</v>
      </c>
      <c r="B83">
        <v>2018</v>
      </c>
      <c r="C83" t="s">
        <v>20</v>
      </c>
      <c r="D83" s="1">
        <v>33069395</v>
      </c>
      <c r="E83" s="1">
        <v>783592</v>
      </c>
    </row>
    <row r="84" spans="1:5" x14ac:dyDescent="0.25">
      <c r="A84" t="s">
        <v>35</v>
      </c>
      <c r="B84">
        <v>2018</v>
      </c>
      <c r="C84" t="s">
        <v>20</v>
      </c>
      <c r="D84" s="1">
        <v>25899573</v>
      </c>
      <c r="E84" s="1">
        <v>576820</v>
      </c>
    </row>
    <row r="85" spans="1:5" x14ac:dyDescent="0.25">
      <c r="A85" t="s">
        <v>35</v>
      </c>
      <c r="B85">
        <v>2018</v>
      </c>
      <c r="C85" t="s">
        <v>20</v>
      </c>
      <c r="D85" s="1">
        <v>23829895</v>
      </c>
      <c r="E85" s="1">
        <v>590466</v>
      </c>
    </row>
    <row r="86" spans="1:5" x14ac:dyDescent="0.25">
      <c r="A86" t="s">
        <v>35</v>
      </c>
      <c r="B86">
        <v>2019</v>
      </c>
      <c r="C86" t="s">
        <v>20</v>
      </c>
      <c r="D86" s="1">
        <v>26826254</v>
      </c>
      <c r="E86" s="1">
        <v>642450</v>
      </c>
    </row>
    <row r="87" spans="1:5" x14ac:dyDescent="0.25">
      <c r="A87" t="s">
        <v>35</v>
      </c>
      <c r="B87">
        <v>2019</v>
      </c>
      <c r="C87" t="s">
        <v>20</v>
      </c>
      <c r="D87" s="1">
        <v>23288063</v>
      </c>
      <c r="E87" s="1">
        <v>566165</v>
      </c>
    </row>
    <row r="88" spans="1:5" x14ac:dyDescent="0.25">
      <c r="A88" t="s">
        <v>35</v>
      </c>
      <c r="B88">
        <v>2019</v>
      </c>
      <c r="C88" t="s">
        <v>20</v>
      </c>
      <c r="D88" s="1">
        <v>22389753</v>
      </c>
      <c r="E88" s="1">
        <v>465617</v>
      </c>
    </row>
    <row r="89" spans="1:5" x14ac:dyDescent="0.25">
      <c r="A89" t="s">
        <v>35</v>
      </c>
      <c r="B89">
        <v>2019</v>
      </c>
      <c r="C89" t="s">
        <v>20</v>
      </c>
      <c r="D89" s="1">
        <v>24691154</v>
      </c>
      <c r="E89" s="1">
        <v>503961</v>
      </c>
    </row>
    <row r="90" spans="1:5" x14ac:dyDescent="0.25">
      <c r="A90" t="s">
        <v>35</v>
      </c>
      <c r="B90">
        <v>2019</v>
      </c>
      <c r="C90" t="s">
        <v>20</v>
      </c>
      <c r="D90" s="1">
        <v>34752537</v>
      </c>
      <c r="E90" s="1">
        <v>803681</v>
      </c>
    </row>
    <row r="91" spans="1:5" x14ac:dyDescent="0.25">
      <c r="A91" t="s">
        <v>35</v>
      </c>
      <c r="B91">
        <v>2019</v>
      </c>
      <c r="C91" t="s">
        <v>20</v>
      </c>
      <c r="D91" s="1">
        <v>26296075</v>
      </c>
      <c r="E91" s="1">
        <v>593208</v>
      </c>
    </row>
    <row r="92" spans="1:5" x14ac:dyDescent="0.25">
      <c r="A92" t="s">
        <v>35</v>
      </c>
      <c r="B92">
        <v>2019</v>
      </c>
      <c r="C92" t="s">
        <v>20</v>
      </c>
      <c r="D92" s="1">
        <v>21246663</v>
      </c>
      <c r="E92" s="1">
        <v>500671</v>
      </c>
    </row>
    <row r="93" spans="1:5" x14ac:dyDescent="0.25">
      <c r="A93" t="s">
        <v>35</v>
      </c>
      <c r="B93">
        <v>2019</v>
      </c>
      <c r="C93" t="s">
        <v>20</v>
      </c>
      <c r="D93" s="1">
        <v>25680202</v>
      </c>
      <c r="E93" s="1">
        <v>633831</v>
      </c>
    </row>
    <row r="94" spans="1:5" x14ac:dyDescent="0.25">
      <c r="A94" t="s">
        <v>35</v>
      </c>
      <c r="B94">
        <v>2019</v>
      </c>
      <c r="C94" t="s">
        <v>20</v>
      </c>
      <c r="D94" s="1">
        <v>27952336</v>
      </c>
      <c r="E94" s="1">
        <v>677962</v>
      </c>
    </row>
    <row r="95" spans="1:5" x14ac:dyDescent="0.25">
      <c r="A95" t="s">
        <v>35</v>
      </c>
      <c r="B95">
        <v>2019</v>
      </c>
      <c r="C95" t="s">
        <v>20</v>
      </c>
      <c r="D95" s="1">
        <v>23090650</v>
      </c>
      <c r="E95" s="1">
        <v>507695</v>
      </c>
    </row>
    <row r="96" spans="1:5" x14ac:dyDescent="0.25">
      <c r="A96" t="s">
        <v>35</v>
      </c>
      <c r="B96">
        <v>2019</v>
      </c>
      <c r="C96" t="s">
        <v>20</v>
      </c>
      <c r="D96" s="1">
        <v>31017550</v>
      </c>
      <c r="E96" s="1">
        <v>626673</v>
      </c>
    </row>
    <row r="97" spans="1:5" x14ac:dyDescent="0.25">
      <c r="A97" t="s">
        <v>35</v>
      </c>
      <c r="B97">
        <v>2019</v>
      </c>
      <c r="C97" t="s">
        <v>20</v>
      </c>
      <c r="D97" s="1">
        <v>24843007</v>
      </c>
      <c r="E97" s="1">
        <v>563553</v>
      </c>
    </row>
    <row r="98" spans="1:5" x14ac:dyDescent="0.25">
      <c r="A98" t="s">
        <v>35</v>
      </c>
      <c r="B98">
        <v>2020</v>
      </c>
      <c r="C98" t="s">
        <v>20</v>
      </c>
      <c r="D98" s="1">
        <v>26771012</v>
      </c>
      <c r="E98" s="1">
        <v>643179</v>
      </c>
    </row>
    <row r="99" spans="1:5" x14ac:dyDescent="0.25">
      <c r="A99" t="s">
        <v>35</v>
      </c>
      <c r="B99">
        <v>2020</v>
      </c>
      <c r="C99" t="s">
        <v>20</v>
      </c>
      <c r="D99" s="1">
        <v>20614489</v>
      </c>
      <c r="E99" s="1">
        <v>448126</v>
      </c>
    </row>
    <row r="100" spans="1:5" x14ac:dyDescent="0.25">
      <c r="A100" t="s">
        <v>35</v>
      </c>
      <c r="B100">
        <v>2020</v>
      </c>
      <c r="C100" t="s">
        <v>20</v>
      </c>
      <c r="D100" s="1">
        <v>23434737</v>
      </c>
      <c r="E100" s="1">
        <v>491968</v>
      </c>
    </row>
    <row r="101" spans="1:5" x14ac:dyDescent="0.25">
      <c r="A101" t="s">
        <v>35</v>
      </c>
      <c r="B101">
        <v>2020</v>
      </c>
      <c r="C101" t="s">
        <v>20</v>
      </c>
      <c r="D101" s="1">
        <v>23718891</v>
      </c>
      <c r="E101" s="1">
        <v>523149</v>
      </c>
    </row>
    <row r="102" spans="1:5" x14ac:dyDescent="0.25">
      <c r="A102" t="s">
        <v>35</v>
      </c>
      <c r="B102">
        <v>2020</v>
      </c>
      <c r="C102" t="s">
        <v>20</v>
      </c>
      <c r="D102" s="1">
        <v>23460904</v>
      </c>
      <c r="E102" s="1">
        <v>565050</v>
      </c>
    </row>
    <row r="103" spans="1:5" x14ac:dyDescent="0.25">
      <c r="A103" t="s">
        <v>35</v>
      </c>
      <c r="B103">
        <v>2020</v>
      </c>
      <c r="C103" t="s">
        <v>20</v>
      </c>
      <c r="D103" s="1">
        <v>19195734</v>
      </c>
      <c r="E103" s="1">
        <v>428292</v>
      </c>
    </row>
    <row r="104" spans="1:5" x14ac:dyDescent="0.25">
      <c r="A104" t="s">
        <v>35</v>
      </c>
      <c r="B104">
        <v>2020</v>
      </c>
      <c r="C104" t="s">
        <v>20</v>
      </c>
      <c r="D104" s="1">
        <v>25238331</v>
      </c>
      <c r="E104" s="1">
        <v>528793</v>
      </c>
    </row>
    <row r="105" spans="1:5" x14ac:dyDescent="0.25">
      <c r="A105" t="s">
        <v>35</v>
      </c>
      <c r="B105">
        <v>2020</v>
      </c>
      <c r="C105" t="s">
        <v>20</v>
      </c>
      <c r="D105" s="1">
        <v>24389820</v>
      </c>
      <c r="E105" s="1">
        <v>596925</v>
      </c>
    </row>
    <row r="106" spans="1:5" x14ac:dyDescent="0.25">
      <c r="A106" t="s">
        <v>35</v>
      </c>
      <c r="B106">
        <v>2020</v>
      </c>
      <c r="C106" t="s">
        <v>20</v>
      </c>
      <c r="D106" s="1">
        <v>19268388</v>
      </c>
      <c r="E106" s="1">
        <v>442670</v>
      </c>
    </row>
    <row r="107" spans="1:5" x14ac:dyDescent="0.25">
      <c r="A107" t="s">
        <v>35</v>
      </c>
      <c r="B107">
        <v>2020</v>
      </c>
      <c r="C107" t="s">
        <v>20</v>
      </c>
      <c r="D107" s="1">
        <v>19398173</v>
      </c>
      <c r="E107" s="1">
        <v>439699</v>
      </c>
    </row>
    <row r="108" spans="1:5" x14ac:dyDescent="0.25">
      <c r="A108" t="s">
        <v>35</v>
      </c>
      <c r="B108">
        <v>2020</v>
      </c>
      <c r="C108" t="s">
        <v>20</v>
      </c>
      <c r="D108" s="1">
        <v>24465875</v>
      </c>
      <c r="E108" s="1">
        <v>526927</v>
      </c>
    </row>
    <row r="109" spans="1:5" x14ac:dyDescent="0.25">
      <c r="A109" t="s">
        <v>35</v>
      </c>
      <c r="B109">
        <v>2020</v>
      </c>
      <c r="C109" t="s">
        <v>20</v>
      </c>
      <c r="D109" s="1">
        <v>21083674</v>
      </c>
      <c r="E109" s="1">
        <v>442125</v>
      </c>
    </row>
    <row r="110" spans="1:5" x14ac:dyDescent="0.25">
      <c r="A110" t="s">
        <v>35</v>
      </c>
      <c r="B110">
        <v>2021</v>
      </c>
      <c r="C110" t="s">
        <v>20</v>
      </c>
      <c r="D110" s="1">
        <v>35932224</v>
      </c>
      <c r="E110" s="1">
        <v>871134</v>
      </c>
    </row>
    <row r="111" spans="1:5" x14ac:dyDescent="0.25">
      <c r="A111" t="s">
        <v>35</v>
      </c>
      <c r="B111">
        <v>2021</v>
      </c>
      <c r="C111" t="s">
        <v>20</v>
      </c>
      <c r="D111" s="1">
        <v>32627432</v>
      </c>
      <c r="E111" s="1">
        <v>742349</v>
      </c>
    </row>
    <row r="112" spans="1:5" x14ac:dyDescent="0.25">
      <c r="A112" t="s">
        <v>35</v>
      </c>
      <c r="B112">
        <v>2021</v>
      </c>
      <c r="C112" t="s">
        <v>20</v>
      </c>
      <c r="D112" s="1">
        <v>23578146</v>
      </c>
      <c r="E112" s="1">
        <v>544340</v>
      </c>
    </row>
    <row r="113" spans="1:5" x14ac:dyDescent="0.25">
      <c r="A113" t="s">
        <v>35</v>
      </c>
      <c r="B113">
        <v>2021</v>
      </c>
      <c r="C113" t="s">
        <v>20</v>
      </c>
      <c r="D113" s="1">
        <v>20860714</v>
      </c>
      <c r="E113" s="1">
        <v>469896</v>
      </c>
    </row>
    <row r="114" spans="1:5" x14ac:dyDescent="0.25">
      <c r="A114" t="s">
        <v>35</v>
      </c>
      <c r="B114">
        <v>2021</v>
      </c>
      <c r="C114" t="s">
        <v>20</v>
      </c>
      <c r="D114" s="1">
        <v>22066453</v>
      </c>
      <c r="E114" s="1">
        <v>535336</v>
      </c>
    </row>
    <row r="115" spans="1:5" x14ac:dyDescent="0.25">
      <c r="A115" t="s">
        <v>35</v>
      </c>
      <c r="B115">
        <v>2021</v>
      </c>
      <c r="C115" t="s">
        <v>20</v>
      </c>
      <c r="D115" s="1">
        <v>23278060</v>
      </c>
      <c r="E115" s="1">
        <v>518774</v>
      </c>
    </row>
    <row r="116" spans="1:5" x14ac:dyDescent="0.25">
      <c r="A116" t="s">
        <v>35</v>
      </c>
      <c r="B116">
        <v>2021</v>
      </c>
      <c r="C116" t="s">
        <v>20</v>
      </c>
      <c r="D116" s="1">
        <v>22774557</v>
      </c>
      <c r="E116" s="1">
        <v>548868</v>
      </c>
    </row>
    <row r="117" spans="1:5" x14ac:dyDescent="0.25">
      <c r="A117" t="s">
        <v>35</v>
      </c>
      <c r="B117">
        <v>2021</v>
      </c>
      <c r="C117" t="s">
        <v>20</v>
      </c>
      <c r="D117" s="1">
        <v>25495502</v>
      </c>
      <c r="E117" s="1">
        <v>589539</v>
      </c>
    </row>
    <row r="118" spans="1:5" x14ac:dyDescent="0.25">
      <c r="A118" t="s">
        <v>35</v>
      </c>
      <c r="B118">
        <v>2021</v>
      </c>
      <c r="C118" t="s">
        <v>20</v>
      </c>
      <c r="D118" s="1">
        <v>22760868</v>
      </c>
      <c r="E118" s="1">
        <v>466384</v>
      </c>
    </row>
    <row r="119" spans="1:5" x14ac:dyDescent="0.25">
      <c r="A119" t="s">
        <v>35</v>
      </c>
      <c r="B119">
        <v>2021</v>
      </c>
      <c r="C119" t="s">
        <v>20</v>
      </c>
      <c r="D119" s="1">
        <v>32021775</v>
      </c>
      <c r="E119" s="1">
        <v>746161</v>
      </c>
    </row>
    <row r="120" spans="1:5" x14ac:dyDescent="0.25">
      <c r="A120" t="s">
        <v>35</v>
      </c>
      <c r="B120">
        <v>2021</v>
      </c>
      <c r="C120" t="s">
        <v>20</v>
      </c>
      <c r="D120" s="1">
        <v>15990928</v>
      </c>
      <c r="E120" s="1">
        <v>394682</v>
      </c>
    </row>
    <row r="121" spans="1:5" x14ac:dyDescent="0.25">
      <c r="A121" t="s">
        <v>35</v>
      </c>
      <c r="B121">
        <v>2021</v>
      </c>
      <c r="C121" t="s">
        <v>20</v>
      </c>
      <c r="D121" s="1">
        <v>29677832</v>
      </c>
      <c r="E121" s="1">
        <v>717617</v>
      </c>
    </row>
    <row r="122" spans="1:5" x14ac:dyDescent="0.25">
      <c r="A122" t="s">
        <v>35</v>
      </c>
      <c r="B122">
        <v>2022</v>
      </c>
      <c r="C122" t="s">
        <v>20</v>
      </c>
      <c r="D122" s="1">
        <v>35090167</v>
      </c>
      <c r="E122" s="1">
        <v>729508</v>
      </c>
    </row>
    <row r="123" spans="1:5" x14ac:dyDescent="0.25">
      <c r="A123" t="s">
        <v>35</v>
      </c>
      <c r="B123">
        <v>2022</v>
      </c>
      <c r="C123" t="s">
        <v>20</v>
      </c>
      <c r="D123" s="1">
        <v>27424404</v>
      </c>
      <c r="E123" s="1">
        <v>582080</v>
      </c>
    </row>
    <row r="124" spans="1:5" x14ac:dyDescent="0.25">
      <c r="A124" t="s">
        <v>35</v>
      </c>
      <c r="B124">
        <v>2022</v>
      </c>
      <c r="C124" t="s">
        <v>20</v>
      </c>
      <c r="D124" s="1">
        <v>30711421</v>
      </c>
      <c r="E124" s="1">
        <v>720295</v>
      </c>
    </row>
    <row r="125" spans="1:5" x14ac:dyDescent="0.25">
      <c r="A125" t="s">
        <v>35</v>
      </c>
      <c r="B125">
        <v>2022</v>
      </c>
      <c r="C125" t="s">
        <v>20</v>
      </c>
      <c r="D125" s="1">
        <v>19731611</v>
      </c>
      <c r="E125" s="1">
        <v>401978</v>
      </c>
    </row>
    <row r="126" spans="1:5" x14ac:dyDescent="0.25">
      <c r="A126" t="s">
        <v>35</v>
      </c>
      <c r="B126">
        <v>2022</v>
      </c>
      <c r="C126" t="s">
        <v>20</v>
      </c>
      <c r="D126" s="1">
        <v>30551932</v>
      </c>
      <c r="E126" s="1">
        <v>661654</v>
      </c>
    </row>
    <row r="127" spans="1:5" x14ac:dyDescent="0.25">
      <c r="A127" t="s">
        <v>35</v>
      </c>
      <c r="B127">
        <v>2022</v>
      </c>
      <c r="C127" t="s">
        <v>20</v>
      </c>
      <c r="D127" s="1">
        <v>31473041</v>
      </c>
      <c r="E127" s="1">
        <v>699474</v>
      </c>
    </row>
    <row r="128" spans="1:5" x14ac:dyDescent="0.25">
      <c r="A128" t="s">
        <v>35</v>
      </c>
      <c r="B128">
        <v>2022</v>
      </c>
      <c r="C128" t="s">
        <v>20</v>
      </c>
      <c r="D128" s="1">
        <v>25896509</v>
      </c>
      <c r="E128" s="1">
        <v>536085</v>
      </c>
    </row>
    <row r="129" spans="1:5" x14ac:dyDescent="0.25">
      <c r="A129" t="s">
        <v>35</v>
      </c>
      <c r="B129">
        <v>2022</v>
      </c>
      <c r="C129" t="s">
        <v>20</v>
      </c>
      <c r="D129" s="1">
        <v>24279792</v>
      </c>
      <c r="E129" s="1">
        <v>494551</v>
      </c>
    </row>
    <row r="130" spans="1:5" x14ac:dyDescent="0.25">
      <c r="A130" t="s">
        <v>35</v>
      </c>
      <c r="B130">
        <v>2022</v>
      </c>
      <c r="C130" t="s">
        <v>20</v>
      </c>
      <c r="D130" s="1">
        <v>26312396</v>
      </c>
      <c r="E130" s="1">
        <v>547250</v>
      </c>
    </row>
    <row r="131" spans="1:5" x14ac:dyDescent="0.25">
      <c r="A131" t="s">
        <v>35</v>
      </c>
      <c r="B131">
        <v>2022</v>
      </c>
      <c r="C131" t="s">
        <v>20</v>
      </c>
      <c r="D131" s="1">
        <v>30059519</v>
      </c>
      <c r="E131" s="1">
        <v>629658</v>
      </c>
    </row>
    <row r="132" spans="1:5" x14ac:dyDescent="0.25">
      <c r="A132" t="s">
        <v>35</v>
      </c>
      <c r="B132">
        <v>2022</v>
      </c>
      <c r="C132" t="s">
        <v>20</v>
      </c>
      <c r="D132" s="1">
        <v>24611380</v>
      </c>
      <c r="E132" s="1">
        <v>554075</v>
      </c>
    </row>
    <row r="133" spans="1:5" x14ac:dyDescent="0.25">
      <c r="A133" t="s">
        <v>35</v>
      </c>
      <c r="B133">
        <v>2022</v>
      </c>
      <c r="C133" t="s">
        <v>20</v>
      </c>
      <c r="D133" s="1">
        <v>21153260</v>
      </c>
      <c r="E133" s="1">
        <v>490459</v>
      </c>
    </row>
    <row r="134" spans="1:5" x14ac:dyDescent="0.25">
      <c r="A134" t="s">
        <v>35</v>
      </c>
      <c r="B134">
        <v>2023</v>
      </c>
      <c r="C134" t="s">
        <v>33</v>
      </c>
      <c r="D134" s="1">
        <v>16581573</v>
      </c>
      <c r="E134" s="1">
        <v>347870</v>
      </c>
    </row>
    <row r="135" spans="1:5" x14ac:dyDescent="0.25">
      <c r="A135" t="s">
        <v>35</v>
      </c>
      <c r="B135">
        <v>2023</v>
      </c>
      <c r="C135" t="s">
        <v>33</v>
      </c>
      <c r="D135" s="1">
        <v>24451924</v>
      </c>
      <c r="E135" s="1">
        <v>578359</v>
      </c>
    </row>
    <row r="136" spans="1:5" x14ac:dyDescent="0.25">
      <c r="A136" t="s">
        <v>35</v>
      </c>
      <c r="B136">
        <v>2023</v>
      </c>
      <c r="C136" t="s">
        <v>33</v>
      </c>
      <c r="D136" s="1">
        <v>34814653</v>
      </c>
      <c r="E136" s="1">
        <v>696480</v>
      </c>
    </row>
    <row r="137" spans="1:5" x14ac:dyDescent="0.25">
      <c r="A137" t="s">
        <v>35</v>
      </c>
      <c r="B137">
        <v>2023</v>
      </c>
      <c r="C137" t="s">
        <v>33</v>
      </c>
      <c r="D137" s="1">
        <v>35887611</v>
      </c>
      <c r="E137" s="1">
        <v>885959</v>
      </c>
    </row>
    <row r="138" spans="1:5" x14ac:dyDescent="0.25">
      <c r="A138" t="s">
        <v>35</v>
      </c>
      <c r="B138">
        <v>2023</v>
      </c>
      <c r="C138" t="s">
        <v>33</v>
      </c>
      <c r="D138" s="1">
        <v>33249209</v>
      </c>
      <c r="E138" s="1">
        <v>750337</v>
      </c>
    </row>
    <row r="139" spans="1:5" x14ac:dyDescent="0.25">
      <c r="A139" t="s">
        <v>35</v>
      </c>
      <c r="B139">
        <v>2023</v>
      </c>
      <c r="C139" t="s">
        <v>33</v>
      </c>
      <c r="D139" s="1">
        <v>25958480</v>
      </c>
      <c r="E139" s="1">
        <v>556893</v>
      </c>
    </row>
    <row r="140" spans="1:5" x14ac:dyDescent="0.25">
      <c r="A140" t="s">
        <v>35</v>
      </c>
      <c r="B140">
        <v>2023</v>
      </c>
      <c r="C140" t="s">
        <v>33</v>
      </c>
      <c r="D140" s="1">
        <v>18073007</v>
      </c>
      <c r="E140" s="1">
        <v>391158</v>
      </c>
    </row>
    <row r="141" spans="1:5" x14ac:dyDescent="0.25">
      <c r="A141" t="s">
        <v>35</v>
      </c>
      <c r="B141">
        <v>2023</v>
      </c>
      <c r="C141" t="s">
        <v>33</v>
      </c>
      <c r="D141" s="1">
        <v>29813571</v>
      </c>
      <c r="E141" s="1">
        <v>692240</v>
      </c>
    </row>
    <row r="142" spans="1:5" x14ac:dyDescent="0.25">
      <c r="A142" t="s">
        <v>35</v>
      </c>
      <c r="B142">
        <v>2023</v>
      </c>
      <c r="C142" t="s">
        <v>33</v>
      </c>
      <c r="D142" s="1">
        <v>25127529</v>
      </c>
      <c r="E142" s="1">
        <v>614839</v>
      </c>
    </row>
    <row r="143" spans="1:5" x14ac:dyDescent="0.25">
      <c r="A143" t="s">
        <v>35</v>
      </c>
      <c r="B143">
        <v>2023</v>
      </c>
      <c r="C143" t="s">
        <v>33</v>
      </c>
      <c r="D143" s="1">
        <v>31597700</v>
      </c>
      <c r="E143" s="1">
        <v>781567</v>
      </c>
    </row>
    <row r="144" spans="1:5" x14ac:dyDescent="0.25">
      <c r="A144" t="s">
        <v>35</v>
      </c>
      <c r="B144">
        <v>2023</v>
      </c>
      <c r="C144" t="s">
        <v>33</v>
      </c>
      <c r="D144" s="1">
        <v>26843786</v>
      </c>
      <c r="E144" s="1">
        <v>570088</v>
      </c>
    </row>
    <row r="145" spans="1:5" x14ac:dyDescent="0.25">
      <c r="A145" t="s">
        <v>35</v>
      </c>
      <c r="B145">
        <v>2023</v>
      </c>
      <c r="C145" t="s">
        <v>33</v>
      </c>
      <c r="D145" s="1">
        <v>24024399</v>
      </c>
      <c r="E145" s="1">
        <v>537761</v>
      </c>
    </row>
    <row r="146" spans="1:5" x14ac:dyDescent="0.25">
      <c r="A146" t="s">
        <v>35</v>
      </c>
      <c r="B146">
        <v>2023</v>
      </c>
      <c r="C146" t="s">
        <v>34</v>
      </c>
      <c r="D146" s="1">
        <v>27708637</v>
      </c>
      <c r="E146" s="1">
        <v>678191</v>
      </c>
    </row>
    <row r="147" spans="1:5" x14ac:dyDescent="0.25">
      <c r="A147" t="s">
        <v>35</v>
      </c>
      <c r="B147">
        <v>2023</v>
      </c>
      <c r="C147" t="s">
        <v>34</v>
      </c>
      <c r="D147" s="1">
        <v>32232167</v>
      </c>
      <c r="E147" s="1">
        <v>660401</v>
      </c>
    </row>
    <row r="148" spans="1:5" x14ac:dyDescent="0.25">
      <c r="A148" t="s">
        <v>35</v>
      </c>
      <c r="B148">
        <v>2023</v>
      </c>
      <c r="C148" t="s">
        <v>34</v>
      </c>
      <c r="D148" s="1">
        <v>26430936</v>
      </c>
      <c r="E148" s="1">
        <v>657505</v>
      </c>
    </row>
    <row r="149" spans="1:5" x14ac:dyDescent="0.25">
      <c r="A149" t="s">
        <v>35</v>
      </c>
      <c r="B149">
        <v>2023</v>
      </c>
      <c r="C149" t="s">
        <v>34</v>
      </c>
      <c r="D149" s="1">
        <v>27692739</v>
      </c>
      <c r="E149" s="1">
        <v>576243</v>
      </c>
    </row>
    <row r="150" spans="1:5" x14ac:dyDescent="0.25">
      <c r="A150" t="s">
        <v>35</v>
      </c>
      <c r="B150">
        <v>2023</v>
      </c>
      <c r="C150" t="s">
        <v>34</v>
      </c>
      <c r="D150" s="1">
        <v>25509583</v>
      </c>
      <c r="E150" s="1">
        <v>545525</v>
      </c>
    </row>
    <row r="151" spans="1:5" x14ac:dyDescent="0.25">
      <c r="A151" t="s">
        <v>35</v>
      </c>
      <c r="B151">
        <v>2023</v>
      </c>
      <c r="C151" t="s">
        <v>34</v>
      </c>
      <c r="D151" s="1">
        <v>24952983</v>
      </c>
      <c r="E151" s="1">
        <v>576349</v>
      </c>
    </row>
    <row r="152" spans="1:5" x14ac:dyDescent="0.25">
      <c r="A152" t="s">
        <v>35</v>
      </c>
      <c r="B152">
        <v>2023</v>
      </c>
      <c r="C152" t="s">
        <v>34</v>
      </c>
      <c r="D152" s="1">
        <v>24792397</v>
      </c>
      <c r="E152" s="1">
        <v>509712</v>
      </c>
    </row>
    <row r="153" spans="1:5" x14ac:dyDescent="0.25">
      <c r="A153" t="s">
        <v>35</v>
      </c>
      <c r="B153">
        <v>2023</v>
      </c>
      <c r="C153" t="s">
        <v>34</v>
      </c>
      <c r="D153" s="1">
        <v>21799050</v>
      </c>
      <c r="E153" s="1">
        <v>534567</v>
      </c>
    </row>
    <row r="154" spans="1:5" x14ac:dyDescent="0.25">
      <c r="A154" t="s">
        <v>35</v>
      </c>
      <c r="B154">
        <v>2023</v>
      </c>
      <c r="C154" t="s">
        <v>34</v>
      </c>
      <c r="D154" s="1">
        <v>22822243</v>
      </c>
      <c r="E154" s="1">
        <v>461374</v>
      </c>
    </row>
    <row r="155" spans="1:5" x14ac:dyDescent="0.25">
      <c r="A155" t="s">
        <v>35</v>
      </c>
      <c r="B155">
        <v>2023</v>
      </c>
      <c r="C155" t="s">
        <v>34</v>
      </c>
      <c r="D155" s="1">
        <v>19692483</v>
      </c>
      <c r="E155" s="1">
        <v>480324</v>
      </c>
    </row>
    <row r="156" spans="1:5" x14ac:dyDescent="0.25">
      <c r="A156" t="s">
        <v>35</v>
      </c>
      <c r="B156">
        <v>2023</v>
      </c>
      <c r="C156" t="s">
        <v>34</v>
      </c>
      <c r="D156" s="1">
        <v>20190995</v>
      </c>
      <c r="E156" s="1">
        <v>460793</v>
      </c>
    </row>
    <row r="157" spans="1:5" x14ac:dyDescent="0.25">
      <c r="A157" t="s">
        <v>35</v>
      </c>
      <c r="B157">
        <v>2023</v>
      </c>
      <c r="C157" t="s">
        <v>34</v>
      </c>
      <c r="D157" s="1">
        <v>30895285</v>
      </c>
      <c r="E157" s="1">
        <v>684878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C261-45F8-40BF-85F5-020F9E0B5E10}">
  <dimension ref="A1:Q20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1.28515625" bestFit="1" customWidth="1"/>
    <col min="4" max="4" width="28.85546875" bestFit="1" customWidth="1"/>
    <col min="6" max="17" width="13.85546875" bestFit="1" customWidth="1"/>
  </cols>
  <sheetData>
    <row r="1" spans="1:17" ht="18.75" x14ac:dyDescent="0.3">
      <c r="F1" s="72" t="s">
        <v>43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15.75" thickBot="1" x14ac:dyDescent="0.3"/>
    <row r="3" spans="1:17" ht="15.75" x14ac:dyDescent="0.25">
      <c r="D3" s="12" t="s">
        <v>2</v>
      </c>
      <c r="E3" s="13"/>
      <c r="F3" s="14">
        <v>2012</v>
      </c>
      <c r="G3" s="14">
        <v>2013</v>
      </c>
      <c r="H3" s="14">
        <v>2014</v>
      </c>
      <c r="I3" s="14">
        <v>2015</v>
      </c>
      <c r="J3" s="14">
        <v>2016</v>
      </c>
      <c r="K3" s="14">
        <v>2017</v>
      </c>
      <c r="L3" s="14">
        <v>2018</v>
      </c>
      <c r="M3" s="14">
        <v>2019</v>
      </c>
      <c r="N3" s="14">
        <v>2020</v>
      </c>
      <c r="O3" s="14">
        <v>2021</v>
      </c>
      <c r="P3" s="14">
        <v>2022</v>
      </c>
      <c r="Q3" s="15">
        <v>2023</v>
      </c>
    </row>
    <row r="4" spans="1:17" ht="15.75" x14ac:dyDescent="0.25">
      <c r="A4" t="s">
        <v>44</v>
      </c>
      <c r="B4" s="22" t="s">
        <v>18</v>
      </c>
      <c r="D4" s="16"/>
      <c r="Q4" s="2"/>
    </row>
    <row r="5" spans="1:17" ht="15.75" x14ac:dyDescent="0.25">
      <c r="D5" s="17" t="s">
        <v>45</v>
      </c>
      <c r="F5" s="1" cm="1">
        <f t="array" ref="F5">INDEX(Sales,MATCH(1,(F3=Year)*($B$4=Bus_Unit),0))</f>
        <v>15883110</v>
      </c>
      <c r="G5" s="1" cm="1">
        <f t="array" ref="G5">INDEX(Sales,MATCH(1,(G3=Year)*($B$4=Bus_Unit),0))</f>
        <v>18295591</v>
      </c>
      <c r="H5" s="1" cm="1">
        <f t="array" ref="H5">INDEX(Sales,MATCH(1,(H3=Year)*($B$4=Bus_Unit),0))</f>
        <v>14223850</v>
      </c>
      <c r="I5" s="1" cm="1">
        <f t="array" ref="I5">INDEX(Sales,MATCH(1,(I3=Year)*($B$4=Bus_Unit),0))</f>
        <v>11849113</v>
      </c>
      <c r="J5" s="1" cm="1">
        <f t="array" ref="J5">INDEX(Sales,MATCH(1,(J3=Year)*($B$4=Bus_Unit),0))</f>
        <v>16538806</v>
      </c>
      <c r="K5" s="1" cm="1">
        <f t="array" ref="K5">INDEX(Sales,MATCH(1,(K3=Year)*($B$4=Bus_Unit),0))</f>
        <v>26264401</v>
      </c>
      <c r="L5" s="1" cm="1">
        <f t="array" ref="L5">INDEX(Sales,MATCH(1,(L3=Year)*($B$4=Bus_Unit),0))</f>
        <v>10998963</v>
      </c>
      <c r="M5" s="1" cm="1">
        <f t="array" ref="M5">INDEX(Sales,MATCH(1,(M3=Year)*($B$4=Bus_Unit),0))</f>
        <v>22993932</v>
      </c>
      <c r="N5" s="1" cm="1">
        <f t="array" ref="N5">INDEX(Sales,MATCH(1,(N3=Year)*($B$4=Bus_Unit),0))</f>
        <v>25097823</v>
      </c>
      <c r="O5" s="1" cm="1">
        <f t="array" ref="O5">INDEX(Sales,MATCH(1,(O3=Year)*($B$4=Bus_Unit),0))</f>
        <v>24254251</v>
      </c>
      <c r="P5" s="1" cm="1">
        <f t="array" ref="P5">INDEX(Sales,MATCH(1,(P3=Year)*($B$4=Bus_Unit),0))</f>
        <v>22808608</v>
      </c>
      <c r="Q5" s="7" cm="1">
        <f t="array" ref="Q5">INDEX(Sales,MATCH(1,(Q3=Year)*($B$4=Bus_Unit),0))</f>
        <v>14923416</v>
      </c>
    </row>
    <row r="6" spans="1:17" ht="15.75" x14ac:dyDescent="0.25">
      <c r="C6" t="s">
        <v>14</v>
      </c>
      <c r="D6" s="17" t="s">
        <v>46</v>
      </c>
      <c r="F6" s="1" cm="1">
        <f t="array" ref="F6">INDEX(COGs,MATCH(1,(F3=Year)*($B$4=Bus_Unit),0))</f>
        <v>7501106</v>
      </c>
      <c r="G6" s="1" cm="1">
        <f t="array" ref="G6">INDEX(COGs,MATCH(1,(G3=Year)*($B$4=Bus_Unit),0))</f>
        <v>8188535</v>
      </c>
      <c r="H6" s="1" cm="1">
        <f t="array" ref="H6">INDEX(COGs,MATCH(1,(H3=Year)*($B$4=Bus_Unit),0))</f>
        <v>6869228</v>
      </c>
      <c r="I6" s="1" cm="1">
        <f t="array" ref="I6">INDEX(COGs,MATCH(1,(I3=Year)*($B$4=Bus_Unit),0))</f>
        <v>5538678</v>
      </c>
      <c r="J6" s="1" cm="1">
        <f t="array" ref="J6">INDEX(COGs,MATCH(1,(J3=Year)*($B$4=Bus_Unit),0))</f>
        <v>8243024</v>
      </c>
      <c r="K6" s="1" cm="1">
        <f t="array" ref="K6">INDEX(COGs,MATCH(1,(K3=Year)*($B$4=Bus_Unit),0))</f>
        <v>10780711</v>
      </c>
      <c r="L6" s="1" cm="1">
        <f t="array" ref="L6">INDEX(COGs,MATCH(1,(L3=Year)*($B$4=Bus_Unit),0))</f>
        <v>4675346</v>
      </c>
      <c r="M6" s="1" cm="1">
        <f t="array" ref="M6">INDEX(COGs,MATCH(1,(M3=Year)*($B$4=Bus_Unit),0))</f>
        <v>9859051</v>
      </c>
      <c r="N6" s="1" cm="1">
        <f t="array" ref="N6">INDEX(COGs,MATCH(1,(N3=Year)*($B$4=Bus_Unit),0))</f>
        <v>11464436</v>
      </c>
      <c r="O6" s="1" cm="1">
        <f t="array" ref="O6">INDEX(COGs,MATCH(1,(O3=Year)*($B$4=Bus_Unit),0))</f>
        <v>11077101</v>
      </c>
      <c r="P6" s="1" cm="1">
        <f t="array" ref="P6">INDEX(COGs,MATCH(1,(P3=Year)*($B$4=Bus_Unit),0))</f>
        <v>10159328</v>
      </c>
      <c r="Q6" s="7" cm="1">
        <f t="array" ref="Q6">INDEX(COGs,MATCH(1,(Q3=Year)*($B$4=Bus_Unit),0))</f>
        <v>7177432</v>
      </c>
    </row>
    <row r="7" spans="1:17" ht="15.75" x14ac:dyDescent="0.25">
      <c r="D7" s="17"/>
      <c r="F7" s="18">
        <f>F5-F6</f>
        <v>8382004</v>
      </c>
      <c r="G7" s="18">
        <f t="shared" ref="G7:Q7" si="0">G5-G6</f>
        <v>10107056</v>
      </c>
      <c r="H7" s="18">
        <f t="shared" si="0"/>
        <v>7354622</v>
      </c>
      <c r="I7" s="18">
        <f t="shared" si="0"/>
        <v>6310435</v>
      </c>
      <c r="J7" s="18">
        <f t="shared" si="0"/>
        <v>8295782</v>
      </c>
      <c r="K7" s="18">
        <f t="shared" si="0"/>
        <v>15483690</v>
      </c>
      <c r="L7" s="18">
        <f t="shared" si="0"/>
        <v>6323617</v>
      </c>
      <c r="M7" s="18">
        <f t="shared" si="0"/>
        <v>13134881</v>
      </c>
      <c r="N7" s="18">
        <f t="shared" si="0"/>
        <v>13633387</v>
      </c>
      <c r="O7" s="18">
        <f t="shared" si="0"/>
        <v>13177150</v>
      </c>
      <c r="P7" s="18">
        <f t="shared" si="0"/>
        <v>12649280</v>
      </c>
      <c r="Q7" s="19">
        <f t="shared" si="0"/>
        <v>7745984</v>
      </c>
    </row>
    <row r="8" spans="1:17" ht="15.75" x14ac:dyDescent="0.25">
      <c r="D8" s="17"/>
      <c r="Q8" s="2"/>
    </row>
    <row r="9" spans="1:17" ht="15.75" x14ac:dyDescent="0.25">
      <c r="C9" t="s">
        <v>47</v>
      </c>
      <c r="D9" s="17"/>
      <c r="Q9" s="2"/>
    </row>
    <row r="10" spans="1:17" ht="15.75" x14ac:dyDescent="0.25">
      <c r="D10" s="17" t="s">
        <v>8</v>
      </c>
      <c r="F10" cm="1">
        <f t="array" ref="F10">INDEX(PayR_Exp,MATCH(1,(F3=Year)*($B$4=Bus_Unit),0))</f>
        <v>1918713</v>
      </c>
      <c r="G10" cm="1">
        <f t="array" ref="G10">INDEX(PayR_Exp,MATCH(1,(G3=Year)*($B$4=Bus_Unit),0))</f>
        <v>2236128</v>
      </c>
      <c r="H10" cm="1">
        <f t="array" ref="H10">INDEX(PayR_Exp,MATCH(1,(H3=Year)*($B$4=Bus_Unit),0))</f>
        <v>1508088</v>
      </c>
      <c r="I10" cm="1">
        <f t="array" ref="I10">INDEX(PayR_Exp,MATCH(1,(I3=Year)*($B$4=Bus_Unit),0))</f>
        <v>1374790</v>
      </c>
      <c r="J10" cm="1">
        <f t="array" ref="J10">INDEX(PayR_Exp,MATCH(1,(J3=Year)*($B$4=Bus_Unit),0))</f>
        <v>1784309</v>
      </c>
      <c r="K10" cm="1">
        <f t="array" ref="K10">INDEX(PayR_Exp,MATCH(1,(K3=Year)*($B$4=Bus_Unit),0))</f>
        <v>2725657</v>
      </c>
      <c r="L10" cm="1">
        <f t="array" ref="L10">INDEX(PayR_Exp,MATCH(1,(L3=Year)*($B$4=Bus_Unit),0))</f>
        <v>1158181</v>
      </c>
      <c r="M10" cm="1">
        <f t="array" ref="M10">INDEX(PayR_Exp,MATCH(1,(M3=Year)*($B$4=Bus_Unit),0))</f>
        <v>2338942</v>
      </c>
      <c r="N10" cm="1">
        <f t="array" ref="N10">INDEX(PayR_Exp,MATCH(1,(N3=Year)*($B$4=Bus_Unit),0))</f>
        <v>2973881</v>
      </c>
      <c r="O10" cm="1">
        <f t="array" ref="O10">INDEX(PayR_Exp,MATCH(1,(O3=Year)*($B$4=Bus_Unit),0))</f>
        <v>2801736</v>
      </c>
      <c r="P10" cm="1">
        <f t="array" ref="P10">INDEX(PayR_Exp,MATCH(1,(P3=Year)*($B$4=Bus_Unit),0))</f>
        <v>2790604</v>
      </c>
      <c r="Q10" s="2" cm="1">
        <f t="array" ref="Q10">INDEX(PayR_Exp,MATCH(1,(Q3=Year)*($B$4=Bus_Unit),0))</f>
        <v>1590327</v>
      </c>
    </row>
    <row r="11" spans="1:17" ht="15.75" x14ac:dyDescent="0.25">
      <c r="D11" s="17" t="s">
        <v>9</v>
      </c>
      <c r="F11" cm="1">
        <f t="array" ref="F11">INDEX(Trav.Ent_Exp,MATCH(1,(F3=Year)*($B$4=Bus_Unit),0))</f>
        <v>194736</v>
      </c>
      <c r="G11" cm="1">
        <f t="array" ref="G11">INDEX(Trav.Ent_Exp,MATCH(1,(G3=Year)*($B$4=Bus_Unit),0))</f>
        <v>221047</v>
      </c>
      <c r="H11" cm="1">
        <f t="array" ref="H11">INDEX(Trav.Ent_Exp,MATCH(1,(H3=Year)*($B$4=Bus_Unit),0))</f>
        <v>173916</v>
      </c>
      <c r="I11" cm="1">
        <f t="array" ref="I11">INDEX(Trav.Ent_Exp,MATCH(1,(I3=Year)*($B$4=Bus_Unit),0))</f>
        <v>135853</v>
      </c>
      <c r="J11" cm="1">
        <f t="array" ref="J11">INDEX(Trav.Ent_Exp,MATCH(1,(J3=Year)*($B$4=Bus_Unit),0))</f>
        <v>183673</v>
      </c>
      <c r="K11" cm="1">
        <f t="array" ref="K11">INDEX(Trav.Ent_Exp,MATCH(1,(K3=Year)*($B$4=Bus_Unit),0))</f>
        <v>316915</v>
      </c>
      <c r="L11" cm="1">
        <f t="array" ref="L11">INDEX(Trav.Ent_Exp,MATCH(1,(L3=Year)*($B$4=Bus_Unit),0))</f>
        <v>116156</v>
      </c>
      <c r="M11" cm="1">
        <f t="array" ref="M11">INDEX(Trav.Ent_Exp,MATCH(1,(M3=Year)*($B$4=Bus_Unit),0))</f>
        <v>239313</v>
      </c>
      <c r="N11" cm="1">
        <f t="array" ref="N11">INDEX(Trav.Ent_Exp,MATCH(1,(N3=Year)*($B$4=Bus_Unit),0))</f>
        <v>270401</v>
      </c>
      <c r="O11" cm="1">
        <f t="array" ref="O11">INDEX(Trav.Ent_Exp,MATCH(1,(O3=Year)*($B$4=Bus_Unit),0))</f>
        <v>266573</v>
      </c>
      <c r="P11" cm="1">
        <f t="array" ref="P11">INDEX(Trav.Ent_Exp,MATCH(1,(P3=Year)*($B$4=Bus_Unit),0))</f>
        <v>241630</v>
      </c>
      <c r="Q11" s="2" cm="1">
        <f t="array" ref="Q11">INDEX(Trav.Ent_Exp,MATCH(1,(Q3=Year)*($B$4=Bus_Unit),0))</f>
        <v>166561</v>
      </c>
    </row>
    <row r="12" spans="1:17" ht="15.75" x14ac:dyDescent="0.25">
      <c r="D12" s="17" t="s">
        <v>11</v>
      </c>
      <c r="F12" cm="1">
        <f t="array" ref="F12">INDEX(Consult_Exp,MATCH(1,(F3=Year)*($B$4=Bus_Unit),0))</f>
        <v>937518</v>
      </c>
      <c r="G12" cm="1">
        <f t="array" ref="G12">INDEX(Consult_Exp,MATCH(1,(G3=Year)*($B$4=Bus_Unit),0))</f>
        <v>1004574</v>
      </c>
      <c r="H12" cm="1">
        <f t="array" ref="H12">INDEX(Consult_Exp,MATCH(1,(H3=Year)*($B$4=Bus_Unit),0))</f>
        <v>741177</v>
      </c>
      <c r="I12" cm="1">
        <f t="array" ref="I12">INDEX(Consult_Exp,MATCH(1,(I3=Year)*($B$4=Bus_Unit),0))</f>
        <v>639841</v>
      </c>
      <c r="J12" cm="1">
        <f t="array" ref="J12">INDEX(Consult_Exp,MATCH(1,(J3=Year)*($B$4=Bus_Unit),0))</f>
        <v>1033128</v>
      </c>
      <c r="K12" cm="1">
        <f t="array" ref="K12">INDEX(Consult_Exp,MATCH(1,(K3=Year)*($B$4=Bus_Unit),0))</f>
        <v>1318077</v>
      </c>
      <c r="L12" cm="1">
        <f t="array" ref="L12">INDEX(Consult_Exp,MATCH(1,(L3=Year)*($B$4=Bus_Unit),0))</f>
        <v>624903</v>
      </c>
      <c r="M12" cm="1">
        <f t="array" ref="M12">INDEX(Consult_Exp,MATCH(1,(M3=Year)*($B$4=Bus_Unit),0))</f>
        <v>1419262</v>
      </c>
      <c r="N12" cm="1">
        <f t="array" ref="N12">INDEX(Consult_Exp,MATCH(1,(N3=Year)*($B$4=Bus_Unit),0))</f>
        <v>1537362</v>
      </c>
      <c r="O12" cm="1">
        <f t="array" ref="O12">INDEX(Consult_Exp,MATCH(1,(O3=Year)*($B$4=Bus_Unit),0))</f>
        <v>1234506</v>
      </c>
      <c r="P12" cm="1">
        <f t="array" ref="P12">INDEX(Consult_Exp,MATCH(1,(P3=Year)*($B$4=Bus_Unit),0))</f>
        <v>1164976</v>
      </c>
      <c r="Q12" s="2" cm="1">
        <f t="array" ref="Q12">INDEX(Consult_Exp,MATCH(1,(Q3=Year)*($B$4=Bus_Unit),0))</f>
        <v>753727</v>
      </c>
    </row>
    <row r="13" spans="1:17" ht="15.75" x14ac:dyDescent="0.25">
      <c r="D13" s="17" t="s">
        <v>12</v>
      </c>
      <c r="F13" cm="1">
        <f t="array" ref="F13">INDEX(Soft_Had_Exp,MATCH(1,(F3=Year)*($B$4=Bus_Unit),0))</f>
        <v>1181160</v>
      </c>
      <c r="G13" cm="1">
        <f t="array" ref="G13">INDEX(Soft_Had_Exp,MATCH(1,(G3=Year)*($B$4=Bus_Unit),0))</f>
        <v>1388676</v>
      </c>
      <c r="H13" cm="1">
        <f t="array" ref="H13">INDEX(Soft_Had_Exp,MATCH(1,(H3=Year)*($B$4=Bus_Unit),0))</f>
        <v>1012501</v>
      </c>
      <c r="I13" cm="1">
        <f t="array" ref="I13">INDEX(Soft_Had_Exp,MATCH(1,(I3=Year)*($B$4=Bus_Unit),0))</f>
        <v>928678</v>
      </c>
      <c r="J13" cm="1">
        <f t="array" ref="J13">INDEX(Soft_Had_Exp,MATCH(1,(J3=Year)*($B$4=Bus_Unit),0))</f>
        <v>1337440</v>
      </c>
      <c r="K13" cm="1">
        <f t="array" ref="K13">INDEX(Soft_Had_Exp,MATCH(1,(K3=Year)*($B$4=Bus_Unit),0))</f>
        <v>2270737</v>
      </c>
      <c r="L13" cm="1">
        <f t="array" ref="L13">INDEX(Soft_Had_Exp,MATCH(1,(L3=Year)*($B$4=Bus_Unit),0))</f>
        <v>895975</v>
      </c>
      <c r="M13" cm="1">
        <f t="array" ref="M13">INDEX(Soft_Had_Exp,MATCH(1,(M3=Year)*($B$4=Bus_Unit),0))</f>
        <v>1703999</v>
      </c>
      <c r="N13" cm="1">
        <f t="array" ref="N13">INDEX(Soft_Had_Exp,MATCH(1,(N3=Year)*($B$4=Bus_Unit),0))</f>
        <v>2080797</v>
      </c>
      <c r="O13" cm="1">
        <f t="array" ref="O13">INDEX(Soft_Had_Exp,MATCH(1,(O3=Year)*($B$4=Bus_Unit),0))</f>
        <v>1843256</v>
      </c>
      <c r="P13" cm="1">
        <f t="array" ref="P13">INDEX(Soft_Had_Exp,MATCH(1,(P3=Year)*($B$4=Bus_Unit),0))</f>
        <v>1839960</v>
      </c>
      <c r="Q13" s="2" cm="1">
        <f t="array" ref="Q13">INDEX(Soft_Had_Exp,MATCH(1,(Q3=Year)*($B$4=Bus_Unit),0))</f>
        <v>1088499</v>
      </c>
    </row>
    <row r="14" spans="1:17" ht="15.75" x14ac:dyDescent="0.25">
      <c r="D14" s="17" t="s">
        <v>13</v>
      </c>
      <c r="F14" cm="1">
        <f t="array" ref="F14">INDEX(Market_Exp,MATCH(1,(F3=Year)*($B$4=Bus_Unit),0))</f>
        <v>390161</v>
      </c>
      <c r="G14" cm="1">
        <f t="array" ref="G14">INDEX(Market_Exp,MATCH(1,(G3=Year)*($B$4=Bus_Unit),0))</f>
        <v>428900</v>
      </c>
      <c r="H14" cm="1">
        <f t="array" ref="H14">INDEX(Market_Exp,MATCH(1,(H3=Year)*($B$4=Bus_Unit),0))</f>
        <v>290908</v>
      </c>
      <c r="I14" cm="1">
        <f t="array" ref="I14">INDEX(Market_Exp,MATCH(1,(I3=Year)*($B$4=Bus_Unit),0))</f>
        <v>286019</v>
      </c>
      <c r="J14" cm="1">
        <f t="array" ref="J14">INDEX(Market_Exp,MATCH(1,(J3=Year)*($B$4=Bus_Unit),0))</f>
        <v>366239</v>
      </c>
      <c r="K14" cm="1">
        <f t="array" ref="K14">INDEX(Market_Exp,MATCH(1,(K3=Year)*($B$4=Bus_Unit),0))</f>
        <v>535319</v>
      </c>
      <c r="L14" cm="1">
        <f t="array" ref="L14">INDEX(Market_Exp,MATCH(1,(L3=Year)*($B$4=Bus_Unit),0))</f>
        <v>262663</v>
      </c>
      <c r="M14" cm="1">
        <f t="array" ref="M14">INDEX(Market_Exp,MATCH(1,(M3=Year)*($B$4=Bus_Unit),0))</f>
        <v>464102</v>
      </c>
      <c r="N14" cm="1">
        <f t="array" ref="N14">INDEX(Market_Exp,MATCH(1,(N3=Year)*($B$4=Bus_Unit),0))</f>
        <v>571749</v>
      </c>
      <c r="O14" cm="1">
        <f t="array" ref="O14">INDEX(Market_Exp,MATCH(1,(O3=Year)*($B$4=Bus_Unit),0))</f>
        <v>533856</v>
      </c>
      <c r="P14" cm="1">
        <f t="array" ref="P14">INDEX(Market_Exp,MATCH(1,(P3=Year)*($B$4=Bus_Unit),0))</f>
        <v>479567</v>
      </c>
      <c r="Q14" s="2" cm="1">
        <f t="array" ref="Q14">INDEX(Market_Exp,MATCH(1,(Q3=Year)*($B$4=Bus_Unit),0))</f>
        <v>323456</v>
      </c>
    </row>
    <row r="15" spans="1:17" ht="15.75" x14ac:dyDescent="0.25">
      <c r="D15" s="16"/>
      <c r="Q15" s="2"/>
    </row>
    <row r="16" spans="1:17" ht="15.75" x14ac:dyDescent="0.25">
      <c r="D16" s="17" t="s">
        <v>48</v>
      </c>
      <c r="F16" cm="1">
        <f t="array" ref="F16">INDEX(ResDev_Exp,MATCH(1,(F3=Year)*($B$4=Bus_Unit),0))</f>
        <v>792920</v>
      </c>
      <c r="G16" cm="1">
        <f t="array" ref="G16">INDEX(ResDev_Exp,MATCH(1,(G3=Year)*($B$4=Bus_Unit),0))</f>
        <v>847064</v>
      </c>
      <c r="H16" cm="1">
        <f t="array" ref="H16">INDEX(ResDev_Exp,MATCH(1,(H3=Year)*($B$4=Bus_Unit),0))</f>
        <v>644432</v>
      </c>
      <c r="I16" cm="1">
        <f t="array" ref="I16">INDEX(ResDev_Exp,MATCH(1,(I3=Year)*($B$4=Bus_Unit),0))</f>
        <v>523211</v>
      </c>
      <c r="J16" cm="1">
        <f t="array" ref="J16">INDEX(ResDev_Exp,MATCH(1,(J3=Year)*($B$4=Bus_Unit),0))</f>
        <v>775323</v>
      </c>
      <c r="K16" cm="1">
        <f t="array" ref="K16">INDEX(ResDev_Exp,MATCH(1,(K3=Year)*($B$4=Bus_Unit),0))</f>
        <v>1126434</v>
      </c>
      <c r="L16" cm="1">
        <f t="array" ref="L16">INDEX(ResDev_Exp,MATCH(1,(L3=Year)*($B$4=Bus_Unit),0))</f>
        <v>506867</v>
      </c>
      <c r="M16" cm="1">
        <f t="array" ref="M16">INDEX(ResDev_Exp,MATCH(1,(M3=Year)*($B$4=Bus_Unit),0))</f>
        <v>1138580</v>
      </c>
      <c r="N16" cm="1">
        <f t="array" ref="N16">INDEX(ResDev_Exp,MATCH(1,(N3=Year)*($B$4=Bus_Unit),0))</f>
        <v>1198314</v>
      </c>
      <c r="O16" cm="1">
        <f t="array" ref="O16">INDEX(ResDev_Exp,MATCH(1,(O3=Year)*($B$4=Bus_Unit),0))</f>
        <v>1052988</v>
      </c>
      <c r="P16" cm="1">
        <f t="array" ref="P16">INDEX(ResDev_Exp,MATCH(1,(P3=Year)*($B$4=Bus_Unit),0))</f>
        <v>913075</v>
      </c>
      <c r="Q16" s="2" cm="1">
        <f t="array" ref="Q16">INDEX(ResDev_Exp,MATCH(1,(Q3=Year)*($B$4=Bus_Unit),0))</f>
        <v>731175</v>
      </c>
    </row>
    <row r="17" spans="4:17" ht="15.75" x14ac:dyDescent="0.25">
      <c r="D17" s="17" t="s">
        <v>49</v>
      </c>
      <c r="F17" cm="1">
        <f t="array" ref="F17">INDEX(Comi_Exp,MATCH(1,(F3=Year)*($B$4=Bus_Unit),0))</f>
        <v>764074</v>
      </c>
      <c r="G17" cm="1">
        <f t="array" ref="G17">INDEX(Comi_Exp,MATCH(1,(G3=Year)*($B$4=Bus_Unit),0))</f>
        <v>740206</v>
      </c>
      <c r="H17" cm="1">
        <f t="array" ref="H17">INDEX(Comi_Exp,MATCH(1,(H3=Year)*($B$4=Bus_Unit),0))</f>
        <v>683326</v>
      </c>
      <c r="I17" cm="1">
        <f t="array" ref="I17">INDEX(Comi_Exp,MATCH(1,(I3=Year)*($B$4=Bus_Unit),0))</f>
        <v>577052</v>
      </c>
      <c r="J17" cm="1">
        <f t="array" ref="J17">INDEX(Comi_Exp,MATCH(1,(J3=Year)*($B$4=Bus_Unit),0))</f>
        <v>703199</v>
      </c>
      <c r="K17" cm="1">
        <f t="array" ref="K17">INDEX(Comi_Exp,MATCH(1,(K3=Year)*($B$4=Bus_Unit),0))</f>
        <v>1160645</v>
      </c>
      <c r="L17" cm="1">
        <f t="array" ref="L17">INDEX(Comi_Exp,MATCH(1,(L3=Year)*($B$4=Bus_Unit),0))</f>
        <v>524075</v>
      </c>
      <c r="M17" cm="1">
        <f t="array" ref="M17">INDEX(Comi_Exp,MATCH(1,(M3=Year)*($B$4=Bus_Unit),0))</f>
        <v>1007411</v>
      </c>
      <c r="N17" cm="1">
        <f t="array" ref="N17">INDEX(Comi_Exp,MATCH(1,(N3=Year)*($B$4=Bus_Unit),0))</f>
        <v>1085414</v>
      </c>
      <c r="O17" cm="1">
        <f t="array" ref="O17">INDEX(Comi_Exp,MATCH(1,(O3=Year)*($B$4=Bus_Unit),0))</f>
        <v>1088792</v>
      </c>
      <c r="P17" cm="1">
        <f t="array" ref="P17">INDEX(Comi_Exp,MATCH(1,(P3=Year)*($B$4=Bus_Unit),0))</f>
        <v>916944</v>
      </c>
      <c r="Q17" s="2" cm="1">
        <f t="array" ref="Q17">INDEX(Comi_Exp,MATCH(1,(Q3=Year)*($B$4=Bus_Unit),0))</f>
        <v>657707</v>
      </c>
    </row>
    <row r="18" spans="4:17" ht="15.75" x14ac:dyDescent="0.25">
      <c r="D18" s="16"/>
      <c r="F18">
        <f>SUM(F10:F17)</f>
        <v>6179282</v>
      </c>
      <c r="Q18" s="2"/>
    </row>
    <row r="19" spans="4:17" ht="15.75" x14ac:dyDescent="0.25">
      <c r="D19" s="16"/>
      <c r="Q19" s="2"/>
    </row>
    <row r="20" spans="4:17" ht="16.5" thickBot="1" x14ac:dyDescent="0.3">
      <c r="D20" s="20" t="s">
        <v>50</v>
      </c>
      <c r="E20" s="21"/>
      <c r="F20" s="23">
        <f>F7-F18</f>
        <v>2202722</v>
      </c>
      <c r="G20" s="23">
        <f t="shared" ref="G20:Q20" si="1">G7-G18</f>
        <v>10107056</v>
      </c>
      <c r="H20" s="23">
        <f t="shared" si="1"/>
        <v>7354622</v>
      </c>
      <c r="I20" s="23">
        <f t="shared" si="1"/>
        <v>6310435</v>
      </c>
      <c r="J20" s="23">
        <f t="shared" si="1"/>
        <v>8295782</v>
      </c>
      <c r="K20" s="23">
        <f t="shared" si="1"/>
        <v>15483690</v>
      </c>
      <c r="L20" s="23">
        <f t="shared" si="1"/>
        <v>6323617</v>
      </c>
      <c r="M20" s="23">
        <f t="shared" si="1"/>
        <v>13134881</v>
      </c>
      <c r="N20" s="23">
        <f t="shared" si="1"/>
        <v>13633387</v>
      </c>
      <c r="O20" s="23">
        <f t="shared" si="1"/>
        <v>13177150</v>
      </c>
      <c r="P20" s="23">
        <f t="shared" si="1"/>
        <v>12649280</v>
      </c>
      <c r="Q20" s="24">
        <f t="shared" si="1"/>
        <v>7745984</v>
      </c>
    </row>
  </sheetData>
  <mergeCells count="1">
    <mergeCell ref="F1:Q1"/>
  </mergeCells>
  <conditionalFormatting sqref="F20:Q20">
    <cfRule type="top10" dxfId="0" priority="1" rank="5"/>
  </conditionalFormatting>
  <dataValidations count="1">
    <dataValidation type="list" allowBlank="1" showInputMessage="1" showErrorMessage="1" sqref="B4" xr:uid="{FB8D06DA-80F1-4BD5-A16A-427E239B8310}">
      <formula1>Bus_Unit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0ED3-2B65-49E5-BDBF-1AEB1182F1CA}">
  <dimension ref="A2:S43"/>
  <sheetViews>
    <sheetView tabSelected="1" topLeftCell="E21" workbookViewId="0">
      <selection activeCell="B16" sqref="B16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31" bestFit="1" customWidth="1"/>
    <col min="4" max="4" width="11.140625" bestFit="1" customWidth="1"/>
    <col min="5" max="16" width="13.85546875" bestFit="1" customWidth="1"/>
    <col min="17" max="18" width="11.140625" bestFit="1" customWidth="1"/>
    <col min="19" max="19" width="12.140625" bestFit="1" customWidth="1"/>
  </cols>
  <sheetData>
    <row r="2" spans="1:19" ht="15.75" thickBot="1" x14ac:dyDescent="0.3">
      <c r="E2" s="74" t="s">
        <v>51</v>
      </c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3" t="s">
        <v>34</v>
      </c>
      <c r="R2" s="74"/>
      <c r="S2" s="74"/>
    </row>
    <row r="3" spans="1:19" ht="15.75" thickBot="1" x14ac:dyDescent="0.3">
      <c r="C3" t="s">
        <v>52</v>
      </c>
      <c r="E3" s="65">
        <v>2012</v>
      </c>
      <c r="F3" s="65">
        <v>2013</v>
      </c>
      <c r="G3" s="65">
        <v>2014</v>
      </c>
      <c r="H3" s="65">
        <v>2015</v>
      </c>
      <c r="I3" s="65">
        <v>2016</v>
      </c>
      <c r="J3" s="65">
        <v>2017</v>
      </c>
      <c r="K3" s="65">
        <v>2018</v>
      </c>
      <c r="L3" s="65">
        <v>2019</v>
      </c>
      <c r="M3" s="65">
        <v>2020</v>
      </c>
      <c r="N3" s="65">
        <v>2021</v>
      </c>
      <c r="O3" s="65">
        <v>2022</v>
      </c>
      <c r="P3" s="65">
        <v>2023</v>
      </c>
      <c r="Q3" s="66">
        <v>2024</v>
      </c>
      <c r="R3" s="65">
        <v>2025</v>
      </c>
      <c r="S3" s="65">
        <v>2026</v>
      </c>
    </row>
    <row r="4" spans="1:19" ht="15.75" thickTop="1" x14ac:dyDescent="0.25">
      <c r="A4" t="s">
        <v>53</v>
      </c>
      <c r="B4" s="68" t="s">
        <v>18</v>
      </c>
    </row>
    <row r="5" spans="1:19" x14ac:dyDescent="0.25">
      <c r="C5" t="s">
        <v>5</v>
      </c>
      <c r="E5" s="35" cm="1">
        <f t="array" ref="E5">INDEX(Sales,MATCH(1,($B$4=Bus_Unit)*(E3=Year),0))</f>
        <v>15883110</v>
      </c>
      <c r="F5" s="35" cm="1">
        <f t="array" ref="F5">INDEX(Sales,MATCH(1,($B$4=Bus_Unit)*(F3=Year),0))</f>
        <v>18295591</v>
      </c>
      <c r="G5" s="35" cm="1">
        <f t="array" ref="G5">INDEX(Sales,MATCH(1,($B$4=Bus_Unit)*(G3=Year),0))</f>
        <v>14223850</v>
      </c>
      <c r="H5" s="35" cm="1">
        <f t="array" ref="H5">INDEX(Sales,MATCH(1,($B$4=Bus_Unit)*(H3=Year),0))</f>
        <v>11849113</v>
      </c>
      <c r="I5" s="35" cm="1">
        <f t="array" ref="I5">INDEX(Sales,MATCH(1,($B$4=Bus_Unit)*(I3=Year),0))</f>
        <v>16538806</v>
      </c>
      <c r="J5" s="35" cm="1">
        <f t="array" ref="J5">INDEX(Sales,MATCH(1,($B$4=Bus_Unit)*(J3=Year),0))</f>
        <v>26264401</v>
      </c>
      <c r="K5" s="35" cm="1">
        <f t="array" ref="K5">INDEX(Sales,MATCH(1,($B$4=Bus_Unit)*(K3=Year),0))</f>
        <v>10998963</v>
      </c>
      <c r="L5" s="35" cm="1">
        <f t="array" ref="L5">INDEX(Sales,MATCH(1,($B$4=Bus_Unit)*(L3=Year),0))</f>
        <v>22993932</v>
      </c>
      <c r="M5" s="35" cm="1">
        <f t="array" ref="M5">INDEX(Sales,MATCH(1,($B$4=Bus_Unit)*(M3=Year),0))</f>
        <v>25097823</v>
      </c>
      <c r="N5" s="35" cm="1">
        <f t="array" ref="N5">INDEX(Sales,MATCH(1,($B$4=Bus_Unit)*(N3=Year),0))</f>
        <v>24254251</v>
      </c>
      <c r="O5" s="35" cm="1">
        <f t="array" ref="O5">INDEX(Sales,MATCH(1,($B$4=Bus_Unit)*(O3=Year),0))</f>
        <v>22808608</v>
      </c>
      <c r="P5" s="35" cm="1">
        <f t="array" ref="P5">INDEX(Sales,MATCH(1,($B$4=Bus_Unit)*(P3=Year),0))</f>
        <v>14923416</v>
      </c>
      <c r="Q5" s="1">
        <f ca="1">P5*(1+Q22)</f>
        <v>6178294.2240000004</v>
      </c>
      <c r="R5" s="1">
        <f t="shared" ref="R5:S5" ca="1" si="0">Q5*(1+R31)</f>
        <v>12943526.399279999</v>
      </c>
      <c r="S5" s="1">
        <f t="shared" ca="1" si="0"/>
        <v>27181405.438487999</v>
      </c>
    </row>
    <row r="6" spans="1:19" ht="15.75" thickBot="1" x14ac:dyDescent="0.3">
      <c r="C6" t="s">
        <v>54</v>
      </c>
      <c r="E6" s="35" cm="1">
        <f t="array" ref="E6">INDEX(COGs,MATCH(1,($B$4=Bus_Unit)*(E3=Year),0))</f>
        <v>7501106</v>
      </c>
      <c r="F6" s="35" cm="1">
        <f t="array" ref="F6">INDEX(COGs,MATCH(1,($B$4=Bus_Unit)*(F3=Year),0))</f>
        <v>8188535</v>
      </c>
      <c r="G6" s="35" cm="1">
        <f t="array" ref="G6">INDEX(COGs,MATCH(1,($B$4=Bus_Unit)*(G3=Year),0))</f>
        <v>6869228</v>
      </c>
      <c r="H6" s="35" cm="1">
        <f t="array" ref="H6">INDEX(COGs,MATCH(1,($B$4=Bus_Unit)*(H3=Year),0))</f>
        <v>5538678</v>
      </c>
      <c r="I6" s="35" cm="1">
        <f t="array" ref="I6">INDEX(COGs,MATCH(1,($B$4=Bus_Unit)*(I3=Year),0))</f>
        <v>8243024</v>
      </c>
      <c r="J6" s="35" cm="1">
        <f t="array" ref="J6">INDEX(COGs,MATCH(1,($B$4=Bus_Unit)*(J3=Year),0))</f>
        <v>10780711</v>
      </c>
      <c r="K6" s="35" cm="1">
        <f t="array" ref="K6">INDEX(COGs,MATCH(1,($B$4=Bus_Unit)*(K3=Year),0))</f>
        <v>4675346</v>
      </c>
      <c r="L6" s="35" cm="1">
        <f t="array" ref="L6">INDEX(COGs,MATCH(1,($B$4=Bus_Unit)*(L3=Year),0))</f>
        <v>9859051</v>
      </c>
      <c r="M6" s="35" cm="1">
        <f t="array" ref="M6">INDEX(COGs,MATCH(1,($B$4=Bus_Unit)*(M3=Year),0))</f>
        <v>11464436</v>
      </c>
      <c r="N6" s="35" cm="1">
        <f t="array" ref="N6">INDEX(COGs,MATCH(1,($B$4=Bus_Unit)*(N3=Year),0))</f>
        <v>11077101</v>
      </c>
      <c r="O6" s="35" cm="1">
        <f t="array" ref="O6">INDEX(COGs,MATCH(1,($B$4=Bus_Unit)*(O3=Year),0))</f>
        <v>10159328</v>
      </c>
      <c r="P6" s="35" cm="1">
        <f t="array" ref="P6">INDEX(COGs,MATCH(1,($B$4=Bus_Unit)*(P3=Year),0))</f>
        <v>7177432</v>
      </c>
      <c r="Q6" s="39"/>
      <c r="R6" s="39"/>
      <c r="S6" s="39"/>
    </row>
    <row r="7" spans="1:19" ht="15.75" thickBot="1" x14ac:dyDescent="0.3">
      <c r="C7" t="s">
        <v>14</v>
      </c>
      <c r="E7" s="36">
        <f>E5-E6</f>
        <v>8382004</v>
      </c>
      <c r="F7" s="36">
        <f t="shared" ref="F7:P7" si="1">F5-F6</f>
        <v>10107056</v>
      </c>
      <c r="G7" s="36">
        <f t="shared" si="1"/>
        <v>7354622</v>
      </c>
      <c r="H7" s="36">
        <f t="shared" si="1"/>
        <v>6310435</v>
      </c>
      <c r="I7" s="36">
        <f t="shared" si="1"/>
        <v>8295782</v>
      </c>
      <c r="J7" s="36">
        <f t="shared" si="1"/>
        <v>15483690</v>
      </c>
      <c r="K7" s="36">
        <f t="shared" si="1"/>
        <v>6323617</v>
      </c>
      <c r="L7" s="36">
        <f t="shared" si="1"/>
        <v>13134881</v>
      </c>
      <c r="M7" s="36">
        <f t="shared" si="1"/>
        <v>13633387</v>
      </c>
      <c r="N7" s="36">
        <f t="shared" si="1"/>
        <v>13177150</v>
      </c>
      <c r="O7" s="36">
        <f t="shared" si="1"/>
        <v>12649280</v>
      </c>
      <c r="P7" s="36">
        <f t="shared" si="1"/>
        <v>7745984</v>
      </c>
      <c r="Q7" s="1">
        <f ca="1">Q23*Q5</f>
        <v>3089147.1120000002</v>
      </c>
      <c r="R7" s="1">
        <f t="shared" ref="R7:S7" ca="1" si="2">R23*R5</f>
        <v>6212892.6716543995</v>
      </c>
      <c r="S7" s="1">
        <f t="shared" ca="1" si="2"/>
        <v>11688004.338549839</v>
      </c>
    </row>
    <row r="8" spans="1:19" ht="15.75" x14ac:dyDescent="0.25">
      <c r="C8" s="17" t="s">
        <v>8</v>
      </c>
      <c r="E8" s="35" cm="1">
        <f t="array" ref="E8">INDEX(PayR_Exp,MATCH(1,($B$4=Bus_Unit)*(E3=Year),0))</f>
        <v>1918713</v>
      </c>
      <c r="F8" s="35" cm="1">
        <f t="array" ref="F8">INDEX(PayR_Exp,MATCH(1,($B$4=Bus_Unit)*(F3=Year),0))</f>
        <v>2236128</v>
      </c>
      <c r="G8" s="35" cm="1">
        <f t="array" ref="G8">INDEX(PayR_Exp,MATCH(1,($B$4=Bus_Unit)*(G3=Year),0))</f>
        <v>1508088</v>
      </c>
      <c r="H8" s="35" cm="1">
        <f t="array" ref="H8">INDEX(PayR_Exp,MATCH(1,($B$4=Bus_Unit)*(H3=Year),0))</f>
        <v>1374790</v>
      </c>
      <c r="I8" s="35" cm="1">
        <f t="array" ref="I8">INDEX(PayR_Exp,MATCH(1,($B$4=Bus_Unit)*(I3=Year),0))</f>
        <v>1784309</v>
      </c>
      <c r="J8" s="35" cm="1">
        <f t="array" ref="J8">INDEX(PayR_Exp,MATCH(1,($B$4=Bus_Unit)*(J3=Year),0))</f>
        <v>2725657</v>
      </c>
      <c r="K8" s="35" cm="1">
        <f t="array" ref="K8">INDEX(PayR_Exp,MATCH(1,($B$4=Bus_Unit)*(K3=Year),0))</f>
        <v>1158181</v>
      </c>
      <c r="L8" s="35" cm="1">
        <f t="array" ref="L8">INDEX(PayR_Exp,MATCH(1,($B$4=Bus_Unit)*(L3=Year),0))</f>
        <v>2338942</v>
      </c>
      <c r="M8" s="35" cm="1">
        <f t="array" ref="M8">INDEX(PayR_Exp,MATCH(1,($B$4=Bus_Unit)*(M3=Year),0))</f>
        <v>2973881</v>
      </c>
      <c r="N8" s="35" cm="1">
        <f t="array" ref="N8">INDEX(PayR_Exp,MATCH(1,($B$4=Bus_Unit)*(N3=Year),0))</f>
        <v>2801736</v>
      </c>
      <c r="O8" s="35" cm="1">
        <f t="array" ref="O8">INDEX(PayR_Exp,MATCH(1,($B$4=Bus_Unit)*(O3=Year),0))</f>
        <v>2790604</v>
      </c>
      <c r="P8" s="35" cm="1">
        <f t="array" ref="P8">INDEX(PayR_Exp,MATCH(1,($B$4=Bus_Unit)*(P3=Year),0))</f>
        <v>1590327</v>
      </c>
      <c r="Q8" s="39"/>
      <c r="R8" s="39"/>
      <c r="S8" s="39"/>
    </row>
    <row r="9" spans="1:19" ht="15.75" x14ac:dyDescent="0.25">
      <c r="C9" s="17" t="s">
        <v>9</v>
      </c>
      <c r="E9" s="35" cm="1">
        <f t="array" ref="E9">INDEX(Trav.Ent_Exp,MATCH(1,($B$4=Bus_Unit)*(E3=Year),0))</f>
        <v>194736</v>
      </c>
      <c r="F9" s="35" cm="1">
        <f t="array" ref="F9">INDEX(Trav.Ent_Exp,MATCH(1,($B$4=Bus_Unit)*(F3=Year),0))</f>
        <v>221047</v>
      </c>
      <c r="G9" s="35" cm="1">
        <f t="array" ref="G9">INDEX(Trav.Ent_Exp,MATCH(1,($B$4=Bus_Unit)*(G3=Year),0))</f>
        <v>173916</v>
      </c>
      <c r="H9" s="35" cm="1">
        <f t="array" ref="H9">INDEX(Trav.Ent_Exp,MATCH(1,($B$4=Bus_Unit)*(H3=Year),0))</f>
        <v>135853</v>
      </c>
      <c r="I9" s="35" cm="1">
        <f t="array" ref="I9">INDEX(Trav.Ent_Exp,MATCH(1,($B$4=Bus_Unit)*(I3=Year),0))</f>
        <v>183673</v>
      </c>
      <c r="J9" s="35" cm="1">
        <f t="array" ref="J9">INDEX(Trav.Ent_Exp,MATCH(1,($B$4=Bus_Unit)*(J3=Year),0))</f>
        <v>316915</v>
      </c>
      <c r="K9" s="35" cm="1">
        <f t="array" ref="K9">INDEX(Trav.Ent_Exp,MATCH(1,($B$4=Bus_Unit)*(K3=Year),0))</f>
        <v>116156</v>
      </c>
      <c r="L9" s="35" cm="1">
        <f t="array" ref="L9">INDEX(Trav.Ent_Exp,MATCH(1,($B$4=Bus_Unit)*(L3=Year),0))</f>
        <v>239313</v>
      </c>
      <c r="M9" s="35" cm="1">
        <f t="array" ref="M9">INDEX(Trav.Ent_Exp,MATCH(1,($B$4=Bus_Unit)*(M3=Year),0))</f>
        <v>270401</v>
      </c>
      <c r="N9" s="35" cm="1">
        <f t="array" ref="N9">INDEX(Trav.Ent_Exp,MATCH(1,($B$4=Bus_Unit)*(N3=Year),0))</f>
        <v>266573</v>
      </c>
      <c r="O9" s="35" cm="1">
        <f t="array" ref="O9">INDEX(Trav.Ent_Exp,MATCH(1,($B$4=Bus_Unit)*(O3=Year),0))</f>
        <v>241630</v>
      </c>
      <c r="P9" s="35" cm="1">
        <f t="array" ref="P9">INDEX(Trav.Ent_Exp,MATCH(1,($B$4=Bus_Unit)*(P3=Year),0))</f>
        <v>166561</v>
      </c>
      <c r="Q9" s="39"/>
      <c r="R9" s="39"/>
      <c r="S9" s="39"/>
    </row>
    <row r="10" spans="1:19" ht="15.75" x14ac:dyDescent="0.25">
      <c r="C10" s="17" t="s">
        <v>11</v>
      </c>
      <c r="E10" s="35" cm="1">
        <f t="array" ref="E10">INDEX(Consult_Exp,MATCH(1,($B$4=Bus_Unit)*(E3=Year),0))</f>
        <v>937518</v>
      </c>
      <c r="F10" s="35" cm="1">
        <f t="array" ref="F10">INDEX(Consult_Exp,MATCH(1,($B$4=Bus_Unit)*(F3=Year),0))</f>
        <v>1004574</v>
      </c>
      <c r="G10" s="35" cm="1">
        <f t="array" ref="G10">INDEX(Consult_Exp,MATCH(1,($B$4=Bus_Unit)*(G3=Year),0))</f>
        <v>741177</v>
      </c>
      <c r="H10" s="35" cm="1">
        <f t="array" ref="H10">INDEX(Consult_Exp,MATCH(1,($B$4=Bus_Unit)*(H3=Year),0))</f>
        <v>639841</v>
      </c>
      <c r="I10" s="35" cm="1">
        <f t="array" ref="I10">INDEX(Consult_Exp,MATCH(1,($B$4=Bus_Unit)*(I3=Year),0))</f>
        <v>1033128</v>
      </c>
      <c r="J10" s="35" cm="1">
        <f t="array" ref="J10">INDEX(Consult_Exp,MATCH(1,($B$4=Bus_Unit)*(J3=Year),0))</f>
        <v>1318077</v>
      </c>
      <c r="K10" s="35" cm="1">
        <f t="array" ref="K10">INDEX(Consult_Exp,MATCH(1,($B$4=Bus_Unit)*(K3=Year),0))</f>
        <v>624903</v>
      </c>
      <c r="L10" s="35" cm="1">
        <f t="array" ref="L10">INDEX(Consult_Exp,MATCH(1,($B$4=Bus_Unit)*(L3=Year),0))</f>
        <v>1419262</v>
      </c>
      <c r="M10" s="35" cm="1">
        <f t="array" ref="M10">INDEX(Consult_Exp,MATCH(1,($B$4=Bus_Unit)*(M3=Year),0))</f>
        <v>1537362</v>
      </c>
      <c r="N10" s="35" cm="1">
        <f t="array" ref="N10">INDEX(Consult_Exp,MATCH(1,($B$4=Bus_Unit)*(N3=Year),0))</f>
        <v>1234506</v>
      </c>
      <c r="O10" s="35" cm="1">
        <f t="array" ref="O10">INDEX(Consult_Exp,MATCH(1,($B$4=Bus_Unit)*(O3=Year),0))</f>
        <v>1164976</v>
      </c>
      <c r="P10" s="35" cm="1">
        <f t="array" ref="P10">INDEX(Consult_Exp,MATCH(1,($B$4=Bus_Unit)*(P3=Year),0))</f>
        <v>753727</v>
      </c>
      <c r="Q10" s="39"/>
      <c r="R10" s="39"/>
      <c r="S10" s="39"/>
    </row>
    <row r="11" spans="1:19" ht="15.75" x14ac:dyDescent="0.25">
      <c r="C11" s="17" t="s">
        <v>12</v>
      </c>
      <c r="E11" s="35" cm="1">
        <f t="array" ref="E11">INDEX(Soft_Had_Exp,MATCH(1,($B$4=Bus_Unit)*(E3=Year),0))</f>
        <v>1181160</v>
      </c>
      <c r="F11" s="35" cm="1">
        <f t="array" ref="F11">INDEX(Soft_Had_Exp,MATCH(1,($B$4=Bus_Unit)*(F3=Year),0))</f>
        <v>1388676</v>
      </c>
      <c r="G11" s="35" cm="1">
        <f t="array" ref="G11">INDEX(Soft_Had_Exp,MATCH(1,($B$4=Bus_Unit)*(G3=Year),0))</f>
        <v>1012501</v>
      </c>
      <c r="H11" s="35" cm="1">
        <f t="array" ref="H11">INDEX(Soft_Had_Exp,MATCH(1,($B$4=Bus_Unit)*(H3=Year),0))</f>
        <v>928678</v>
      </c>
      <c r="I11" s="35" cm="1">
        <f t="array" ref="I11">INDEX(Soft_Had_Exp,MATCH(1,($B$4=Bus_Unit)*(I3=Year),0))</f>
        <v>1337440</v>
      </c>
      <c r="J11" s="35" cm="1">
        <f t="array" ref="J11">INDEX(Soft_Had_Exp,MATCH(1,($B$4=Bus_Unit)*(J3=Year),0))</f>
        <v>2270737</v>
      </c>
      <c r="K11" s="35" cm="1">
        <f t="array" ref="K11">INDEX(Soft_Had_Exp,MATCH(1,($B$4=Bus_Unit)*(K3=Year),0))</f>
        <v>895975</v>
      </c>
      <c r="L11" s="35" cm="1">
        <f t="array" ref="L11">INDEX(Soft_Had_Exp,MATCH(1,($B$4=Bus_Unit)*(L3=Year),0))</f>
        <v>1703999</v>
      </c>
      <c r="M11" s="35" cm="1">
        <f t="array" ref="M11">INDEX(Soft_Had_Exp,MATCH(1,($B$4=Bus_Unit)*(M3=Year),0))</f>
        <v>2080797</v>
      </c>
      <c r="N11" s="35" cm="1">
        <f t="array" ref="N11">INDEX(Soft_Had_Exp,MATCH(1,($B$4=Bus_Unit)*(N3=Year),0))</f>
        <v>1843256</v>
      </c>
      <c r="O11" s="35" cm="1">
        <f t="array" ref="O11">INDEX(Soft_Had_Exp,MATCH(1,($B$4=Bus_Unit)*(O3=Year),0))</f>
        <v>1839960</v>
      </c>
      <c r="P11" s="35" cm="1">
        <f t="array" ref="P11">INDEX(Soft_Had_Exp,MATCH(1,($B$4=Bus_Unit)*(P3=Year),0))</f>
        <v>1088499</v>
      </c>
      <c r="Q11" s="39"/>
      <c r="R11" s="39"/>
      <c r="S11" s="39"/>
    </row>
    <row r="12" spans="1:19" ht="16.5" thickBot="1" x14ac:dyDescent="0.3">
      <c r="C12" s="17" t="s">
        <v>13</v>
      </c>
      <c r="E12" s="35" cm="1">
        <f t="array" ref="E12">INDEX(Market_Exp,MATCH(1,($B$4=Bus_Unit)*(E3=Year),0))</f>
        <v>390161</v>
      </c>
      <c r="F12" s="35" cm="1">
        <f t="array" ref="F12">INDEX(Market_Exp,MATCH(1,($B$4=Bus_Unit)*(F3=Year),0))</f>
        <v>428900</v>
      </c>
      <c r="G12" s="35" cm="1">
        <f t="array" ref="G12">INDEX(Market_Exp,MATCH(1,($B$4=Bus_Unit)*(G3=Year),0))</f>
        <v>290908</v>
      </c>
      <c r="H12" s="35" cm="1">
        <f t="array" ref="H12">INDEX(Market_Exp,MATCH(1,($B$4=Bus_Unit)*(H3=Year),0))</f>
        <v>286019</v>
      </c>
      <c r="I12" s="35" cm="1">
        <f t="array" ref="I12">INDEX(Market_Exp,MATCH(1,($B$4=Bus_Unit)*(I3=Year),0))</f>
        <v>366239</v>
      </c>
      <c r="J12" s="35" cm="1">
        <f t="array" ref="J12">INDEX(Market_Exp,MATCH(1,($B$4=Bus_Unit)*(J3=Year),0))</f>
        <v>535319</v>
      </c>
      <c r="K12" s="35" cm="1">
        <f t="array" ref="K12">INDEX(Market_Exp,MATCH(1,($B$4=Bus_Unit)*(K3=Year),0))</f>
        <v>262663</v>
      </c>
      <c r="L12" s="35" cm="1">
        <f t="array" ref="L12">INDEX(Market_Exp,MATCH(1,($B$4=Bus_Unit)*(L3=Year),0))</f>
        <v>464102</v>
      </c>
      <c r="M12" s="35" cm="1">
        <f t="array" ref="M12">INDEX(Market_Exp,MATCH(1,($B$4=Bus_Unit)*(M3=Year),0))</f>
        <v>571749</v>
      </c>
      <c r="N12" s="35" cm="1">
        <f t="array" ref="N12">INDEX(Market_Exp,MATCH(1,($B$4=Bus_Unit)*(N3=Year),0))</f>
        <v>533856</v>
      </c>
      <c r="O12" s="35" cm="1">
        <f t="array" ref="O12">INDEX(Market_Exp,MATCH(1,($B$4=Bus_Unit)*(O3=Year),0))</f>
        <v>479567</v>
      </c>
      <c r="P12" s="35" cm="1">
        <f t="array" ref="P12">INDEX(Market_Exp,MATCH(1,($B$4=Bus_Unit)*(P3=Year),0))</f>
        <v>323456</v>
      </c>
      <c r="Q12" s="39"/>
      <c r="R12" s="39"/>
      <c r="S12" s="39"/>
    </row>
    <row r="13" spans="1:19" ht="16.5" thickBot="1" x14ac:dyDescent="0.3">
      <c r="C13" s="16"/>
      <c r="E13" s="36">
        <f>SUM(E8:E12)</f>
        <v>4622288</v>
      </c>
      <c r="F13" s="36">
        <f t="shared" ref="F13:P13" si="3">SUM(F8:F12)</f>
        <v>5279325</v>
      </c>
      <c r="G13" s="36">
        <f t="shared" si="3"/>
        <v>3726590</v>
      </c>
      <c r="H13" s="36">
        <f t="shared" si="3"/>
        <v>3365181</v>
      </c>
      <c r="I13" s="36">
        <f t="shared" si="3"/>
        <v>4704789</v>
      </c>
      <c r="J13" s="36">
        <f t="shared" si="3"/>
        <v>7166705</v>
      </c>
      <c r="K13" s="36">
        <f t="shared" si="3"/>
        <v>3057878</v>
      </c>
      <c r="L13" s="36">
        <f t="shared" si="3"/>
        <v>6165618</v>
      </c>
      <c r="M13" s="36">
        <f t="shared" si="3"/>
        <v>7434190</v>
      </c>
      <c r="N13" s="36">
        <f t="shared" si="3"/>
        <v>6679927</v>
      </c>
      <c r="O13" s="36">
        <f t="shared" si="3"/>
        <v>6516737</v>
      </c>
      <c r="P13" s="36">
        <f t="shared" si="3"/>
        <v>3922570</v>
      </c>
      <c r="Q13" s="39"/>
      <c r="R13" s="39"/>
      <c r="S13" s="39"/>
    </row>
    <row r="14" spans="1:19" ht="15.75" x14ac:dyDescent="0.25">
      <c r="C14" s="17" t="s">
        <v>48</v>
      </c>
      <c r="E14" s="35" cm="1">
        <f t="array" ref="E14">INDEX(ResDev_Exp,MATCH(1,($B$4=Bus_Unit)*(E3=Year),0))</f>
        <v>792920</v>
      </c>
      <c r="F14" s="35" cm="1">
        <f t="array" ref="F14">INDEX(ResDev_Exp,MATCH(1,($B$4=Bus_Unit)*(F3=Year),0))</f>
        <v>847064</v>
      </c>
      <c r="G14" s="35" cm="1">
        <f t="array" ref="G14">INDEX(ResDev_Exp,MATCH(1,($B$4=Bus_Unit)*(G3=Year),0))</f>
        <v>644432</v>
      </c>
      <c r="H14" s="35" cm="1">
        <f t="array" ref="H14">INDEX(ResDev_Exp,MATCH(1,($B$4=Bus_Unit)*(H3=Year),0))</f>
        <v>523211</v>
      </c>
      <c r="I14" s="35" cm="1">
        <f t="array" ref="I14">INDEX(ResDev_Exp,MATCH(1,($B$4=Bus_Unit)*(I3=Year),0))</f>
        <v>775323</v>
      </c>
      <c r="J14" s="35" cm="1">
        <f t="array" ref="J14">INDEX(ResDev_Exp,MATCH(1,($B$4=Bus_Unit)*(J3=Year),0))</f>
        <v>1126434</v>
      </c>
      <c r="K14" s="35" cm="1">
        <f t="array" ref="K14">INDEX(ResDev_Exp,MATCH(1,($B$4=Bus_Unit)*(K3=Year),0))</f>
        <v>506867</v>
      </c>
      <c r="L14" s="35" cm="1">
        <f t="array" ref="L14">INDEX(ResDev_Exp,MATCH(1,($B$4=Bus_Unit)*(L3=Year),0))</f>
        <v>1138580</v>
      </c>
      <c r="M14" s="35" cm="1">
        <f t="array" ref="M14">INDEX(ResDev_Exp,MATCH(1,($B$4=Bus_Unit)*(M3=Year),0))</f>
        <v>1198314</v>
      </c>
      <c r="N14" s="35" cm="1">
        <f t="array" ref="N14">INDEX(ResDev_Exp,MATCH(1,($B$4=Bus_Unit)*(N3=Year),0))</f>
        <v>1052988</v>
      </c>
      <c r="O14" s="35" cm="1">
        <f t="array" ref="O14">INDEX(ResDev_Exp,MATCH(1,($B$4=Bus_Unit)*(O3=Year),0))</f>
        <v>913075</v>
      </c>
      <c r="P14" s="35" cm="1">
        <f t="array" ref="P14">INDEX(ResDev_Exp,MATCH(1,($B$4=Bus_Unit)*(P3=Year),0))</f>
        <v>731175</v>
      </c>
      <c r="Q14" s="39"/>
      <c r="R14" s="39"/>
      <c r="S14" s="39"/>
    </row>
    <row r="15" spans="1:19" ht="16.5" thickBot="1" x14ac:dyDescent="0.3">
      <c r="C15" s="17" t="s">
        <v>49</v>
      </c>
      <c r="E15" s="35" cm="1">
        <f t="array" ref="E15">INDEX(Comi_Exp,MATCH(1,($B$4=Bus_Unit)*(E3=Year),0))</f>
        <v>764074</v>
      </c>
      <c r="F15" s="35" cm="1">
        <f t="array" ref="F15">INDEX(Comi_Exp,MATCH(1,($B$4=Bus_Unit)*(F3=Year),0))</f>
        <v>740206</v>
      </c>
      <c r="G15" s="35" cm="1">
        <f t="array" ref="G15">INDEX(Comi_Exp,MATCH(1,($B$4=Bus_Unit)*(G3=Year),0))</f>
        <v>683326</v>
      </c>
      <c r="H15" s="35" cm="1">
        <f t="array" ref="H15">INDEX(Comi_Exp,MATCH(1,($B$4=Bus_Unit)*(H3=Year),0))</f>
        <v>577052</v>
      </c>
      <c r="I15" s="35" cm="1">
        <f t="array" ref="I15">INDEX(Comi_Exp,MATCH(1,($B$4=Bus_Unit)*(I3=Year),0))</f>
        <v>703199</v>
      </c>
      <c r="J15" s="35" cm="1">
        <f t="array" ref="J15">INDEX(Comi_Exp,MATCH(1,($B$4=Bus_Unit)*(J3=Year),0))</f>
        <v>1160645</v>
      </c>
      <c r="K15" s="35" cm="1">
        <f t="array" ref="K15">INDEX(Comi_Exp,MATCH(1,($B$4=Bus_Unit)*(K3=Year),0))</f>
        <v>524075</v>
      </c>
      <c r="L15" s="35" cm="1">
        <f t="array" ref="L15">INDEX(Comi_Exp,MATCH(1,($B$4=Bus_Unit)*(L3=Year),0))</f>
        <v>1007411</v>
      </c>
      <c r="M15" s="35" cm="1">
        <f t="array" ref="M15">INDEX(Comi_Exp,MATCH(1,($B$4=Bus_Unit)*(M3=Year),0))</f>
        <v>1085414</v>
      </c>
      <c r="N15" s="35" cm="1">
        <f t="array" ref="N15">INDEX(Comi_Exp,MATCH(1,($B$4=Bus_Unit)*(N3=Year),0))</f>
        <v>1088792</v>
      </c>
      <c r="O15" s="35" cm="1">
        <f t="array" ref="O15">INDEX(Comi_Exp,MATCH(1,($B$4=Bus_Unit)*(O3=Year),0))</f>
        <v>916944</v>
      </c>
      <c r="P15" s="35" cm="1">
        <f t="array" ref="P15">INDEX(Comi_Exp,MATCH(1,($B$4=Bus_Unit)*(P3=Year),0))</f>
        <v>657707</v>
      </c>
      <c r="Q15" s="39"/>
      <c r="R15" s="39"/>
      <c r="S15" s="39"/>
    </row>
    <row r="16" spans="1:19" ht="15.75" thickBot="1" x14ac:dyDescent="0.3">
      <c r="C16" t="s">
        <v>55</v>
      </c>
      <c r="E16" s="37">
        <f>SUM(E14:E15)</f>
        <v>1556994</v>
      </c>
      <c r="F16" s="37">
        <f t="shared" ref="F16:P16" si="4">SUM(F14:F15)</f>
        <v>1587270</v>
      </c>
      <c r="G16" s="37">
        <f t="shared" si="4"/>
        <v>1327758</v>
      </c>
      <c r="H16" s="37">
        <f t="shared" si="4"/>
        <v>1100263</v>
      </c>
      <c r="I16" s="37">
        <f t="shared" si="4"/>
        <v>1478522</v>
      </c>
      <c r="J16" s="37">
        <f t="shared" si="4"/>
        <v>2287079</v>
      </c>
      <c r="K16" s="37">
        <f t="shared" si="4"/>
        <v>1030942</v>
      </c>
      <c r="L16" s="37">
        <f t="shared" si="4"/>
        <v>2145991</v>
      </c>
      <c r="M16" s="37">
        <f t="shared" si="4"/>
        <v>2283728</v>
      </c>
      <c r="N16" s="37">
        <f t="shared" si="4"/>
        <v>2141780</v>
      </c>
      <c r="O16" s="37">
        <f t="shared" si="4"/>
        <v>1830019</v>
      </c>
      <c r="P16" s="37">
        <f t="shared" si="4"/>
        <v>1388882</v>
      </c>
      <c r="Q16" s="39"/>
      <c r="R16" s="39"/>
      <c r="S16" s="39"/>
    </row>
    <row r="17" spans="3:19" ht="15.75" thickBot="1" x14ac:dyDescent="0.3">
      <c r="C17" s="25" t="s">
        <v>56</v>
      </c>
      <c r="D17" s="25"/>
      <c r="E17" s="38">
        <f>E7-SUM(E13,E16)</f>
        <v>2202722</v>
      </c>
      <c r="F17" s="38">
        <f t="shared" ref="F17:P17" si="5">F7-SUM(F13,F16)</f>
        <v>3240461</v>
      </c>
      <c r="G17" s="38">
        <f t="shared" si="5"/>
        <v>2300274</v>
      </c>
      <c r="H17" s="38">
        <f t="shared" si="5"/>
        <v>1844991</v>
      </c>
      <c r="I17" s="38">
        <f t="shared" si="5"/>
        <v>2112471</v>
      </c>
      <c r="J17" s="38">
        <f t="shared" si="5"/>
        <v>6029906</v>
      </c>
      <c r="K17" s="38">
        <f t="shared" si="5"/>
        <v>2234797</v>
      </c>
      <c r="L17" s="38">
        <f t="shared" si="5"/>
        <v>4823272</v>
      </c>
      <c r="M17" s="38">
        <f t="shared" si="5"/>
        <v>3915469</v>
      </c>
      <c r="N17" s="38">
        <f t="shared" si="5"/>
        <v>4355443</v>
      </c>
      <c r="O17" s="38">
        <f t="shared" si="5"/>
        <v>4302524</v>
      </c>
      <c r="P17" s="38">
        <f t="shared" si="5"/>
        <v>2434532</v>
      </c>
      <c r="Q17" s="69">
        <f ca="1">Q24*Q5</f>
        <v>803178.24912000005</v>
      </c>
      <c r="R17" s="70">
        <f t="shared" ref="R17:S17" ca="1" si="6">R24*R5</f>
        <v>1423787.9039208</v>
      </c>
      <c r="S17" s="71">
        <f t="shared" ca="1" si="6"/>
        <v>2446326.4894639198</v>
      </c>
    </row>
    <row r="20" spans="3:19" x14ac:dyDescent="0.25">
      <c r="C20" s="26" t="s">
        <v>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spans="3:19" ht="15.75" thickBot="1" x14ac:dyDescent="0.3"/>
    <row r="22" spans="3:19" ht="15.75" thickTop="1" x14ac:dyDescent="0.25">
      <c r="C22" s="27" t="s">
        <v>58</v>
      </c>
      <c r="E22" s="56"/>
      <c r="F22" s="57">
        <f>F5/E5-1</f>
        <v>0.15188971177559063</v>
      </c>
      <c r="G22" s="57">
        <f t="shared" ref="G22:P22" si="7">G5/F5-1</f>
        <v>-0.22255312769070978</v>
      </c>
      <c r="H22" s="57">
        <f t="shared" si="7"/>
        <v>-0.16695458683830322</v>
      </c>
      <c r="I22" s="57">
        <f t="shared" si="7"/>
        <v>0.39578430891831307</v>
      </c>
      <c r="J22" s="57">
        <f t="shared" si="7"/>
        <v>0.58804698477024275</v>
      </c>
      <c r="K22" s="57">
        <f t="shared" si="7"/>
        <v>-0.58122163151560169</v>
      </c>
      <c r="L22" s="57">
        <f t="shared" si="7"/>
        <v>1.0905545368231531</v>
      </c>
      <c r="M22" s="57">
        <f t="shared" si="7"/>
        <v>9.1497661209052783E-2</v>
      </c>
      <c r="N22" s="57">
        <f t="shared" si="7"/>
        <v>-3.3611361431626907E-2</v>
      </c>
      <c r="O22" s="57">
        <f t="shared" si="7"/>
        <v>-5.960369586345915E-2</v>
      </c>
      <c r="P22" s="57">
        <f t="shared" si="7"/>
        <v>-0.34571123323264619</v>
      </c>
      <c r="Q22" s="67">
        <f ca="1">OFFSET($R$30,MATCH($D$26,Cases,0),0)</f>
        <v>-0.58599999999999997</v>
      </c>
      <c r="R22" s="67">
        <f ca="1">OFFSET($R$30,MATCH($D$26,Cases,0),0)</f>
        <v>-0.58599999999999997</v>
      </c>
      <c r="S22" s="67">
        <f ca="1">OFFSET($S$30,MATCH($D$26,Cases,0),0)</f>
        <v>-0.59099999999999997</v>
      </c>
    </row>
    <row r="23" spans="3:19" x14ac:dyDescent="0.25">
      <c r="C23" t="s">
        <v>16</v>
      </c>
      <c r="E23" s="58" cm="1">
        <f t="array" ref="E23">INDEX(Gross_Margin,MATCH(1,($B$4=Bus_Unit)*(E3=Year),0))</f>
        <v>0.52773065224631699</v>
      </c>
      <c r="F23" s="59" cm="1">
        <f t="array" ref="F23">INDEX(Gross_Margin,MATCH(1,($B$4=Bus_Unit)*(F3=Year),0))</f>
        <v>0.55243123876129507</v>
      </c>
      <c r="G23" s="59" cm="1">
        <f t="array" ref="G23">INDEX(Gross_Margin,MATCH(1,($B$4=Bus_Unit)*(G3=Year),0))</f>
        <v>0.51706267993546051</v>
      </c>
      <c r="H23" s="59" cm="1">
        <f t="array" ref="H23">INDEX(Gross_Margin,MATCH(1,($B$4=Bus_Unit)*(H3=Year),0))</f>
        <v>0.53256602414037235</v>
      </c>
      <c r="I23" s="59" cm="1">
        <f t="array" ref="I23">INDEX(Gross_Margin,MATCH(1,($B$4=Bus_Unit)*(I3=Year),0))</f>
        <v>0.50159497608231218</v>
      </c>
      <c r="J23" s="59" cm="1">
        <f t="array" ref="J23">INDEX(Gross_Margin,MATCH(1,($B$4=Bus_Unit)*(J3=Year),0))</f>
        <v>0.58953143458325963</v>
      </c>
      <c r="K23" s="59" cm="1">
        <f t="array" ref="K23">INDEX(Gross_Margin,MATCH(1,($B$4=Bus_Unit)*(K3=Year),0))</f>
        <v>0.57492847280239057</v>
      </c>
      <c r="L23" s="59" cm="1">
        <f t="array" ref="L23">INDEX(Gross_Margin,MATCH(1,($B$4=Bus_Unit)*(L3=Year),0))</f>
        <v>0.57123248864091625</v>
      </c>
      <c r="M23" s="59" cm="1">
        <f t="array" ref="M23">INDEX(Gross_Margin,MATCH(1,($B$4=Bus_Unit)*(M3=Year),0))</f>
        <v>0.54320994295003189</v>
      </c>
      <c r="N23" s="59" cm="1">
        <f t="array" ref="N23">INDEX(Gross_Margin,MATCH(1,($B$4=Bus_Unit)*(N3=Year),0))</f>
        <v>0.54329239027006027</v>
      </c>
      <c r="O23" s="59" cm="1">
        <f t="array" ref="O23">INDEX(Gross_Margin,MATCH(1,($B$4=Bus_Unit)*(O3=Year),0))</f>
        <v>0.55458360282223274</v>
      </c>
      <c r="P23" s="59" cm="1">
        <f t="array" ref="P23">INDEX(Gross_Margin,MATCH(1,($B$4=Bus_Unit)*(P3=Year),0))</f>
        <v>0.51904898985594183</v>
      </c>
      <c r="Q23" s="62">
        <f ca="1">OFFSET(Q$35,MATCH($D$26,Cases,0),0)</f>
        <v>0.5</v>
      </c>
      <c r="R23" s="62">
        <f ca="1">OFFSET(R$35,MATCH($D$26,Cases,0),0)</f>
        <v>0.48</v>
      </c>
      <c r="S23" s="62">
        <f ca="1">OFFSET(S$35,MATCH($D$26,Cases,0),0)</f>
        <v>0.43</v>
      </c>
    </row>
    <row r="24" spans="3:19" ht="15.75" thickBot="1" x14ac:dyDescent="0.3">
      <c r="C24" s="28" t="s">
        <v>17</v>
      </c>
      <c r="E24" s="60" cm="1">
        <f t="array" ref="E24">INDEX(Operate_Margin,MATCH(1,($B$4=Bus_Unit)*(E3=Year),0))</f>
        <v>0.13868329313339767</v>
      </c>
      <c r="F24" s="61" cm="1">
        <f t="array" ref="F24">INDEX(Operate_Margin,MATCH(1,($B$4=Bus_Unit)*(F3=Year),0))</f>
        <v>0.17711704421026903</v>
      </c>
      <c r="G24" s="61" cm="1">
        <f t="array" ref="G24">INDEX(Operate_Margin,MATCH(1,($B$4=Bus_Unit)*(G3=Year),0))</f>
        <v>0.16171950632212798</v>
      </c>
      <c r="H24" s="61" cm="1">
        <f t="array" ref="H24">INDEX(Operate_Margin,MATCH(1,($B$4=Bus_Unit)*(H3=Year),0))</f>
        <v>0.15570709807561123</v>
      </c>
      <c r="I24" s="61" cm="1">
        <f t="array" ref="I24">INDEX(Operate_Margin,MATCH(1,($B$4=Bus_Unit)*(I3=Year),0))</f>
        <v>0.12772814434125415</v>
      </c>
      <c r="J24" s="61" cm="1">
        <f t="array" ref="J24">INDEX(Operate_Margin,MATCH(1,($B$4=Bus_Unit)*(J3=Year),0))</f>
        <v>0.22958475238022752</v>
      </c>
      <c r="K24" s="61" cm="1">
        <f t="array" ref="K24">INDEX(Operate_Margin,MATCH(1,($B$4=Bus_Unit)*(K3=Year),0))</f>
        <v>0.20318251820648911</v>
      </c>
      <c r="L24" s="61" cm="1">
        <f t="array" ref="L24">INDEX(Operate_Margin,MATCH(1,($B$4=Bus_Unit)*(L3=Year),0))</f>
        <v>0.20976281916463874</v>
      </c>
      <c r="M24" s="61" cm="1">
        <f t="array" ref="M24">INDEX(Operate_Margin,MATCH(1,($B$4=Bus_Unit)*(M3=Year),0))</f>
        <v>0.15600831195598119</v>
      </c>
      <c r="N24" s="61" cm="1">
        <f t="array" ref="N24">INDEX(Operate_Margin,MATCH(1,($B$4=Bus_Unit)*(N3=Year),0))</f>
        <v>0.17957441769692248</v>
      </c>
      <c r="O24" s="61" cm="1">
        <f t="array" ref="O24">INDEX(Operate_Margin,MATCH(1,($B$4=Bus_Unit)*(O3=Year),0))</f>
        <v>0.18863597462852622</v>
      </c>
      <c r="P24" s="61" cm="1">
        <f t="array" ref="P24">INDEX(Operate_Margin,MATCH(1,($B$4=Bus_Unit)*(P3=Year),0))</f>
        <v>0.16313503557094436</v>
      </c>
      <c r="Q24" s="63">
        <f ca="1">OFFSET(Q$40,MATCH($D$26,Cases,0),0)</f>
        <v>0.13</v>
      </c>
      <c r="R24" s="63">
        <f ca="1">OFFSET(R$40,MATCH($D$26,Cases,0),0)</f>
        <v>0.11</v>
      </c>
      <c r="S24" s="63">
        <f ca="1">OFFSET(S$40,MATCH($D$26,Cases,0),0)</f>
        <v>0.09</v>
      </c>
    </row>
    <row r="26" spans="3:19" x14ac:dyDescent="0.25">
      <c r="C26" t="s">
        <v>3</v>
      </c>
      <c r="D26" s="64" t="s">
        <v>59</v>
      </c>
    </row>
    <row r="27" spans="3:19" x14ac:dyDescent="0.25">
      <c r="Q27" s="10"/>
      <c r="R27" s="10"/>
      <c r="S27" s="10"/>
    </row>
    <row r="28" spans="3:19" x14ac:dyDescent="0.25">
      <c r="C28" s="29" t="s">
        <v>60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54"/>
      <c r="R28" s="55"/>
      <c r="S28" s="54"/>
    </row>
    <row r="29" spans="3:19" x14ac:dyDescent="0.25">
      <c r="Q29" s="42"/>
      <c r="R29" s="42"/>
      <c r="S29" s="42"/>
    </row>
    <row r="30" spans="3:19" ht="15.75" thickBot="1" x14ac:dyDescent="0.3">
      <c r="C30" s="30" t="s">
        <v>58</v>
      </c>
      <c r="D30" s="30"/>
      <c r="E30" s="30"/>
      <c r="F30" s="30"/>
      <c r="G30" s="30"/>
      <c r="H30" s="30"/>
      <c r="I30" s="30"/>
      <c r="J30" s="30"/>
      <c r="K30" s="46"/>
      <c r="L30" s="46"/>
      <c r="M30" s="46"/>
      <c r="N30" s="30"/>
      <c r="O30" s="30"/>
      <c r="P30" s="30"/>
      <c r="Q30" s="46">
        <v>2024</v>
      </c>
      <c r="R30" s="46">
        <v>2025</v>
      </c>
      <c r="S30" s="46">
        <v>2026</v>
      </c>
    </row>
    <row r="31" spans="3:19" ht="15.75" thickTop="1" x14ac:dyDescent="0.25">
      <c r="C31" t="s">
        <v>61</v>
      </c>
      <c r="D31">
        <v>1</v>
      </c>
      <c r="K31" s="41"/>
      <c r="L31" s="40"/>
      <c r="M31" s="41"/>
      <c r="Q31" s="43">
        <v>1.091</v>
      </c>
      <c r="R31" s="44">
        <v>1.095</v>
      </c>
      <c r="S31" s="43">
        <v>1.1000000000000001</v>
      </c>
    </row>
    <row r="32" spans="3:19" x14ac:dyDescent="0.25">
      <c r="C32" t="s">
        <v>62</v>
      </c>
      <c r="D32">
        <v>2</v>
      </c>
      <c r="K32" s="42"/>
      <c r="L32" s="42"/>
      <c r="M32" s="42"/>
      <c r="Q32" s="45">
        <v>8.3000000000000004E-2</v>
      </c>
      <c r="R32" s="45">
        <v>8.5999999999999993E-2</v>
      </c>
      <c r="S32" s="45">
        <v>8.7999999999999995E-2</v>
      </c>
    </row>
    <row r="33" spans="3:19" x14ac:dyDescent="0.25">
      <c r="C33" s="28" t="s">
        <v>59</v>
      </c>
      <c r="D33" s="28">
        <v>3</v>
      </c>
      <c r="E33" s="28"/>
      <c r="F33" s="28"/>
      <c r="G33" s="28"/>
      <c r="H33" s="28"/>
      <c r="I33" s="28"/>
      <c r="J33" s="28"/>
      <c r="K33" s="47"/>
      <c r="L33" s="47"/>
      <c r="M33" s="47"/>
      <c r="N33" s="28"/>
      <c r="O33" s="28"/>
      <c r="P33" s="28"/>
      <c r="Q33" s="48">
        <v>-0.58099999999999996</v>
      </c>
      <c r="R33" s="48">
        <v>-0.58599999999999997</v>
      </c>
      <c r="S33" s="48">
        <v>-0.59099999999999997</v>
      </c>
    </row>
    <row r="35" spans="3:19" ht="15.75" thickBot="1" x14ac:dyDescent="0.3">
      <c r="C35" s="30" t="s">
        <v>16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3:19" ht="15.75" thickTop="1" x14ac:dyDescent="0.25">
      <c r="C36" t="s">
        <v>61</v>
      </c>
      <c r="D36">
        <v>1</v>
      </c>
      <c r="Q36" s="49">
        <v>0.59</v>
      </c>
      <c r="R36" s="50">
        <v>0.63</v>
      </c>
      <c r="S36" s="49">
        <v>0.69</v>
      </c>
    </row>
    <row r="37" spans="3:19" x14ac:dyDescent="0.25">
      <c r="C37" t="s">
        <v>62</v>
      </c>
      <c r="D37">
        <v>2</v>
      </c>
      <c r="Q37" s="49">
        <v>0.54</v>
      </c>
      <c r="R37" s="49">
        <v>0.55000000000000004</v>
      </c>
      <c r="S37" s="49">
        <v>0.56000000000000005</v>
      </c>
    </row>
    <row r="38" spans="3:19" x14ac:dyDescent="0.25">
      <c r="C38" s="28" t="s">
        <v>59</v>
      </c>
      <c r="D38" s="28">
        <v>3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51">
        <v>0.5</v>
      </c>
      <c r="R38" s="51">
        <v>0.48</v>
      </c>
      <c r="S38" s="51">
        <v>0.43</v>
      </c>
    </row>
    <row r="40" spans="3:19" ht="15.75" thickBot="1" x14ac:dyDescent="0.3">
      <c r="C40" s="30" t="s">
        <v>63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3:19" ht="15.75" thickTop="1" x14ac:dyDescent="0.25">
      <c r="C41" t="s">
        <v>61</v>
      </c>
      <c r="D41">
        <v>1</v>
      </c>
      <c r="Q41" s="52">
        <v>0.23</v>
      </c>
      <c r="R41" s="52">
        <v>0.27</v>
      </c>
      <c r="S41" s="52">
        <v>0.3</v>
      </c>
    </row>
    <row r="42" spans="3:19" x14ac:dyDescent="0.25">
      <c r="C42" t="s">
        <v>62</v>
      </c>
      <c r="D42">
        <v>2</v>
      </c>
      <c r="Q42" s="52">
        <v>0.17</v>
      </c>
      <c r="R42" s="52">
        <v>0.18</v>
      </c>
      <c r="S42" s="52">
        <v>0.19</v>
      </c>
    </row>
    <row r="43" spans="3:19" x14ac:dyDescent="0.25">
      <c r="C43" s="28" t="s">
        <v>59</v>
      </c>
      <c r="D43" s="28">
        <v>3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3">
        <v>0.13</v>
      </c>
      <c r="R43" s="53">
        <v>0.11</v>
      </c>
      <c r="S43" s="53">
        <v>0.09</v>
      </c>
    </row>
  </sheetData>
  <mergeCells count="2">
    <mergeCell ref="Q2:S2"/>
    <mergeCell ref="E2:P2"/>
  </mergeCells>
  <dataValidations count="2">
    <dataValidation type="list" allowBlank="1" showInputMessage="1" showErrorMessage="1" sqref="B4" xr:uid="{112A43FE-F810-4A61-9737-75C5DE6D544A}">
      <formula1>Bus_Unit</formula1>
    </dataValidation>
    <dataValidation type="list" allowBlank="1" showInputMessage="1" showErrorMessage="1" sqref="D26" xr:uid="{EFA92255-80AB-47FC-ABF5-50F332439148}">
      <formula1>$C$31:$C$33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Sheet1</vt:lpstr>
      <vt:lpstr>Task1</vt:lpstr>
      <vt:lpstr>Profit &amp; Loss Statement</vt:lpstr>
      <vt:lpstr>Finance Forecast</vt:lpstr>
      <vt:lpstr>Bus_Unit</vt:lpstr>
      <vt:lpstr>Cases</vt:lpstr>
      <vt:lpstr>COGs</vt:lpstr>
      <vt:lpstr>Comi_Exp</vt:lpstr>
      <vt:lpstr>Consult_Exp</vt:lpstr>
      <vt:lpstr>Gross_Margin</vt:lpstr>
      <vt:lpstr>Market_Exp</vt:lpstr>
      <vt:lpstr>Months</vt:lpstr>
      <vt:lpstr>Operate_Margin</vt:lpstr>
      <vt:lpstr>PayR_Exp</vt:lpstr>
      <vt:lpstr>ResDev_Exp</vt:lpstr>
      <vt:lpstr>Sales</vt:lpstr>
      <vt:lpstr>Soft_Had_Exp</vt:lpstr>
      <vt:lpstr>Trav.Ent_Exp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Olaniyi Bello</dc:creator>
  <cp:keywords/>
  <dc:description/>
  <cp:lastModifiedBy>Olaniyi Bello</cp:lastModifiedBy>
  <cp:revision/>
  <dcterms:created xsi:type="dcterms:W3CDTF">2024-11-28T02:23:13Z</dcterms:created>
  <dcterms:modified xsi:type="dcterms:W3CDTF">2025-02-19T19:47:45Z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2024-11-30T21:56:44Z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2a305761-f97d-47e4-8f0f-a6c20c3feb73</vt:lpwstr>
  </property>
  <property fmtid="{D5CDD505-2E9C-101B-9397-08002B2CF9AE}" pid="7" name="MSIP_Label_defa4170-0d19-0005-0004-bc88714345d2_ActionId">
    <vt:lpwstr>a4589be9-e986-48e9-a466-af6f5f07273a</vt:lpwstr>
  </property>
  <property fmtid="{D5CDD505-2E9C-101B-9397-08002B2CF9AE}" pid="8" name="MSIP_Label_defa4170-0d19-0005-0004-bc88714345d2_ContentBits">
    <vt:lpwstr>0</vt:lpwstr>
  </property>
</Properties>
</file>