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x06s1-my.sharepoint.com/personal/neeyi_3x06s1_onmicrosoft_com/Documents/UDACITY BUSINESS ANALYSTIC/"/>
    </mc:Choice>
  </mc:AlternateContent>
  <xr:revisionPtr revIDLastSave="1" documentId="8_{577D4A96-BDB6-4995-9A38-D0AB847545EC}" xr6:coauthVersionLast="47" xr6:coauthVersionMax="47" xr10:uidLastSave="{DDECEEAB-8CF7-4990-8CB6-0CA494C35A34}"/>
  <bookViews>
    <workbookView xWindow="-120" yWindow="-120" windowWidth="20730" windowHeight="11040" xr2:uid="{CCA1E2FA-C4ED-46E4-9D88-BD162AD4E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/>
  <c r="M31" i="1"/>
  <c r="L31" i="1"/>
  <c r="K31" i="1"/>
  <c r="J31" i="1"/>
  <c r="I31" i="1"/>
  <c r="H31" i="1"/>
  <c r="G31" i="1"/>
  <c r="F31" i="1"/>
  <c r="E31" i="1"/>
  <c r="D31" i="1"/>
  <c r="M23" i="1"/>
  <c r="L23" i="1"/>
  <c r="K23" i="1"/>
  <c r="J23" i="1"/>
  <c r="I23" i="1"/>
  <c r="H23" i="1"/>
  <c r="G23" i="1"/>
  <c r="F23" i="1"/>
  <c r="E23" i="1"/>
  <c r="D23" i="1"/>
  <c r="C17" i="1"/>
  <c r="C16" i="1"/>
  <c r="C15" i="1"/>
  <c r="C25" i="1" s="1"/>
  <c r="M13" i="1"/>
  <c r="L13" i="1"/>
  <c r="K13" i="1"/>
  <c r="J13" i="1"/>
  <c r="I13" i="1"/>
  <c r="H13" i="1"/>
  <c r="G13" i="1"/>
  <c r="F13" i="1"/>
  <c r="E13" i="1"/>
  <c r="D13" i="1"/>
  <c r="C14" i="1"/>
  <c r="C24" i="1" s="1"/>
  <c r="C8" i="1"/>
  <c r="D24" i="1" l="1"/>
  <c r="D32" i="1" s="1"/>
  <c r="D25" i="1"/>
  <c r="D33" i="1" s="1"/>
  <c r="C27" i="1"/>
  <c r="I27" i="1" s="1"/>
  <c r="I35" i="1" s="1"/>
  <c r="C26" i="1"/>
  <c r="I26" i="1" s="1"/>
  <c r="I34" i="1" s="1"/>
  <c r="J24" i="1"/>
  <c r="J32" i="1" s="1"/>
  <c r="L24" i="1"/>
  <c r="L32" i="1" s="1"/>
  <c r="I25" i="1"/>
  <c r="I33" i="1" s="1"/>
  <c r="K25" i="1"/>
  <c r="K33" i="1" s="1"/>
  <c r="J25" i="1"/>
  <c r="J33" i="1" s="1"/>
  <c r="K24" i="1"/>
  <c r="K32" i="1" s="1"/>
  <c r="H25" i="1"/>
  <c r="H33" i="1" s="1"/>
  <c r="I24" i="1"/>
  <c r="I32" i="1" s="1"/>
  <c r="G25" i="1"/>
  <c r="G33" i="1" s="1"/>
  <c r="H24" i="1"/>
  <c r="H32" i="1" s="1"/>
  <c r="F25" i="1"/>
  <c r="F33" i="1" s="1"/>
  <c r="G24" i="1"/>
  <c r="G32" i="1" s="1"/>
  <c r="M25" i="1"/>
  <c r="M33" i="1" s="1"/>
  <c r="E25" i="1"/>
  <c r="E33" i="1" s="1"/>
  <c r="F24" i="1"/>
  <c r="F32" i="1" s="1"/>
  <c r="L25" i="1"/>
  <c r="L33" i="1" s="1"/>
  <c r="M24" i="1"/>
  <c r="M32" i="1" s="1"/>
  <c r="E24" i="1"/>
  <c r="E32" i="1" s="1"/>
  <c r="J14" i="1"/>
  <c r="G17" i="1"/>
  <c r="H15" i="1"/>
  <c r="J17" i="1"/>
  <c r="G16" i="1"/>
  <c r="J16" i="1"/>
  <c r="E14" i="1"/>
  <c r="H16" i="1"/>
  <c r="D15" i="1"/>
  <c r="D16" i="1"/>
  <c r="I15" i="1"/>
  <c r="K15" i="1"/>
  <c r="I17" i="1"/>
  <c r="L14" i="1"/>
  <c r="H17" i="1"/>
  <c r="I16" i="1"/>
  <c r="J15" i="1"/>
  <c r="K14" i="1"/>
  <c r="F17" i="1"/>
  <c r="I14" i="1"/>
  <c r="M17" i="1"/>
  <c r="E17" i="1"/>
  <c r="F16" i="1"/>
  <c r="G15" i="1"/>
  <c r="H14" i="1"/>
  <c r="D17" i="1"/>
  <c r="L17" i="1"/>
  <c r="M16" i="1"/>
  <c r="E16" i="1"/>
  <c r="F15" i="1"/>
  <c r="G14" i="1"/>
  <c r="K17" i="1"/>
  <c r="L16" i="1"/>
  <c r="M15" i="1"/>
  <c r="E15" i="1"/>
  <c r="F14" i="1"/>
  <c r="K16" i="1"/>
  <c r="L15" i="1"/>
  <c r="M14" i="1"/>
  <c r="D14" i="1"/>
  <c r="I36" i="1" l="1"/>
  <c r="E26" i="1"/>
  <c r="E34" i="1" s="1"/>
  <c r="K26" i="1"/>
  <c r="K34" i="1" s="1"/>
  <c r="F26" i="1"/>
  <c r="F34" i="1" s="1"/>
  <c r="H26" i="1"/>
  <c r="H34" i="1" s="1"/>
  <c r="G26" i="1"/>
  <c r="G34" i="1" s="1"/>
  <c r="G36" i="1" s="1"/>
  <c r="M26" i="1"/>
  <c r="M34" i="1" s="1"/>
  <c r="H27" i="1"/>
  <c r="H35" i="1" s="1"/>
  <c r="L27" i="1"/>
  <c r="L35" i="1" s="1"/>
  <c r="L26" i="1"/>
  <c r="L34" i="1" s="1"/>
  <c r="J26" i="1"/>
  <c r="J34" i="1" s="1"/>
  <c r="D26" i="1"/>
  <c r="D34" i="1" s="1"/>
  <c r="G27" i="1"/>
  <c r="G35" i="1" s="1"/>
  <c r="M27" i="1"/>
  <c r="M35" i="1" s="1"/>
  <c r="D27" i="1"/>
  <c r="D35" i="1" s="1"/>
  <c r="E27" i="1"/>
  <c r="E35" i="1" s="1"/>
  <c r="F27" i="1"/>
  <c r="F35" i="1" s="1"/>
  <c r="K27" i="1"/>
  <c r="K35" i="1" s="1"/>
  <c r="J27" i="1"/>
  <c r="J35" i="1" s="1"/>
  <c r="L36" i="1" l="1"/>
  <c r="E36" i="1"/>
  <c r="M36" i="1"/>
  <c r="K36" i="1"/>
  <c r="D36" i="1"/>
  <c r="H36" i="1"/>
  <c r="J36" i="1"/>
  <c r="F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<sst xmlns="http://schemas.openxmlformats.org/spreadsheetml/2006/main" count="34" uniqueCount="26">
  <si>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Key Seller Assumptions KPIs</t>
  </si>
  <si>
    <t>How productive would
 this Sale person be?</t>
  </si>
  <si>
    <t>How much revenue on
average would this person
generate per opportunity in 
a month?</t>
  </si>
  <si>
    <t>How long would each
contract be?</t>
  </si>
  <si>
    <t>What is the average size of the opportunity we can expect this sales person to generate?</t>
  </si>
  <si>
    <t># Opportunities Closed by Sales Person (Annually)</t>
  </si>
  <si>
    <t>Avg PPU/mo</t>
  </si>
  <si>
    <t>Avg Units per Oppty</t>
  </si>
  <si>
    <t>Avg Opportunity Size (Booking)</t>
  </si>
  <si>
    <t>Avg Contract Months/Oppty</t>
  </si>
  <si>
    <t>Sales Hiring Schedule</t>
  </si>
  <si>
    <t>When can we expect to hire this person?</t>
  </si>
  <si>
    <t>Sales Employee</t>
  </si>
  <si>
    <t>Sales Person 1</t>
  </si>
  <si>
    <t>Sales Person 2</t>
  </si>
  <si>
    <t>Sales Person 3</t>
  </si>
  <si>
    <t>Projected Hire 
Date</t>
  </si>
  <si>
    <t>Sales Person 4</t>
  </si>
  <si>
    <t>Seller Ramp Assumption</t>
  </si>
  <si>
    <t>When is the ramp time, or length of time a sales person needs to start generating leads and bookings?</t>
  </si>
  <si>
    <t>Sales Productivity Schedule</t>
  </si>
  <si>
    <t>Projected Ramp Date</t>
  </si>
  <si>
    <t>Giving Seller 3months
From Date of hired.</t>
  </si>
  <si>
    <t>Based on the ramp time and average size of the opportunity, what are project bookings we expect this person to generate?</t>
  </si>
  <si>
    <t>Projected Bookings per Sales Person</t>
  </si>
  <si>
    <t>Total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</si>
</sst>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&quot;$&quot;#,##0"/>
    <numFmt numFmtId="165" formatCode="[$-F800]dddd\,\ mmmm\ dd\,\ yyyy"/>
    <numFmt numFmtId="166" formatCode="_-[$£-809]* #,##0.00_-;\-[$£-809]* #,##0.00_-;_-[$£-809]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0"/>
      <color rgb="FF0000FF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164" fontId="6" fillId="3" borderId="0" xfId="0" applyNumberFormat="1" applyFont="1" applyFill="1" applyAlignment="1">
      <alignment horizont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/>
    <xf numFmtId="165" fontId="2" fillId="0" borderId="0" xfId="0" applyNumberFormat="1" applyFont="1"/>
    <xf numFmtId="44" fontId="0" fillId="0" borderId="0" xfId="1" applyFont="1"/>
    <xf numFmtId="44" fontId="0" fillId="0" borderId="0" xfId="0" applyNumberFormat="1"/>
    <xf numFmtId="166" fontId="4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AB62-2BA6-4D7C-B133-580516BEC1BF}">
  <dimension ref="A2:M36"/>
  <sheetViews>
    <sheetView tabSelected="1" workbookViewId="0">
      <selection activeCell="D4" sqref="D4"/>
    </sheetView>
  </sheetViews>
  <sheetFormatPr defaultRowHeight="15" x14ac:dyDescent="0.25"/>
  <cols>
    <col min="1" max="1" width="25.28515625" customWidth="1"/>
    <col min="2" max="2" width="33.85546875" bestFit="1" customWidth="1"/>
    <col min="3" max="3" width="14" customWidth="1"/>
    <col min="4" max="4" width="17.140625" bestFit="1" customWidth="1"/>
    <col min="5" max="5" width="17.7109375" bestFit="1" customWidth="1"/>
    <col min="6" max="6" width="15" bestFit="1" customWidth="1"/>
    <col min="7" max="7" width="15.85546875" bestFit="1" customWidth="1"/>
    <col min="8" max="8" width="13.7109375" bestFit="1" customWidth="1"/>
    <col min="9" max="10" width="12.5703125" bestFit="1" customWidth="1"/>
    <col min="11" max="13" width="14.28515625" bestFit="1" customWidth="1"/>
  </cols>
  <sheetData>
    <row r="2" spans="1:13" ht="18.75" x14ac:dyDescent="0.3">
      <c r="B2" s="1" t="s">
        <v>0</v>
      </c>
      <c r="E2" t="e" cm="1">
        <f t="array" ref="E2">pro</f>
        <v>#NAME?</v>
      </c>
    </row>
    <row r="4" spans="1:13" ht="39.75" customHeight="1" x14ac:dyDescent="0.25">
      <c r="A4" s="2" t="s">
        <v>1</v>
      </c>
      <c r="B4" s="4" t="s">
        <v>5</v>
      </c>
      <c r="C4" s="5">
        <v>18</v>
      </c>
    </row>
    <row r="5" spans="1:13" ht="60" customHeight="1" x14ac:dyDescent="0.25">
      <c r="A5" s="15" t="s">
        <v>2</v>
      </c>
      <c r="B5" s="4" t="s">
        <v>6</v>
      </c>
      <c r="C5" s="14">
        <v>250</v>
      </c>
    </row>
    <row r="6" spans="1:13" ht="21" customHeight="1" x14ac:dyDescent="0.25">
      <c r="A6" s="15"/>
      <c r="B6" s="4" t="s">
        <v>7</v>
      </c>
      <c r="C6" s="5">
        <v>48</v>
      </c>
    </row>
    <row r="7" spans="1:13" ht="30" x14ac:dyDescent="0.25">
      <c r="A7" s="2" t="s">
        <v>3</v>
      </c>
      <c r="B7" s="4" t="s">
        <v>9</v>
      </c>
      <c r="C7" s="5">
        <v>12</v>
      </c>
    </row>
    <row r="8" spans="1:13" ht="51.75" x14ac:dyDescent="0.25">
      <c r="A8" s="3" t="s">
        <v>4</v>
      </c>
      <c r="B8" s="4" t="s">
        <v>8</v>
      </c>
      <c r="C8" s="6">
        <f>C5*C6*C7</f>
        <v>144000</v>
      </c>
    </row>
    <row r="11" spans="1:13" ht="18" x14ac:dyDescent="0.25">
      <c r="B11" s="7" t="s">
        <v>10</v>
      </c>
    </row>
    <row r="13" spans="1:13" ht="45" x14ac:dyDescent="0.25">
      <c r="A13" s="16" t="s">
        <v>11</v>
      </c>
      <c r="B13" s="8" t="s">
        <v>12</v>
      </c>
      <c r="C13" s="9" t="s">
        <v>16</v>
      </c>
      <c r="D13" s="11">
        <f ca="1">EOMONTH(TODAY(),0)</f>
        <v>45626</v>
      </c>
      <c r="E13" s="11">
        <f ca="1">EOMONTH(TODAY(),1)</f>
        <v>45657</v>
      </c>
      <c r="F13" s="11">
        <f ca="1">EOMONTH(TODAY(),2)</f>
        <v>45688</v>
      </c>
      <c r="G13" s="11">
        <f ca="1">EOMONTH(TODAY(),3)</f>
        <v>45716</v>
      </c>
      <c r="H13" s="11">
        <f ca="1">EOMONTH(TODAY(),4)</f>
        <v>45747</v>
      </c>
      <c r="I13" s="11">
        <f ca="1">EOMONTH(TODAY(),5)</f>
        <v>45777</v>
      </c>
      <c r="J13" s="11">
        <f ca="1">EOMONTH(TODAY(),6)</f>
        <v>45808</v>
      </c>
      <c r="K13" s="11">
        <f ca="1">EOMONTH(TODAY(),7)</f>
        <v>45838</v>
      </c>
      <c r="L13" s="11">
        <f ca="1">EOMONTH(TODAY(),8)</f>
        <v>45869</v>
      </c>
      <c r="M13" s="11">
        <f ca="1">EOMONTH(TODAY(),9)</f>
        <v>45900</v>
      </c>
    </row>
    <row r="14" spans="1:13" x14ac:dyDescent="0.25">
      <c r="A14" s="16"/>
      <c r="B14" s="4" t="s">
        <v>13</v>
      </c>
      <c r="C14" s="10">
        <f ca="1">TODAY()+30</f>
        <v>45647</v>
      </c>
      <c r="D14">
        <f ca="1">IF($C14&lt;=D$13,1,0)</f>
        <v>0</v>
      </c>
      <c r="E14">
        <f t="shared" ref="E14:M14" ca="1" si="0">IF($C14&lt;=E$13,1,0)</f>
        <v>1</v>
      </c>
      <c r="F14">
        <f t="shared" ca="1" si="0"/>
        <v>1</v>
      </c>
      <c r="G14">
        <f t="shared" ca="1" si="0"/>
        <v>1</v>
      </c>
      <c r="H14">
        <f t="shared" ca="1" si="0"/>
        <v>1</v>
      </c>
      <c r="I14">
        <f t="shared" ca="1" si="0"/>
        <v>1</v>
      </c>
      <c r="J14">
        <f t="shared" ca="1" si="0"/>
        <v>1</v>
      </c>
      <c r="K14">
        <f t="shared" ca="1" si="0"/>
        <v>1</v>
      </c>
      <c r="L14">
        <f t="shared" ca="1" si="0"/>
        <v>1</v>
      </c>
      <c r="M14">
        <f t="shared" ca="1" si="0"/>
        <v>1</v>
      </c>
    </row>
    <row r="15" spans="1:13" x14ac:dyDescent="0.25">
      <c r="A15" s="16"/>
      <c r="B15" s="4" t="s">
        <v>14</v>
      </c>
      <c r="C15" s="10">
        <f ca="1">TODAY()+50</f>
        <v>45667</v>
      </c>
      <c r="D15">
        <f t="shared" ref="D15:M17" ca="1" si="1">IF($C15&lt;=D$13,1,0)</f>
        <v>0</v>
      </c>
      <c r="E15">
        <f t="shared" ca="1" si="1"/>
        <v>0</v>
      </c>
      <c r="F15">
        <f t="shared" ca="1" si="1"/>
        <v>1</v>
      </c>
      <c r="G15">
        <f t="shared" ca="1" si="1"/>
        <v>1</v>
      </c>
      <c r="H15">
        <f t="shared" ca="1" si="1"/>
        <v>1</v>
      </c>
      <c r="I15">
        <f t="shared" ca="1" si="1"/>
        <v>1</v>
      </c>
      <c r="J15">
        <f t="shared" ca="1" si="1"/>
        <v>1</v>
      </c>
      <c r="K15">
        <f t="shared" ca="1" si="1"/>
        <v>1</v>
      </c>
      <c r="L15">
        <f t="shared" ca="1" si="1"/>
        <v>1</v>
      </c>
      <c r="M15">
        <f t="shared" ca="1" si="1"/>
        <v>1</v>
      </c>
    </row>
    <row r="16" spans="1:13" x14ac:dyDescent="0.25">
      <c r="A16" s="16"/>
      <c r="B16" s="4" t="s">
        <v>15</v>
      </c>
      <c r="C16" s="10">
        <f ca="1">TODAY()+80</f>
        <v>45697</v>
      </c>
      <c r="D16">
        <f t="shared" ca="1" si="1"/>
        <v>0</v>
      </c>
      <c r="E16">
        <f t="shared" ca="1" si="1"/>
        <v>0</v>
      </c>
      <c r="F16">
        <f t="shared" ca="1" si="1"/>
        <v>0</v>
      </c>
      <c r="G16">
        <f t="shared" ca="1" si="1"/>
        <v>1</v>
      </c>
      <c r="H16">
        <f t="shared" ca="1" si="1"/>
        <v>1</v>
      </c>
      <c r="I16">
        <f t="shared" ca="1" si="1"/>
        <v>1</v>
      </c>
      <c r="J16">
        <f t="shared" ca="1" si="1"/>
        <v>1</v>
      </c>
      <c r="K16">
        <f t="shared" ca="1" si="1"/>
        <v>1</v>
      </c>
      <c r="L16">
        <f t="shared" ca="1" si="1"/>
        <v>1</v>
      </c>
      <c r="M16">
        <f t="shared" ca="1" si="1"/>
        <v>1</v>
      </c>
    </row>
    <row r="17" spans="1:13" x14ac:dyDescent="0.25">
      <c r="B17" s="4" t="s">
        <v>17</v>
      </c>
      <c r="C17" s="10">
        <f ca="1">TODAY()+110</f>
        <v>45727</v>
      </c>
      <c r="D17">
        <f t="shared" ca="1" si="1"/>
        <v>0</v>
      </c>
      <c r="E17">
        <f t="shared" ca="1" si="1"/>
        <v>0</v>
      </c>
      <c r="F17">
        <f t="shared" ca="1" si="1"/>
        <v>0</v>
      </c>
      <c r="G17">
        <f t="shared" ca="1" si="1"/>
        <v>0</v>
      </c>
      <c r="H17">
        <f t="shared" ca="1" si="1"/>
        <v>1</v>
      </c>
      <c r="I17">
        <f t="shared" ca="1" si="1"/>
        <v>1</v>
      </c>
      <c r="J17">
        <f t="shared" ca="1" si="1"/>
        <v>1</v>
      </c>
      <c r="K17">
        <f t="shared" ca="1" si="1"/>
        <v>1</v>
      </c>
      <c r="L17">
        <f t="shared" ca="1" si="1"/>
        <v>1</v>
      </c>
      <c r="M17">
        <f t="shared" ca="1" si="1"/>
        <v>1</v>
      </c>
    </row>
    <row r="19" spans="1:13" ht="26.25" x14ac:dyDescent="0.25">
      <c r="C19" s="8" t="s">
        <v>18</v>
      </c>
    </row>
    <row r="20" spans="1:13" ht="60" x14ac:dyDescent="0.25">
      <c r="C20" s="5">
        <v>3</v>
      </c>
      <c r="D20" s="2" t="s">
        <v>22</v>
      </c>
    </row>
    <row r="22" spans="1:13" ht="36" x14ac:dyDescent="0.25">
      <c r="A22" s="16" t="s">
        <v>19</v>
      </c>
      <c r="B22" s="7" t="s">
        <v>20</v>
      </c>
      <c r="C22" s="8"/>
    </row>
    <row r="23" spans="1:13" ht="26.25" x14ac:dyDescent="0.25">
      <c r="A23" s="16"/>
      <c r="B23" s="4"/>
      <c r="C23" s="8" t="s">
        <v>21</v>
      </c>
      <c r="D23" s="11">
        <f ca="1">EOMONTH(TODAY(),0)</f>
        <v>45626</v>
      </c>
      <c r="E23" s="11">
        <f ca="1">EOMONTH(TODAY(),1)</f>
        <v>45657</v>
      </c>
      <c r="F23" s="11">
        <f ca="1">EOMONTH(TODAY(),2)</f>
        <v>45688</v>
      </c>
      <c r="G23" s="11">
        <f ca="1">EOMONTH(TODAY(),3)</f>
        <v>45716</v>
      </c>
      <c r="H23" s="11">
        <f ca="1">EOMONTH(TODAY(),4)</f>
        <v>45747</v>
      </c>
      <c r="I23" s="11">
        <f ca="1">EOMONTH(TODAY(),5)</f>
        <v>45777</v>
      </c>
      <c r="J23" s="11">
        <f ca="1">EOMONTH(TODAY(),6)</f>
        <v>45808</v>
      </c>
      <c r="K23" s="11">
        <f ca="1">EOMONTH(TODAY(),7)</f>
        <v>45838</v>
      </c>
      <c r="L23" s="11">
        <f ca="1">EOMONTH(TODAY(),8)</f>
        <v>45869</v>
      </c>
      <c r="M23" s="11">
        <f ca="1">EOMONTH(TODAY(),9)</f>
        <v>45900</v>
      </c>
    </row>
    <row r="24" spans="1:13" x14ac:dyDescent="0.25">
      <c r="A24" s="16"/>
      <c r="B24" s="4" t="s">
        <v>13</v>
      </c>
      <c r="C24" s="10">
        <f ca="1">EOMONTH(C14,$C$20)</f>
        <v>45747</v>
      </c>
      <c r="D24">
        <f ca="1">IF($C24&lt;=D$23,1,0)</f>
        <v>0</v>
      </c>
      <c r="E24">
        <f t="shared" ref="E24:M24" ca="1" si="2">IF($C24&lt;=E$23,1,0)</f>
        <v>0</v>
      </c>
      <c r="F24">
        <f t="shared" ca="1" si="2"/>
        <v>0</v>
      </c>
      <c r="G24">
        <f t="shared" ca="1" si="2"/>
        <v>0</v>
      </c>
      <c r="H24">
        <f t="shared" ca="1" si="2"/>
        <v>1</v>
      </c>
      <c r="I24">
        <f t="shared" ca="1" si="2"/>
        <v>1</v>
      </c>
      <c r="J24">
        <f t="shared" ca="1" si="2"/>
        <v>1</v>
      </c>
      <c r="K24">
        <f t="shared" ca="1" si="2"/>
        <v>1</v>
      </c>
      <c r="L24">
        <f t="shared" ca="1" si="2"/>
        <v>1</v>
      </c>
      <c r="M24">
        <f t="shared" ca="1" si="2"/>
        <v>1</v>
      </c>
    </row>
    <row r="25" spans="1:13" x14ac:dyDescent="0.25">
      <c r="A25" s="16"/>
      <c r="B25" s="4" t="s">
        <v>14</v>
      </c>
      <c r="C25" s="10">
        <f t="shared" ref="C25:C27" ca="1" si="3">EOMONTH(C15,$C$20)</f>
        <v>45777</v>
      </c>
      <c r="D25">
        <f t="shared" ref="D25:M27" ca="1" si="4">IF($C25&lt;=D$23,1,0)</f>
        <v>0</v>
      </c>
      <c r="E25">
        <f t="shared" ca="1" si="4"/>
        <v>0</v>
      </c>
      <c r="F25">
        <f t="shared" ca="1" si="4"/>
        <v>0</v>
      </c>
      <c r="G25">
        <f t="shared" ca="1" si="4"/>
        <v>0</v>
      </c>
      <c r="H25">
        <f t="shared" ca="1" si="4"/>
        <v>0</v>
      </c>
      <c r="I25">
        <f t="shared" ca="1" si="4"/>
        <v>1</v>
      </c>
      <c r="J25">
        <f t="shared" ca="1" si="4"/>
        <v>1</v>
      </c>
      <c r="K25">
        <f t="shared" ca="1" si="4"/>
        <v>1</v>
      </c>
      <c r="L25">
        <f t="shared" ca="1" si="4"/>
        <v>1</v>
      </c>
      <c r="M25">
        <f t="shared" ca="1" si="4"/>
        <v>1</v>
      </c>
    </row>
    <row r="26" spans="1:13" x14ac:dyDescent="0.25">
      <c r="A26" s="16"/>
      <c r="B26" s="4" t="s">
        <v>15</v>
      </c>
      <c r="C26" s="10">
        <f t="shared" ca="1" si="3"/>
        <v>45808</v>
      </c>
      <c r="D26">
        <f t="shared" ca="1" si="4"/>
        <v>0</v>
      </c>
      <c r="E26">
        <f t="shared" ca="1" si="4"/>
        <v>0</v>
      </c>
      <c r="F26">
        <f t="shared" ca="1" si="4"/>
        <v>0</v>
      </c>
      <c r="G26">
        <f t="shared" ca="1" si="4"/>
        <v>0</v>
      </c>
      <c r="H26">
        <f t="shared" ca="1" si="4"/>
        <v>0</v>
      </c>
      <c r="I26">
        <f t="shared" ca="1" si="4"/>
        <v>0</v>
      </c>
      <c r="J26">
        <f t="shared" ca="1" si="4"/>
        <v>1</v>
      </c>
      <c r="K26">
        <f t="shared" ca="1" si="4"/>
        <v>1</v>
      </c>
      <c r="L26">
        <f t="shared" ca="1" si="4"/>
        <v>1</v>
      </c>
      <c r="M26">
        <f t="shared" ca="1" si="4"/>
        <v>1</v>
      </c>
    </row>
    <row r="27" spans="1:13" x14ac:dyDescent="0.25">
      <c r="B27" s="4" t="s">
        <v>17</v>
      </c>
      <c r="C27" s="10">
        <f t="shared" ca="1" si="3"/>
        <v>45838</v>
      </c>
      <c r="D27">
        <f t="shared" ca="1" si="4"/>
        <v>0</v>
      </c>
      <c r="E27">
        <f t="shared" ca="1" si="4"/>
        <v>0</v>
      </c>
      <c r="F27">
        <f t="shared" ca="1" si="4"/>
        <v>0</v>
      </c>
      <c r="G27">
        <f t="shared" ca="1" si="4"/>
        <v>0</v>
      </c>
      <c r="H27">
        <f t="shared" ca="1" si="4"/>
        <v>0</v>
      </c>
      <c r="I27">
        <f t="shared" ca="1" si="4"/>
        <v>0</v>
      </c>
      <c r="J27">
        <f t="shared" ca="1" si="4"/>
        <v>0</v>
      </c>
      <c r="K27">
        <f t="shared" ca="1" si="4"/>
        <v>1</v>
      </c>
      <c r="L27">
        <f t="shared" ca="1" si="4"/>
        <v>1</v>
      </c>
      <c r="M27">
        <f t="shared" ca="1" si="4"/>
        <v>1</v>
      </c>
    </row>
    <row r="30" spans="1:13" ht="36" x14ac:dyDescent="0.25">
      <c r="A30" s="16" t="s">
        <v>23</v>
      </c>
      <c r="B30" s="7" t="s">
        <v>24</v>
      </c>
    </row>
    <row r="31" spans="1:13" x14ac:dyDescent="0.25">
      <c r="A31" s="16"/>
      <c r="B31" s="4"/>
      <c r="D31" s="11">
        <f ca="1">EOMONTH(TODAY(),0)</f>
        <v>45626</v>
      </c>
      <c r="E31" s="11">
        <f ca="1">EOMONTH(TODAY(),1)</f>
        <v>45657</v>
      </c>
      <c r="F31" s="11">
        <f ca="1">EOMONTH(TODAY(),2)</f>
        <v>45688</v>
      </c>
      <c r="G31" s="11">
        <f ca="1">EOMONTH(TODAY(),3)</f>
        <v>45716</v>
      </c>
      <c r="H31" s="11">
        <f ca="1">EOMONTH(TODAY(),4)</f>
        <v>45747</v>
      </c>
      <c r="I31" s="11">
        <f ca="1">EOMONTH(TODAY(),5)</f>
        <v>45777</v>
      </c>
      <c r="J31" s="11">
        <f ca="1">EOMONTH(TODAY(),6)</f>
        <v>45808</v>
      </c>
      <c r="K31" s="11">
        <f ca="1">EOMONTH(TODAY(),7)</f>
        <v>45838</v>
      </c>
      <c r="L31" s="11">
        <f ca="1">EOMONTH(TODAY(),8)</f>
        <v>45869</v>
      </c>
      <c r="M31" s="11">
        <f ca="1">EOMONTH(TODAY(),9)</f>
        <v>45900</v>
      </c>
    </row>
    <row r="32" spans="1:13" x14ac:dyDescent="0.25">
      <c r="A32" s="16"/>
      <c r="B32" s="4" t="s">
        <v>13</v>
      </c>
      <c r="D32" s="12">
        <f ca="1">D24*$C$8*($C$4/12)</f>
        <v>0</v>
      </c>
      <c r="E32" s="12">
        <f t="shared" ref="E32:M32" ca="1" si="5">E24*$C$8*($C$4/12)</f>
        <v>0</v>
      </c>
      <c r="F32" s="12">
        <f t="shared" ca="1" si="5"/>
        <v>0</v>
      </c>
      <c r="G32" s="12">
        <f t="shared" ca="1" si="5"/>
        <v>0</v>
      </c>
      <c r="H32" s="12">
        <f t="shared" ca="1" si="5"/>
        <v>216000</v>
      </c>
      <c r="I32" s="12">
        <f t="shared" ca="1" si="5"/>
        <v>216000</v>
      </c>
      <c r="J32" s="12">
        <f t="shared" ca="1" si="5"/>
        <v>216000</v>
      </c>
      <c r="K32" s="12">
        <f t="shared" ca="1" si="5"/>
        <v>216000</v>
      </c>
      <c r="L32" s="12">
        <f t="shared" ca="1" si="5"/>
        <v>216000</v>
      </c>
      <c r="M32" s="12">
        <f t="shared" ca="1" si="5"/>
        <v>216000</v>
      </c>
    </row>
    <row r="33" spans="1:13" x14ac:dyDescent="0.25">
      <c r="A33" s="16"/>
      <c r="B33" s="4" t="s">
        <v>14</v>
      </c>
      <c r="D33" s="12">
        <f t="shared" ref="D33:D35" ca="1" si="6">D25*$C$8*($C$4/12)</f>
        <v>0</v>
      </c>
      <c r="E33" s="12">
        <f t="shared" ref="E33:M33" ca="1" si="7">E25*$C$8*($C$4/12)</f>
        <v>0</v>
      </c>
      <c r="F33" s="12">
        <f t="shared" ca="1" si="7"/>
        <v>0</v>
      </c>
      <c r="G33" s="12">
        <f t="shared" ca="1" si="7"/>
        <v>0</v>
      </c>
      <c r="H33" s="12">
        <f t="shared" ca="1" si="7"/>
        <v>0</v>
      </c>
      <c r="I33" s="12">
        <f t="shared" ca="1" si="7"/>
        <v>216000</v>
      </c>
      <c r="J33" s="12">
        <f t="shared" ca="1" si="7"/>
        <v>216000</v>
      </c>
      <c r="K33" s="12">
        <f t="shared" ca="1" si="7"/>
        <v>216000</v>
      </c>
      <c r="L33" s="12">
        <f t="shared" ca="1" si="7"/>
        <v>216000</v>
      </c>
      <c r="M33" s="12">
        <f t="shared" ca="1" si="7"/>
        <v>216000</v>
      </c>
    </row>
    <row r="34" spans="1:13" x14ac:dyDescent="0.25">
      <c r="A34" s="16"/>
      <c r="B34" s="4" t="s">
        <v>15</v>
      </c>
      <c r="D34" s="12">
        <f t="shared" ca="1" si="6"/>
        <v>0</v>
      </c>
      <c r="E34" s="12">
        <f t="shared" ref="E34:M34" ca="1" si="8">E26*$C$8*($C$4/12)</f>
        <v>0</v>
      </c>
      <c r="F34" s="12">
        <f t="shared" ca="1" si="8"/>
        <v>0</v>
      </c>
      <c r="G34" s="12">
        <f t="shared" ca="1" si="8"/>
        <v>0</v>
      </c>
      <c r="H34" s="12">
        <f t="shared" ca="1" si="8"/>
        <v>0</v>
      </c>
      <c r="I34" s="12">
        <f t="shared" ca="1" si="8"/>
        <v>0</v>
      </c>
      <c r="J34" s="12">
        <f t="shared" ca="1" si="8"/>
        <v>216000</v>
      </c>
      <c r="K34" s="12">
        <f t="shared" ca="1" si="8"/>
        <v>216000</v>
      </c>
      <c r="L34" s="12">
        <f t="shared" ca="1" si="8"/>
        <v>216000</v>
      </c>
      <c r="M34" s="12">
        <f t="shared" ca="1" si="8"/>
        <v>216000</v>
      </c>
    </row>
    <row r="35" spans="1:13" x14ac:dyDescent="0.25">
      <c r="A35" s="16"/>
      <c r="B35" s="4" t="s">
        <v>17</v>
      </c>
      <c r="D35" s="12">
        <f t="shared" ca="1" si="6"/>
        <v>0</v>
      </c>
      <c r="E35" s="12">
        <f t="shared" ref="E35:M35" ca="1" si="9">E27*$C$8*($C$4/12)</f>
        <v>0</v>
      </c>
      <c r="F35" s="12">
        <f t="shared" ca="1" si="9"/>
        <v>0</v>
      </c>
      <c r="G35" s="12">
        <f t="shared" ca="1" si="9"/>
        <v>0</v>
      </c>
      <c r="H35" s="12">
        <f t="shared" ca="1" si="9"/>
        <v>0</v>
      </c>
      <c r="I35" s="12">
        <f t="shared" ca="1" si="9"/>
        <v>0</v>
      </c>
      <c r="J35" s="12">
        <f t="shared" ca="1" si="9"/>
        <v>0</v>
      </c>
      <c r="K35" s="12">
        <f t="shared" ca="1" si="9"/>
        <v>216000</v>
      </c>
      <c r="L35" s="12">
        <f t="shared" ca="1" si="9"/>
        <v>216000</v>
      </c>
      <c r="M35" s="12">
        <f t="shared" ca="1" si="9"/>
        <v>216000</v>
      </c>
    </row>
    <row r="36" spans="1:13" x14ac:dyDescent="0.25">
      <c r="B36" s="8" t="s">
        <v>25</v>
      </c>
      <c r="D36" s="13">
        <f ca="1">SUM(D32:D35)</f>
        <v>0</v>
      </c>
      <c r="E36" s="13">
        <f t="shared" ref="E36:M36" ca="1" si="10">SUM(E32:E35)</f>
        <v>0</v>
      </c>
      <c r="F36" s="13">
        <f t="shared" ca="1" si="10"/>
        <v>0</v>
      </c>
      <c r="G36" s="13">
        <f t="shared" ca="1" si="10"/>
        <v>0</v>
      </c>
      <c r="H36" s="13">
        <f t="shared" ca="1" si="10"/>
        <v>216000</v>
      </c>
      <c r="I36" s="13">
        <f t="shared" ca="1" si="10"/>
        <v>432000</v>
      </c>
      <c r="J36" s="13">
        <f t="shared" ca="1" si="10"/>
        <v>648000</v>
      </c>
      <c r="K36" s="13">
        <f t="shared" ca="1" si="10"/>
        <v>864000</v>
      </c>
      <c r="L36" s="13">
        <f t="shared" ca="1" si="10"/>
        <v>864000</v>
      </c>
      <c r="M36" s="13">
        <f t="shared" ca="1" si="10"/>
        <v>864000</v>
      </c>
    </row>
  </sheetData>
  <mergeCells count="4">
    <mergeCell ref="A5:A6"/>
    <mergeCell ref="A13:A16"/>
    <mergeCell ref="A22:A26"/>
    <mergeCell ref="A30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Olaniyi Bello</dc:creator>
  <cp:lastModifiedBy>Olaniyi Bello</cp:lastModifiedBy>
  <dcterms:created xsi:type="dcterms:W3CDTF">2024-11-17T13:43:18Z</dcterms:created>
  <dcterms:modified xsi:type="dcterms:W3CDTF">2024-11-23T15:28:33Z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2024-11-21T00:13:55Z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2a305761-f97d-47e4-8f0f-a6c20c3feb73</vt:lpwstr>
  </property>
  <property fmtid="{D5CDD505-2E9C-101B-9397-08002B2CF9AE}" pid="7" name="MSIP_Label_defa4170-0d19-0005-0004-bc88714345d2_ActionId">
    <vt:lpwstr>39ebc400-b0a8-46d0-add1-2b58855f9d9d</vt:lpwstr>
  </property>
  <property fmtid="{D5CDD505-2E9C-101B-9397-08002B2CF9AE}" pid="8" name="MSIP_Label_defa4170-0d19-0005-0004-bc88714345d2_ContentBits">
    <vt:lpwstr>0</vt:lpwstr>
  </property>
</Properties>
</file>