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3x06s1-my.sharepoint.com/personal/neeyi_3x06s1_onmicrosoft_com/Documents/UDACITY BUSINESS ANALYSTIC/"/>
    </mc:Choice>
  </mc:AlternateContent>
  <xr:revisionPtr revIDLastSave="3" documentId="8_{8E87DED2-95DA-474C-9295-59FDFEFFA22B}" xr6:coauthVersionLast="47" xr6:coauthVersionMax="47" xr10:uidLastSave="{1297CDBC-9E44-4DA5-9784-5F847A023F45}"/>
  <bookViews>
    <workbookView xWindow="-28020" yWindow="0" windowWidth="26445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J29" i="1"/>
  <c r="I29" i="1"/>
  <c r="H29" i="1"/>
  <c r="G29" i="1"/>
  <c r="F29" i="1"/>
  <c r="E29" i="1"/>
  <c r="D29" i="1"/>
  <c r="K22" i="1"/>
  <c r="J22" i="1"/>
  <c r="I22" i="1"/>
  <c r="H22" i="1"/>
  <c r="G22" i="1"/>
  <c r="F22" i="1"/>
  <c r="E22" i="1"/>
  <c r="D22" i="1"/>
  <c r="G13" i="1"/>
  <c r="H13" i="1"/>
  <c r="F13" i="1"/>
  <c r="E13" i="1"/>
  <c r="D13" i="1"/>
  <c r="K13" i="1"/>
  <c r="J13" i="1"/>
  <c r="I13" i="1"/>
  <c r="C16" i="1"/>
  <c r="C25" i="1" s="1"/>
  <c r="C15" i="1"/>
  <c r="C24" i="1" s="1"/>
  <c r="C14" i="1"/>
  <c r="B8" i="1"/>
  <c r="D24" i="1" l="1"/>
  <c r="D31" i="1" s="1"/>
  <c r="D25" i="1"/>
  <c r="D32" i="1" s="1"/>
  <c r="K24" i="1"/>
  <c r="K31" i="1" s="1"/>
  <c r="J25" i="1"/>
  <c r="J32" i="1" s="1"/>
  <c r="J24" i="1"/>
  <c r="J31" i="1" s="1"/>
  <c r="I24" i="1"/>
  <c r="I31" i="1" s="1"/>
  <c r="K25" i="1"/>
  <c r="K32" i="1" s="1"/>
  <c r="I25" i="1"/>
  <c r="I32" i="1" s="1"/>
  <c r="H25" i="1"/>
  <c r="H32" i="1" s="1"/>
  <c r="H24" i="1"/>
  <c r="H31" i="1" s="1"/>
  <c r="G25" i="1"/>
  <c r="G32" i="1" s="1"/>
  <c r="G24" i="1"/>
  <c r="G31" i="1" s="1"/>
  <c r="F25" i="1"/>
  <c r="F32" i="1" s="1"/>
  <c r="F24" i="1"/>
  <c r="F31" i="1" s="1"/>
  <c r="E25" i="1"/>
  <c r="E32" i="1" s="1"/>
  <c r="E24" i="1"/>
  <c r="E31" i="1" s="1"/>
  <c r="E14" i="1"/>
  <c r="C23" i="1"/>
  <c r="D15" i="1"/>
  <c r="D16" i="1"/>
  <c r="K16" i="1"/>
  <c r="K15" i="1"/>
  <c r="J16" i="1"/>
  <c r="J15" i="1"/>
  <c r="H16" i="1"/>
  <c r="H15" i="1"/>
  <c r="I15" i="1"/>
  <c r="G16" i="1"/>
  <c r="G15" i="1"/>
  <c r="I16" i="1"/>
  <c r="F16" i="1"/>
  <c r="F15" i="1"/>
  <c r="E16" i="1"/>
  <c r="E15" i="1"/>
  <c r="D14" i="1"/>
  <c r="K14" i="1"/>
  <c r="J14" i="1"/>
  <c r="I14" i="1"/>
  <c r="H14" i="1"/>
  <c r="G14" i="1"/>
  <c r="F14" i="1"/>
  <c r="D23" i="1" l="1"/>
  <c r="D30" i="1" s="1"/>
  <c r="D33" i="1" s="1"/>
  <c r="E23" i="1"/>
  <c r="E30" i="1" s="1"/>
  <c r="F23" i="1"/>
  <c r="F30" i="1" s="1"/>
  <c r="J23" i="1"/>
  <c r="J30" i="1" s="1"/>
  <c r="G23" i="1"/>
  <c r="G30" i="1" s="1"/>
  <c r="H23" i="1"/>
  <c r="H30" i="1" s="1"/>
  <c r="I23" i="1"/>
  <c r="I30" i="1" s="1"/>
  <c r="K23" i="1"/>
  <c r="K30" i="1" s="1"/>
</calcChain>
</file>

<file path=xl/sharedStrings.xml><?xml version="1.0" encoding="utf-8"?>
<sst xmlns="http://schemas.openxmlformats.org/spreadsheetml/2006/main" count="32" uniqueCount="23">
  <si>
    <t>Key Seller Assumptions &amp; KPIs</t>
  </si>
  <si>
    <t># Opportunities Closed by Sales Person (Annually)</t>
  </si>
  <si>
    <t>Avg PPU/mo</t>
  </si>
  <si>
    <t>Avg Units per Oppty</t>
  </si>
  <si>
    <t>Avg Contract Months/Oppty</t>
  </si>
  <si>
    <t>Avg Opportunity Size (Booking)</t>
  </si>
  <si>
    <t>Sales Hiring Schedule</t>
  </si>
  <si>
    <t>Sales Employee</t>
  </si>
  <si>
    <t>Projected Hire Date</t>
  </si>
  <si>
    <t>Sales Person 1</t>
  </si>
  <si>
    <t>Sales Person 2</t>
  </si>
  <si>
    <t>Sales Person 3</t>
  </si>
  <si>
    <t>Seller Ramp Assumption</t>
  </si>
  <si>
    <t>Sales Productivity Schedule</t>
  </si>
  <si>
    <t>Projected Ramp Date</t>
  </si>
  <si>
    <t>Projected Bookings per Sales Person</t>
  </si>
  <si>
    <t>Total Bookings</t>
  </si>
  <si>
    <t>ADD 30 days to today's date</t>
  </si>
  <si>
    <t>ADD 60 days to today's date</t>
  </si>
  <si>
    <t>ADD 90 days to today's date</t>
  </si>
  <si>
    <t>ADD PROJECTED RAMP DATE</t>
  </si>
  <si>
    <t>Create Schedule</t>
  </si>
  <si>
    <t>COMPLETE PROJECTED BOOKINGS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</si>
</sst>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164" fontId="3" fillId="2" borderId="0" xfId="0" applyNumberFormat="1" applyFont="1" applyFill="1" applyAlignment="1">
      <alignment horizontal="center" wrapText="1"/>
    </xf>
    <xf numFmtId="164" fontId="5" fillId="3" borderId="0" xfId="0" applyNumberFormat="1" applyFont="1" applyFill="1" applyAlignment="1">
      <alignment horizontal="center" wrapText="1"/>
    </xf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 wrapText="1"/>
    </xf>
    <xf numFmtId="0" fontId="7" fillId="0" borderId="0" xfId="0" applyFont="1"/>
    <xf numFmtId="14" fontId="7" fillId="0" borderId="0" xfId="0" applyNumberFormat="1" applyFont="1" applyAlignment="1">
      <alignment horizontal="center" wrapText="1"/>
    </xf>
    <xf numFmtId="14" fontId="7" fillId="0" borderId="0" xfId="0" applyNumberFormat="1" applyFont="1" applyAlignment="1">
      <alignment horizontal="left"/>
    </xf>
    <xf numFmtId="14" fontId="7" fillId="2" borderId="0" xfId="0" applyNumberFormat="1" applyFont="1" applyFill="1" applyAlignment="1">
      <alignment horizontal="center" wrapText="1"/>
    </xf>
    <xf numFmtId="14" fontId="7" fillId="0" borderId="0" xfId="0" applyNumberFormat="1" applyFont="1" applyAlignment="1">
      <alignment horizontal="right" wrapText="1"/>
    </xf>
    <xf numFmtId="1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9"/>
  <sheetViews>
    <sheetView tabSelected="1" topLeftCell="A23" workbookViewId="0">
      <selection activeCell="J30" sqref="J30"/>
    </sheetView>
  </sheetViews>
  <sheetFormatPr defaultColWidth="14.42578125" defaultRowHeight="15" x14ac:dyDescent="0.25"/>
  <cols>
    <col min="1" max="1" width="36.5703125" style="13" customWidth="1"/>
    <col min="2" max="2" width="14.42578125" style="13"/>
  </cols>
  <sheetData>
    <row r="1" spans="1:25" ht="15.75" customHeight="1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3" t="s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5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47.45" customHeight="1" x14ac:dyDescent="0.25">
      <c r="A4" s="1" t="s">
        <v>1</v>
      </c>
      <c r="B4" s="4">
        <v>53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47.45" customHeight="1" x14ac:dyDescent="0.25">
      <c r="A5" s="5" t="s">
        <v>2</v>
      </c>
      <c r="B5" s="6">
        <v>250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4.95" customHeight="1" x14ac:dyDescent="0.25">
      <c r="A6" s="5" t="s">
        <v>3</v>
      </c>
      <c r="B6" s="4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39" customHeight="1" x14ac:dyDescent="0.25">
      <c r="A7" s="1" t="s">
        <v>4</v>
      </c>
      <c r="B7" s="4">
        <v>24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81" customHeight="1" x14ac:dyDescent="0.25">
      <c r="A8" s="1" t="s">
        <v>5</v>
      </c>
      <c r="B8" s="7">
        <f>B5*B6*B7</f>
        <v>336000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5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5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5">
      <c r="A11" s="3" t="s">
        <v>6</v>
      </c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5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4.95" customHeight="1" x14ac:dyDescent="0.25">
      <c r="A13" s="8" t="s">
        <v>7</v>
      </c>
      <c r="B13" s="8" t="s">
        <v>8</v>
      </c>
      <c r="C13" s="17" t="s">
        <v>21</v>
      </c>
      <c r="D13" s="9">
        <f ca="1">EOMONTH(TODAY(),0)</f>
        <v>45688</v>
      </c>
      <c r="E13" s="9">
        <f ca="1">EOMONTH(TODAY(),1)</f>
        <v>45716</v>
      </c>
      <c r="F13" s="9">
        <f ca="1">EOMONTH(TODAY(),2)</f>
        <v>45747</v>
      </c>
      <c r="G13" s="20">
        <f ca="1">EOMONTH(TODAY(),3)</f>
        <v>45777</v>
      </c>
      <c r="H13" s="20">
        <f ca="1">EOMONTH(TODAY(),4)</f>
        <v>45808</v>
      </c>
      <c r="I13" s="20">
        <f ca="1">EOMONTH(TODAY(),5)</f>
        <v>45838</v>
      </c>
      <c r="J13" s="20">
        <f ca="1">EOMONTH(TODAY(),6)</f>
        <v>45869</v>
      </c>
      <c r="K13" s="20">
        <f ca="1">EOMONTH(TODAY(),7)</f>
        <v>45900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32.1" customHeight="1" x14ac:dyDescent="0.25">
      <c r="A14" s="1" t="s">
        <v>9</v>
      </c>
      <c r="B14" s="18" t="s">
        <v>17</v>
      </c>
      <c r="C14" s="19">
        <f ca="1">TODAY()+30</f>
        <v>45707</v>
      </c>
      <c r="D14" s="14">
        <f ca="1">IF($C14&lt;=D$13,1,0)</f>
        <v>0</v>
      </c>
      <c r="E14" s="14">
        <f t="shared" ref="E14:K16" ca="1" si="0">IF($C14&lt;=E$13,1,0)</f>
        <v>1</v>
      </c>
      <c r="F14" s="14">
        <f t="shared" ca="1" si="0"/>
        <v>1</v>
      </c>
      <c r="G14" s="14">
        <f t="shared" ca="1" si="0"/>
        <v>1</v>
      </c>
      <c r="H14" s="14">
        <f t="shared" ca="1" si="0"/>
        <v>1</v>
      </c>
      <c r="I14" s="14">
        <f t="shared" ca="1" si="0"/>
        <v>1</v>
      </c>
      <c r="J14" s="14">
        <f t="shared" ca="1" si="0"/>
        <v>1</v>
      </c>
      <c r="K14" s="14">
        <f t="shared" ca="1" si="0"/>
        <v>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30.6" customHeight="1" x14ac:dyDescent="0.25">
      <c r="A15" s="1" t="s">
        <v>10</v>
      </c>
      <c r="B15" s="18" t="s">
        <v>18</v>
      </c>
      <c r="C15" s="19">
        <f ca="1">TODAY()+60</f>
        <v>45737</v>
      </c>
      <c r="D15" s="14">
        <f t="shared" ref="D15:D16" ca="1" si="1">IF($C15&lt;=D$13,1,0)</f>
        <v>0</v>
      </c>
      <c r="E15" s="14">
        <f t="shared" ca="1" si="0"/>
        <v>0</v>
      </c>
      <c r="F15" s="14">
        <f t="shared" ca="1" si="0"/>
        <v>1</v>
      </c>
      <c r="G15" s="14">
        <f t="shared" ca="1" si="0"/>
        <v>1</v>
      </c>
      <c r="H15" s="14">
        <f t="shared" ca="1" si="0"/>
        <v>1</v>
      </c>
      <c r="I15" s="14">
        <f t="shared" ca="1" si="0"/>
        <v>1</v>
      </c>
      <c r="J15" s="14">
        <f t="shared" ca="1" si="0"/>
        <v>1</v>
      </c>
      <c r="K15" s="14">
        <f t="shared" ca="1" si="0"/>
        <v>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30.95" customHeight="1" x14ac:dyDescent="0.25">
      <c r="A16" s="1" t="s">
        <v>11</v>
      </c>
      <c r="B16" s="18" t="s">
        <v>19</v>
      </c>
      <c r="C16" s="19">
        <f ca="1">TODAY()+90</f>
        <v>45767</v>
      </c>
      <c r="D16" s="14">
        <f t="shared" ca="1" si="1"/>
        <v>0</v>
      </c>
      <c r="E16" s="14">
        <f t="shared" ca="1" si="0"/>
        <v>0</v>
      </c>
      <c r="F16" s="14">
        <f t="shared" ca="1" si="0"/>
        <v>0</v>
      </c>
      <c r="G16" s="14">
        <f t="shared" ca="1" si="0"/>
        <v>1</v>
      </c>
      <c r="H16" s="14">
        <f t="shared" ca="1" si="0"/>
        <v>1</v>
      </c>
      <c r="I16" s="14">
        <f t="shared" ca="1" si="0"/>
        <v>1</v>
      </c>
      <c r="J16" s="14">
        <f t="shared" ca="1" si="0"/>
        <v>1</v>
      </c>
      <c r="K16" s="14">
        <f t="shared" ca="1" si="0"/>
        <v>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5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9.45" customHeight="1" x14ac:dyDescent="0.25">
      <c r="A18" s="1"/>
      <c r="B18" s="8" t="s">
        <v>12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5">
      <c r="A19" s="1"/>
      <c r="B19" s="4">
        <v>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 x14ac:dyDescent="0.25">
      <c r="A20" s="8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45.75" customHeight="1" x14ac:dyDescent="0.25">
      <c r="A21" s="3" t="s">
        <v>13</v>
      </c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6.25" x14ac:dyDescent="0.25">
      <c r="A22" s="1"/>
      <c r="B22" s="8" t="s">
        <v>14</v>
      </c>
      <c r="C22" s="17" t="s">
        <v>21</v>
      </c>
      <c r="D22" s="9">
        <f ca="1">EOMONTH(TODAY(),0)</f>
        <v>45688</v>
      </c>
      <c r="E22" s="9">
        <f ca="1">EOMONTH(TODAY(),1)</f>
        <v>45716</v>
      </c>
      <c r="F22" s="9">
        <f ca="1">EOMONTH(TODAY(),2)</f>
        <v>45747</v>
      </c>
      <c r="G22" s="20">
        <f ca="1">EOMONTH(TODAY(),3)</f>
        <v>45777</v>
      </c>
      <c r="H22" s="20">
        <f ca="1">EOMONTH(TODAY(),4)</f>
        <v>45808</v>
      </c>
      <c r="I22" s="20">
        <f ca="1">EOMONTH(TODAY(),5)</f>
        <v>45838</v>
      </c>
      <c r="J22" s="20">
        <f ca="1">EOMONTH(TODAY(),6)</f>
        <v>45869</v>
      </c>
      <c r="K22" s="20">
        <f ca="1">EOMONTH(TODAY(),7)</f>
        <v>45900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39" x14ac:dyDescent="0.25">
      <c r="A23" s="1" t="s">
        <v>9</v>
      </c>
      <c r="B23" s="16" t="s">
        <v>20</v>
      </c>
      <c r="C23" s="19">
        <f ca="1">EOMONTH(C14,$B$19)</f>
        <v>45838</v>
      </c>
      <c r="D23" s="10">
        <f ca="1">IF($C23&lt;=D$22,1,0)</f>
        <v>0</v>
      </c>
      <c r="E23" s="10">
        <f t="shared" ref="E23:K25" ca="1" si="2">IF($C23&lt;=E$22,1,0)</f>
        <v>0</v>
      </c>
      <c r="F23" s="10">
        <f t="shared" ca="1" si="2"/>
        <v>0</v>
      </c>
      <c r="G23" s="10">
        <f t="shared" ca="1" si="2"/>
        <v>0</v>
      </c>
      <c r="H23" s="10">
        <f t="shared" ca="1" si="2"/>
        <v>0</v>
      </c>
      <c r="I23" s="10">
        <f t="shared" ca="1" si="2"/>
        <v>1</v>
      </c>
      <c r="J23" s="10">
        <f t="shared" ca="1" si="2"/>
        <v>1</v>
      </c>
      <c r="K23" s="10">
        <f t="shared" ca="1" si="2"/>
        <v>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39" x14ac:dyDescent="0.25">
      <c r="A24" s="1" t="s">
        <v>10</v>
      </c>
      <c r="B24" s="16" t="s">
        <v>20</v>
      </c>
      <c r="C24" s="19">
        <f t="shared" ref="C24:C25" ca="1" si="3">EOMONTH(C15,$B$19)</f>
        <v>45869</v>
      </c>
      <c r="D24" s="10">
        <f t="shared" ref="D24:D25" ca="1" si="4">IF($C24&lt;=D$22,1,0)</f>
        <v>0</v>
      </c>
      <c r="E24" s="10">
        <f t="shared" ca="1" si="2"/>
        <v>0</v>
      </c>
      <c r="F24" s="10">
        <f t="shared" ca="1" si="2"/>
        <v>0</v>
      </c>
      <c r="G24" s="10">
        <f t="shared" ca="1" si="2"/>
        <v>0</v>
      </c>
      <c r="H24" s="10">
        <f t="shared" ca="1" si="2"/>
        <v>0</v>
      </c>
      <c r="I24" s="10">
        <f t="shared" ca="1" si="2"/>
        <v>0</v>
      </c>
      <c r="J24" s="10">
        <f t="shared" ca="1" si="2"/>
        <v>1</v>
      </c>
      <c r="K24" s="10">
        <f t="shared" ca="1" si="2"/>
        <v>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9" x14ac:dyDescent="0.25">
      <c r="A25" s="1" t="s">
        <v>11</v>
      </c>
      <c r="B25" s="16" t="s">
        <v>20</v>
      </c>
      <c r="C25" s="19">
        <f t="shared" ca="1" si="3"/>
        <v>45900</v>
      </c>
      <c r="D25" s="10">
        <f t="shared" ca="1" si="4"/>
        <v>0</v>
      </c>
      <c r="E25" s="10">
        <f t="shared" ca="1" si="2"/>
        <v>0</v>
      </c>
      <c r="F25" s="10">
        <f t="shared" ca="1" si="2"/>
        <v>0</v>
      </c>
      <c r="G25" s="10">
        <f t="shared" ca="1" si="2"/>
        <v>0</v>
      </c>
      <c r="H25" s="10">
        <f t="shared" ca="1" si="2"/>
        <v>0</v>
      </c>
      <c r="I25" s="10">
        <f t="shared" ca="1" si="2"/>
        <v>0</v>
      </c>
      <c r="J25" s="10">
        <f t="shared" ca="1" si="2"/>
        <v>0</v>
      </c>
      <c r="K25" s="10">
        <f t="shared" ca="1" si="2"/>
        <v>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41.45" customHeight="1" x14ac:dyDescent="0.25">
      <c r="A28" s="3" t="s">
        <v>15</v>
      </c>
      <c r="B28" s="8"/>
      <c r="C28" s="15" t="s">
        <v>22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1"/>
      <c r="B29" s="8"/>
      <c r="C29" s="9"/>
      <c r="D29" s="9">
        <f ca="1">EOMONTH(TODAY(),0)</f>
        <v>45688</v>
      </c>
      <c r="E29" s="9">
        <f ca="1">EOMONTH(TODAY(),1)</f>
        <v>45716</v>
      </c>
      <c r="F29" s="9">
        <f ca="1">EOMONTH(TODAY(),2)</f>
        <v>45747</v>
      </c>
      <c r="G29" s="20">
        <f ca="1">EOMONTH(TODAY(),3)</f>
        <v>45777</v>
      </c>
      <c r="H29" s="20">
        <f ca="1">EOMONTH(TODAY(),4)</f>
        <v>45808</v>
      </c>
      <c r="I29" s="20">
        <f ca="1">EOMONTH(TODAY(),5)</f>
        <v>45838</v>
      </c>
      <c r="J29" s="20">
        <f ca="1">EOMONTH(TODAY(),6)</f>
        <v>45869</v>
      </c>
      <c r="K29" s="20">
        <f ca="1">EOMONTH(TODAY(),7)</f>
        <v>45900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1" t="s">
        <v>9</v>
      </c>
      <c r="B30" s="8"/>
      <c r="C30" s="11"/>
      <c r="D30" s="11">
        <f ca="1">D23*$B$8*($B$4/12)</f>
        <v>0</v>
      </c>
      <c r="E30" s="11">
        <f t="shared" ref="E30:K30" ca="1" si="5">E23*$B$8*($B$4/12)</f>
        <v>0</v>
      </c>
      <c r="F30" s="11">
        <f t="shared" ca="1" si="5"/>
        <v>0</v>
      </c>
      <c r="G30" s="11">
        <f t="shared" ca="1" si="5"/>
        <v>0</v>
      </c>
      <c r="H30" s="11">
        <f t="shared" ca="1" si="5"/>
        <v>0</v>
      </c>
      <c r="I30" s="11">
        <f t="shared" ca="1" si="5"/>
        <v>1484000</v>
      </c>
      <c r="J30" s="11">
        <f t="shared" ca="1" si="5"/>
        <v>1484000</v>
      </c>
      <c r="K30" s="11">
        <f t="shared" ca="1" si="5"/>
        <v>1484000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1" t="s">
        <v>10</v>
      </c>
      <c r="B31" s="8"/>
      <c r="C31" s="11"/>
      <c r="D31" s="11">
        <f t="shared" ref="D31:K31" ca="1" si="6">D24*$B$8*($B$4/12)</f>
        <v>0</v>
      </c>
      <c r="E31" s="11">
        <f t="shared" ca="1" si="6"/>
        <v>0</v>
      </c>
      <c r="F31" s="11">
        <f t="shared" ca="1" si="6"/>
        <v>0</v>
      </c>
      <c r="G31" s="11">
        <f t="shared" ca="1" si="6"/>
        <v>0</v>
      </c>
      <c r="H31" s="11">
        <f t="shared" ca="1" si="6"/>
        <v>0</v>
      </c>
      <c r="I31" s="11">
        <f t="shared" ca="1" si="6"/>
        <v>0</v>
      </c>
      <c r="J31" s="11">
        <f t="shared" ca="1" si="6"/>
        <v>1484000</v>
      </c>
      <c r="K31" s="11">
        <f t="shared" ca="1" si="6"/>
        <v>1484000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1" t="s">
        <v>11</v>
      </c>
      <c r="B32" s="8"/>
      <c r="C32" s="11"/>
      <c r="D32" s="11">
        <f t="shared" ref="D32:K32" ca="1" si="7">D25*$B$8*($B$4/12)</f>
        <v>0</v>
      </c>
      <c r="E32" s="11">
        <f t="shared" ca="1" si="7"/>
        <v>0</v>
      </c>
      <c r="F32" s="11">
        <f t="shared" ca="1" si="7"/>
        <v>0</v>
      </c>
      <c r="G32" s="11">
        <f t="shared" ca="1" si="7"/>
        <v>0</v>
      </c>
      <c r="H32" s="11">
        <f t="shared" ca="1" si="7"/>
        <v>0</v>
      </c>
      <c r="I32" s="11">
        <f t="shared" ca="1" si="7"/>
        <v>0</v>
      </c>
      <c r="J32" s="11">
        <f t="shared" ca="1" si="7"/>
        <v>0</v>
      </c>
      <c r="K32" s="11">
        <f t="shared" ca="1" si="7"/>
        <v>1484000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8" t="s">
        <v>16</v>
      </c>
      <c r="B33" s="8"/>
      <c r="C33" s="12"/>
      <c r="D33" s="12">
        <f ca="1">SUM(D30:D32)</f>
        <v>0</v>
      </c>
      <c r="E33" s="12"/>
      <c r="F33" s="12"/>
      <c r="G33" s="12"/>
      <c r="H33" s="12"/>
      <c r="I33" s="12"/>
      <c r="J33" s="12"/>
      <c r="K33" s="1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5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5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5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5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5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5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5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5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5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5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5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5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5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5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5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5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5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5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5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5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5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5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5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5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5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5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5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5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5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5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5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5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5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5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5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5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5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5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5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5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5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5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5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5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5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5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5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5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5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5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5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5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5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5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5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5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5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5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5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5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5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5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5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5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5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5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5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5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5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5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5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5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5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5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5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5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5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5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5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5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5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5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5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5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5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5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5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5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5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5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5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5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5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5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5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5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5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5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5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5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5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5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5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5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5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5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5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5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5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5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5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5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5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5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5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5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5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5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5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5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5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5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5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5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5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5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5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5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5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5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5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5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5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5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5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5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5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5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5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5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5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5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5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5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5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5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5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5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5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5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5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5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5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5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5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5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5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5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5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5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5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5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5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5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5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5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5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5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5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5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5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5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5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5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5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5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5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5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5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5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5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5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5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5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5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5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5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5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5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5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5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5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5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5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5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5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5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5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5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5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5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5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5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5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5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5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5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5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5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5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5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5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5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5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5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5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5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5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5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5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5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5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5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5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5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5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5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5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5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5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5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5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5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5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5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5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5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5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5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5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5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5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5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5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5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5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5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5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5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5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5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5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5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5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5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5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5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5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5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5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5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5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1"/>
      <c r="B1007" s="1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1"/>
      <c r="B1008" s="1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1"/>
      <c r="B1009" s="1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Olaniyi Bello</cp:lastModifiedBy>
  <dcterms:created xsi:type="dcterms:W3CDTF">2018-11-19T19:00:06Z</dcterms:created>
  <dcterms:modified xsi:type="dcterms:W3CDTF">2025-01-20T11:23:27Z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2024-11-17T16:46:52Z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2a305761-f97d-47e4-8f0f-a6c20c3feb73</vt:lpwstr>
  </property>
  <property fmtid="{D5CDD505-2E9C-101B-9397-08002B2CF9AE}" pid="7" name="MSIP_Label_defa4170-0d19-0005-0004-bc88714345d2_ActionId">
    <vt:lpwstr>b0627440-cf2c-4c0d-9358-9a54592ebab3</vt:lpwstr>
  </property>
  <property fmtid="{D5CDD505-2E9C-101B-9397-08002B2CF9AE}" pid="8" name="MSIP_Label_defa4170-0d19-0005-0004-bc88714345d2_ContentBits">
    <vt:lpwstr>0</vt:lpwstr>
  </property>
</Properties>
</file>