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W:\09.07.11 Информационные системы и программирование\Урусова,Орелкина,Доос\АД\"/>
    </mc:Choice>
  </mc:AlternateContent>
  <bookViews>
    <workbookView xWindow="0" yWindow="0" windowWidth="28800" windowHeight="12300" activeTab="2"/>
  </bookViews>
  <sheets>
    <sheet name="Лист1" sheetId="1" r:id="rId1"/>
    <sheet name="2023" sheetId="2" r:id="rId2"/>
    <sheet name="2024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O4" i="1" l="1"/>
  <c r="O5" i="1"/>
  <c r="O6" i="1"/>
  <c r="O7" i="1"/>
  <c r="O8" i="1"/>
  <c r="O9" i="1"/>
  <c r="O10" i="1"/>
  <c r="O11" i="1"/>
  <c r="O12" i="1"/>
  <c r="O13" i="1"/>
  <c r="O14" i="1"/>
  <c r="O3" i="1"/>
  <c r="L4" i="1"/>
  <c r="L5" i="1"/>
  <c r="L6" i="1"/>
  <c r="L7" i="1"/>
  <c r="L8" i="1"/>
  <c r="L9" i="1"/>
  <c r="L10" i="1"/>
  <c r="L11" i="1"/>
  <c r="L12" i="1"/>
  <c r="L13" i="1"/>
  <c r="L14" i="1"/>
  <c r="L3" i="1"/>
  <c r="P18" i="1"/>
  <c r="N4" i="1"/>
  <c r="N5" i="1"/>
  <c r="N6" i="1"/>
  <c r="N7" i="1"/>
  <c r="N8" i="1"/>
  <c r="N9" i="1"/>
  <c r="N10" i="1"/>
  <c r="N11" i="1"/>
  <c r="N12" i="1"/>
  <c r="N13" i="1"/>
  <c r="N14" i="1"/>
  <c r="N3" i="1"/>
  <c r="K4" i="1"/>
  <c r="K5" i="1"/>
  <c r="K6" i="1"/>
  <c r="K7" i="1"/>
  <c r="K8" i="1"/>
  <c r="K9" i="1"/>
  <c r="K10" i="1"/>
  <c r="K11" i="1"/>
  <c r="K12" i="1"/>
  <c r="K13" i="1"/>
  <c r="K14" i="1"/>
  <c r="K3" i="1"/>
  <c r="O18" i="1"/>
  <c r="E18" i="1" l="1"/>
  <c r="H2" i="1"/>
  <c r="I13" i="1"/>
  <c r="I12" i="1"/>
  <c r="I11" i="1"/>
  <c r="I10" i="1"/>
  <c r="I9" i="1"/>
  <c r="I8" i="1"/>
  <c r="I7" i="1"/>
  <c r="I6" i="1"/>
  <c r="B29" i="1"/>
  <c r="B28" i="1"/>
  <c r="B27" i="1"/>
  <c r="B26" i="1"/>
  <c r="B25" i="1"/>
  <c r="B24" i="1"/>
  <c r="B23" i="1"/>
  <c r="B22" i="1"/>
  <c r="B21" i="1"/>
  <c r="B20" i="1"/>
  <c r="B19" i="1"/>
  <c r="B18" i="1"/>
  <c r="E9" i="1" l="1"/>
  <c r="E3" i="1"/>
  <c r="D12" i="1"/>
  <c r="C7" i="1"/>
  <c r="B5" i="1"/>
  <c r="F18" i="1" l="1"/>
  <c r="G25" i="1" s="1"/>
  <c r="D31" i="1" a="1"/>
  <c r="D31" i="1" s="1"/>
  <c r="G26" i="1" l="1"/>
  <c r="G24" i="1"/>
  <c r="G19" i="1"/>
  <c r="G21" i="1"/>
  <c r="G22" i="1"/>
  <c r="G29" i="1"/>
  <c r="G20" i="1"/>
  <c r="G18" i="1"/>
  <c r="G27" i="1"/>
  <c r="G28" i="1"/>
  <c r="G23" i="1"/>
  <c r="E31" i="1"/>
  <c r="D29" i="1" s="1"/>
  <c r="E29" i="1" s="1"/>
  <c r="M28" i="1" l="1"/>
  <c r="N28" i="1" s="1"/>
  <c r="J19" i="1"/>
  <c r="H3" i="1" s="1"/>
  <c r="M24" i="1"/>
  <c r="N24" i="1" s="1"/>
  <c r="J21" i="1"/>
  <c r="K21" i="1" s="1"/>
  <c r="H5" i="1" s="1"/>
  <c r="M27" i="1"/>
  <c r="N27" i="1" s="1"/>
  <c r="J22" i="1"/>
  <c r="K22" i="1" s="1"/>
  <c r="H6" i="1" s="1"/>
  <c r="J28" i="1"/>
  <c r="K28" i="1" s="1"/>
  <c r="H12" i="1" s="1"/>
  <c r="M23" i="1"/>
  <c r="N23" i="1" s="1"/>
  <c r="D18" i="1"/>
  <c r="M18" i="1"/>
  <c r="N18" i="1" s="1"/>
  <c r="I2" i="1" s="1"/>
  <c r="M20" i="1"/>
  <c r="N20" i="1" s="1"/>
  <c r="I4" i="1" s="1"/>
  <c r="M29" i="1"/>
  <c r="N29" i="1" s="1"/>
  <c r="J24" i="1"/>
  <c r="K24" i="1" s="1"/>
  <c r="H8" i="1" s="1"/>
  <c r="M19" i="1"/>
  <c r="N19" i="1" s="1"/>
  <c r="I3" i="1" s="1"/>
  <c r="J27" i="1"/>
  <c r="K27" i="1" s="1"/>
  <c r="H11" i="1" s="1"/>
  <c r="M26" i="1"/>
  <c r="N26" i="1" s="1"/>
  <c r="J18" i="1"/>
  <c r="K18" i="1" s="1"/>
  <c r="M25" i="1"/>
  <c r="N25" i="1" s="1"/>
  <c r="J25" i="1"/>
  <c r="K25" i="1" s="1"/>
  <c r="H9" i="1" s="1"/>
  <c r="J20" i="1"/>
  <c r="K20" i="1" s="1"/>
  <c r="H4" i="1" s="1"/>
  <c r="J29" i="1"/>
  <c r="K29" i="1" s="1"/>
  <c r="H13" i="1" s="1"/>
  <c r="J23" i="1"/>
  <c r="K23" i="1" s="1"/>
  <c r="H7" i="1" s="1"/>
  <c r="M22" i="1"/>
  <c r="N22" i="1" s="1"/>
  <c r="J26" i="1"/>
  <c r="K26" i="1" s="1"/>
  <c r="H10" i="1" s="1"/>
  <c r="M21" i="1"/>
  <c r="N21" i="1" s="1"/>
  <c r="I5" i="1" s="1"/>
  <c r="D19" i="1"/>
  <c r="E19" i="1" s="1"/>
  <c r="D26" i="1"/>
  <c r="E26" i="1" s="1"/>
  <c r="D22" i="1"/>
  <c r="E22" i="1" s="1"/>
  <c r="D23" i="1"/>
  <c r="E23" i="1" s="1"/>
  <c r="D25" i="1"/>
  <c r="E25" i="1" s="1"/>
  <c r="D21" i="1"/>
  <c r="E21" i="1" s="1"/>
  <c r="D24" i="1"/>
  <c r="E24" i="1" s="1"/>
  <c r="D28" i="1"/>
  <c r="E28" i="1" s="1"/>
  <c r="H18" i="1"/>
  <c r="D27" i="1"/>
  <c r="E27" i="1" s="1"/>
  <c r="D20" i="1"/>
  <c r="E20" i="1" s="1"/>
</calcChain>
</file>

<file path=xl/sharedStrings.xml><?xml version="1.0" encoding="utf-8"?>
<sst xmlns="http://schemas.openxmlformats.org/spreadsheetml/2006/main" count="57" uniqueCount="36">
  <si>
    <t>Месяц/год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</si>
  <si>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</si>
  <si>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</si>
  <si>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</si>
  <si>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</si>
  <si>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</si>
  <si>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</si>
  <si>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</si>
  <si>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</si>
  <si>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</si>
  <si>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</si>
  <si>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</si>
  <si>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</si>
  <si>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Период</t>
  </si>
  <si>
    <t>Линейный тренд</t>
  </si>
  <si>
    <t>Значение тренда</t>
  </si>
  <si>
    <t>b</t>
  </si>
  <si>
    <t>a</t>
  </si>
  <si>
    <t>у=bx+a</t>
  </si>
  <si>
    <t>Отклонение  фактических продаж от значений тренда</t>
  </si>
  <si>
    <t>Средние продажи за год</t>
  </si>
  <si>
    <t>Индекс сезонности</t>
  </si>
  <si>
    <t>Средний индекс</t>
  </si>
  <si>
    <t>Период прогноза (2023)</t>
  </si>
  <si>
    <t>Период прогноза (2024)</t>
  </si>
  <si>
    <t>2022 (y)</t>
  </si>
  <si>
    <t>Период (x)</t>
  </si>
  <si>
    <t>Оптимистичный прогноз</t>
  </si>
  <si>
    <t>Пессимистичный прогноз</t>
  </si>
  <si>
    <t>Продажи</t>
  </si>
  <si>
    <t>Прогноз</t>
  </si>
  <si>
    <t>Пессимистичный</t>
  </si>
  <si>
    <t xml:space="preserve">Оптимистичный </t>
  </si>
  <si>
    <t>Прогноз с учетом сезонности</t>
  </si>
  <si>
    <t>Отклонение 2023</t>
  </si>
  <si>
    <t>Отлонение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</si>
</sst>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[$₽-419]_-;\-* #,##0\ [$₽-419]_-;_-* &quot;-&quot;\ [$₽-419]_-;_-@_-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BC5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0">
    <xf numFmtId="0" fontId="0" fillId="0" borderId="0" xfId="0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3" fillId="0" borderId="1" xfId="0" applyFont="1" applyBorder="1" applyAlignment="1">
      <alignment horizontal="center"/>
    </xf>
    <xf numFmtId="166" fontId="0" fillId="0" borderId="1" xfId="0" applyNumberFormat="1" applyBorder="1"/>
    <xf numFmtId="165" fontId="0" fillId="0" borderId="1" xfId="0" applyNumberFormat="1" applyBorder="1"/>
    <xf numFmtId="42" fontId="0" fillId="0" borderId="1" xfId="1" applyNumberFormat="1" applyFont="1" applyBorder="1" applyAlignment="1"/>
    <xf numFmtId="42" fontId="0" fillId="0" borderId="1" xfId="1" applyNumberFormat="1" applyFont="1" applyBorder="1" applyAlignment="1">
      <alignment horizontal="right"/>
    </xf>
    <xf numFmtId="42" fontId="0" fillId="0" borderId="2" xfId="1" applyNumberFormat="1" applyFont="1" applyBorder="1" applyAlignment="1">
      <alignment horizontal="right"/>
    </xf>
    <xf numFmtId="42" fontId="0" fillId="0" borderId="1" xfId="0" applyNumberFormat="1" applyBorder="1"/>
    <xf numFmtId="165" fontId="0" fillId="0" borderId="5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3" fillId="0" borderId="0" xfId="0" applyFont="1" applyBorder="1"/>
    <xf numFmtId="2" fontId="0" fillId="0" borderId="5" xfId="0" applyNumberFormat="1" applyBorder="1"/>
    <xf numFmtId="42" fontId="0" fillId="0" borderId="0" xfId="0" applyNumberForma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0" fillId="0" borderId="2" xfId="1" applyNumberFormat="1" applyFont="1" applyBorder="1"/>
    <xf numFmtId="0" fontId="1" fillId="0" borderId="1" xfId="0" applyFont="1" applyBorder="1"/>
    <xf numFmtId="0" fontId="3" fillId="4" borderId="1" xfId="0" applyFont="1" applyFill="1" applyBorder="1" applyAlignment="1">
      <alignment horizontal="center" wrapText="1"/>
    </xf>
    <xf numFmtId="17" fontId="0" fillId="0" borderId="0" xfId="0" applyNumberFormat="1"/>
    <xf numFmtId="42" fontId="0" fillId="5" borderId="1" xfId="0" applyNumberFormat="1" applyFill="1" applyBorder="1"/>
    <xf numFmtId="42" fontId="0" fillId="2" borderId="1" xfId="0" applyNumberFormat="1" applyFill="1" applyBorder="1"/>
    <xf numFmtId="17" fontId="0" fillId="0" borderId="1" xfId="0" applyNumberFormat="1" applyBorder="1"/>
    <xf numFmtId="17" fontId="0" fillId="0" borderId="5" xfId="0" applyNumberFormat="1" applyBorder="1"/>
    <xf numFmtId="164" fontId="0" fillId="0" borderId="6" xfId="0" applyNumberFormat="1" applyBorder="1"/>
    <xf numFmtId="164" fontId="0" fillId="0" borderId="5" xfId="0" applyNumberFormat="1" applyBorder="1"/>
    <xf numFmtId="42" fontId="0" fillId="0" borderId="5" xfId="0" applyNumberFormat="1" applyBorder="1"/>
    <xf numFmtId="164" fontId="0" fillId="0" borderId="8" xfId="0" applyNumberFormat="1" applyBorder="1"/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164" fontId="0" fillId="0" borderId="10" xfId="0" applyNumberFormat="1" applyBorder="1"/>
    <xf numFmtId="42" fontId="0" fillId="5" borderId="3" xfId="0" applyNumberFormat="1" applyFill="1" applyBorder="1"/>
    <xf numFmtId="42" fontId="0" fillId="2" borderId="3" xfId="0" applyNumberFormat="1" applyFill="1" applyBorder="1"/>
    <xf numFmtId="164" fontId="0" fillId="6" borderId="6" xfId="0" applyNumberForma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3" fillId="11" borderId="1" xfId="0" applyNumberFormat="1" applyFont="1" applyFill="1" applyBorder="1"/>
    <xf numFmtId="164" fontId="3" fillId="11" borderId="1" xfId="0" applyNumberFormat="1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5" xfId="0" applyFont="1" applyFill="1" applyBorder="1"/>
    <xf numFmtId="0" fontId="3" fillId="12" borderId="1" xfId="0" applyFon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colors>
    <mruColors>
      <color rgb="FFCBC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 на 2023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'2023'!$C$1</c:f>
              <c:strCache>
                <c:ptCount val="1"/>
                <c:pt idx="0">
                  <c:v>Прогноз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'2023'!$A$2:$A$37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'2023'!$C$2:$C$37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88731</c:v>
                </c:pt>
                <c:pt idx="24" formatCode="_-* #\ ##0\ [$₽-419]_-;\-* #\ ##0\ [$₽-419]_-;_-* &quot;-&quot;\ [$₽-419]_-;_-@_-">
                  <c:v>99183</c:v>
                </c:pt>
                <c:pt idx="25" formatCode="_-* #\ ##0\ [$₽-419]_-;\-* #\ ##0\ [$₽-419]_-;_-* &quot;-&quot;\ [$₽-419]_-;_-@_-">
                  <c:v>94428</c:v>
                </c:pt>
                <c:pt idx="26" formatCode="_-* #\ ##0\ [$₽-419]_-;\-* #\ ##0\ [$₽-419]_-;_-* &quot;-&quot;\ [$₽-419]_-;_-@_-">
                  <c:v>98918</c:v>
                </c:pt>
                <c:pt idx="27" formatCode="_-* #\ ##0\ [$₽-419]_-;\-* #\ ##0\ [$₽-419]_-;_-* &quot;-&quot;\ [$₽-419]_-;_-@_-">
                  <c:v>109865</c:v>
                </c:pt>
                <c:pt idx="28" formatCode="_-* #\ ##0\ [$₽-419]_-;\-* #\ ##0\ [$₽-419]_-;_-* &quot;-&quot;\ [$₽-419]_-;_-@_-">
                  <c:v>113943</c:v>
                </c:pt>
                <c:pt idx="29" formatCode="_-* #\ ##0\ [$₽-419]_-;\-* #\ ##0\ [$₽-419]_-;_-* &quot;-&quot;\ [$₽-419]_-;_-@_-">
                  <c:v>159337</c:v>
                </c:pt>
                <c:pt idx="30" formatCode="_-* #\ ##0\ [$₽-419]_-;\-* #\ ##0\ [$₽-419]_-;_-* &quot;-&quot;\ [$₽-419]_-;_-@_-">
                  <c:v>173748</c:v>
                </c:pt>
                <c:pt idx="31" formatCode="_-* #\ ##0\ [$₽-419]_-;\-* #\ ##0\ [$₽-419]_-;_-* &quot;-&quot;\ [$₽-419]_-;_-@_-">
                  <c:v>171131</c:v>
                </c:pt>
                <c:pt idx="32" formatCode="_-* #\ ##0\ [$₽-419]_-;\-* #\ ##0\ [$₽-419]_-;_-* &quot;-&quot;\ [$₽-419]_-;_-@_-">
                  <c:v>142453</c:v>
                </c:pt>
                <c:pt idx="33" formatCode="_-* #\ ##0\ [$₽-419]_-;\-* #\ ##0\ [$₽-419]_-;_-* &quot;-&quot;\ [$₽-419]_-;_-@_-">
                  <c:v>134392</c:v>
                </c:pt>
                <c:pt idx="34" formatCode="_-* #\ ##0\ [$₽-419]_-;\-* #\ ##0\ [$₽-419]_-;_-* &quot;-&quot;\ [$₽-419]_-;_-@_-">
                  <c:v>122935</c:v>
                </c:pt>
                <c:pt idx="35" formatCode="_-* #\ ##0\ [$₽-419]_-;\-* #\ ##0\ [$₽-419]_-;_-* &quot;-&quot;\ [$₽-419]_-;_-@_-">
                  <c:v>113584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0-4805-837B-625442DAD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73152"/>
        <c:axId val="737976896"/>
      </c:areaChart>
      <c:barChart>
        <c:barDir val="col"/>
        <c:grouping val="clustered"/>
        <c:varyColors val="0"/>
        <c:ser>
          <c:idx val="0"/>
          <c:order val="0"/>
          <c:tx>
            <c:strRef>
              <c:f>'2023'!$B$1</c:f>
              <c:strCache>
                <c:ptCount val="1"/>
                <c:pt idx="0">
                  <c:v>Продажи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'2023'!$A$2:$A$37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'2023'!$B$2:$B$37</c:f>
              <c:numCache>
                <c:formatCode>_-* #\ ##0\ [$₽-419]_-;\-* #\ ##0\ [$₽-419]_-;_-* "-"\ [$₽-419]_-;_-@_-</c:formatCode>
                <c:ptCount val="36"/>
                <c:pt idx="0">
                  <c:v>81670</c:v>
                </c:pt>
                <c:pt idx="1">
                  <c:v>76644</c:v>
                </c:pt>
                <c:pt idx="2">
                  <c:v>79157</c:v>
                </c:pt>
                <c:pt idx="3">
                  <c:v>86695</c:v>
                </c:pt>
                <c:pt idx="4">
                  <c:v>88681</c:v>
                </c:pt>
                <c:pt idx="5">
                  <c:v>122335</c:v>
                </c:pt>
                <c:pt idx="6">
                  <c:v>131620</c:v>
                </c:pt>
                <c:pt idx="7">
                  <c:v>127932</c:v>
                </c:pt>
                <c:pt idx="8">
                  <c:v>105109</c:v>
                </c:pt>
                <c:pt idx="9">
                  <c:v>97890</c:v>
                </c:pt>
                <c:pt idx="10">
                  <c:v>88410</c:v>
                </c:pt>
                <c:pt idx="11">
                  <c:v>80664</c:v>
                </c:pt>
                <c:pt idx="12">
                  <c:v>89837</c:v>
                </c:pt>
                <c:pt idx="13">
                  <c:v>84308</c:v>
                </c:pt>
                <c:pt idx="14">
                  <c:v>87072</c:v>
                </c:pt>
                <c:pt idx="15">
                  <c:v>95365</c:v>
                </c:pt>
                <c:pt idx="16">
                  <c:v>97549</c:v>
                </c:pt>
                <c:pt idx="17" formatCode="_(&quot;₽&quot;* #,##0_);_(&quot;₽&quot;* \(#,##0\);_(&quot;₽&quot;* &quot;-&quot;_);_(@_)">
                  <c:v>134568</c:v>
                </c:pt>
                <c:pt idx="18" formatCode="_(&quot;₽&quot;* #,##0_);_(&quot;₽&quot;* \(#,##0\);_(&quot;₽&quot;* &quot;-&quot;_);_(@_)">
                  <c:v>144782</c:v>
                </c:pt>
                <c:pt idx="19" formatCode="_(&quot;₽&quot;* #,##0_);_(&quot;₽&quot;* \(#,##0\);_(&quot;₽&quot;* &quot;-&quot;_);_(@_)">
                  <c:v>140725</c:v>
                </c:pt>
                <c:pt idx="20" formatCode="_(&quot;₽&quot;* #,##0_);_(&quot;₽&quot;* \(#,##0\);_(&quot;₽&quot;* &quot;-&quot;_);_(@_)">
                  <c:v>115620</c:v>
                </c:pt>
                <c:pt idx="21" formatCode="_(&quot;₽&quot;* #,##0_);_(&quot;₽&quot;* \(#,##0\);_(&quot;₽&quot;* &quot;-&quot;_);_(@_)">
                  <c:v>107679</c:v>
                </c:pt>
                <c:pt idx="22">
                  <c:v>97252</c:v>
                </c:pt>
                <c:pt idx="23">
                  <c:v>88731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0-4805-837B-625442DAD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973152"/>
        <c:axId val="737976896"/>
      </c:barChart>
      <c:lineChart>
        <c:grouping val="standard"/>
        <c:varyColors val="0"/>
        <c:ser>
          <c:idx val="2"/>
          <c:order val="2"/>
          <c:tx>
            <c:strRef>
              <c:f>'2023'!$D$1</c:f>
              <c:strCache>
                <c:ptCount val="1"/>
                <c:pt idx="0">
                  <c:v>Оптимистичный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'2023'!$A$2:$A$37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'2023'!$D$2:$D$37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88731</c:v>
                </c:pt>
                <c:pt idx="24" formatCode="_(&quot;₽&quot;* #,##0_);_(&quot;₽&quot;* \(#,##0\);_(&quot;₽&quot;* &quot;-&quot;_);_(@_)">
                  <c:v>99800</c:v>
                </c:pt>
                <c:pt idx="25" formatCode="_(&quot;₽&quot;* #,##0_);_(&quot;₽&quot;* \(#,##0\);_(&quot;₽&quot;* &quot;-&quot;_);_(@_)">
                  <c:v>95046</c:v>
                </c:pt>
                <c:pt idx="26" formatCode="_(&quot;₽&quot;* #,##0_);_(&quot;₽&quot;* \(#,##0\);_(&quot;₽&quot;* &quot;-&quot;_);_(@_)">
                  <c:v>99535</c:v>
                </c:pt>
                <c:pt idx="27" formatCode="_(&quot;₽&quot;* #,##0_);_(&quot;₽&quot;* \(#,##0\);_(&quot;₽&quot;* &quot;-&quot;_);_(@_)">
                  <c:v>110482</c:v>
                </c:pt>
                <c:pt idx="28" formatCode="_(&quot;₽&quot;* #,##0_);_(&quot;₽&quot;* \(#,##0\);_(&quot;₽&quot;* &quot;-&quot;_);_(@_)">
                  <c:v>114560</c:v>
                </c:pt>
                <c:pt idx="29" formatCode="_(&quot;₽&quot;* #,##0_);_(&quot;₽&quot;* \(#,##0\);_(&quot;₽&quot;* &quot;-&quot;_);_(@_)">
                  <c:v>159954</c:v>
                </c:pt>
                <c:pt idx="30" formatCode="_(&quot;₽&quot;* #,##0_);_(&quot;₽&quot;* \(#,##0\);_(&quot;₽&quot;* &quot;-&quot;_);_(@_)">
                  <c:v>174365</c:v>
                </c:pt>
                <c:pt idx="31" formatCode="_(&quot;₽&quot;* #,##0_);_(&quot;₽&quot;* \(#,##0\);_(&quot;₽&quot;* &quot;-&quot;_);_(@_)">
                  <c:v>171749</c:v>
                </c:pt>
                <c:pt idx="32" formatCode="_(&quot;₽&quot;* #,##0_);_(&quot;₽&quot;* \(#,##0\);_(&quot;₽&quot;* &quot;-&quot;_);_(@_)">
                  <c:v>143070</c:v>
                </c:pt>
                <c:pt idx="33" formatCode="_(&quot;₽&quot;* #,##0_);_(&quot;₽&quot;* \(#,##0\);_(&quot;₽&quot;* &quot;-&quot;_);_(@_)">
                  <c:v>135009</c:v>
                </c:pt>
                <c:pt idx="34" formatCode="_(&quot;₽&quot;* #,##0_);_(&quot;₽&quot;* \(#,##0\);_(&quot;₽&quot;* &quot;-&quot;_);_(@_)">
                  <c:v>123552</c:v>
                </c:pt>
                <c:pt idx="35" formatCode="_(&quot;₽&quot;* #,##0_);_(&quot;₽&quot;* \(#,##0\);_(&quot;₽&quot;* &quot;-&quot;_);_(@_)">
                  <c:v>114201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90-4805-837B-625442DAD3F5}"/>
            </c:ext>
          </c:extLst>
        </c:ser>
        <c:ser>
          <c:idx val="3"/>
          <c:order val="3"/>
          <c:tx>
            <c:strRef>
              <c:f>'2023'!$E$1</c:f>
              <c:strCache>
                <c:ptCount val="1"/>
                <c:pt idx="0">
                  <c:v>Пессимистичный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'2023'!$A$2:$A$37</c:f>
              <c:numCache>
                <c:formatCode>mmm\-yy</c:formatCode>
                <c:ptCount val="36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  <c:pt idx="24">
                  <c:v>44927</c:v>
                </c:pt>
                <c:pt idx="25">
                  <c:v>44958</c:v>
                </c:pt>
                <c:pt idx="26">
                  <c:v>44986</c:v>
                </c:pt>
                <c:pt idx="27">
                  <c:v>45017</c:v>
                </c:pt>
                <c:pt idx="28">
                  <c:v>45047</c:v>
                </c:pt>
                <c:pt idx="29">
                  <c:v>45078</c:v>
                </c:pt>
                <c:pt idx="30">
                  <c:v>45108</c:v>
                </c:pt>
                <c:pt idx="31">
                  <c:v>45139</c:v>
                </c:pt>
                <c:pt idx="32">
                  <c:v>45170</c:v>
                </c:pt>
                <c:pt idx="33">
                  <c:v>45200</c:v>
                </c:pt>
                <c:pt idx="34">
                  <c:v>45231</c:v>
                </c:pt>
                <c:pt idx="35">
                  <c:v>45261</c:v>
                </c:pt>
              </c:numCache>
            </c:numRef>
          </c:cat>
          <c:val>
            <c:numRef>
              <c:f>'2023'!$E$2:$E$37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88731</c:v>
                </c:pt>
                <c:pt idx="24" formatCode="_(&quot;₽&quot;* #,##0_);_(&quot;₽&quot;* \(#,##0\);_(&quot;₽&quot;* &quot;-&quot;_);_(@_)">
                  <c:v>98566</c:v>
                </c:pt>
                <c:pt idx="25" formatCode="_(&quot;₽&quot;* #,##0_);_(&quot;₽&quot;* \(#,##0\);_(&quot;₽&quot;* &quot;-&quot;_);_(@_)">
                  <c:v>93811</c:v>
                </c:pt>
                <c:pt idx="26" formatCode="_(&quot;₽&quot;* #,##0_);_(&quot;₽&quot;* \(#,##0\);_(&quot;₽&quot;* &quot;-&quot;_);_(@_)">
                  <c:v>98300</c:v>
                </c:pt>
                <c:pt idx="27" formatCode="_(&quot;₽&quot;* #,##0_);_(&quot;₽&quot;* \(#,##0\);_(&quot;₽&quot;* &quot;-&quot;_);_(@_)">
                  <c:v>109248</c:v>
                </c:pt>
                <c:pt idx="28" formatCode="_(&quot;₽&quot;* #,##0_);_(&quot;₽&quot;* \(#,##0\);_(&quot;₽&quot;* &quot;-&quot;_);_(@_)">
                  <c:v>113325</c:v>
                </c:pt>
                <c:pt idx="29" formatCode="_(&quot;₽&quot;* #,##0_);_(&quot;₽&quot;* \(#,##0\);_(&quot;₽&quot;* &quot;-&quot;_);_(@_)">
                  <c:v>158719</c:v>
                </c:pt>
                <c:pt idx="30" formatCode="_(&quot;₽&quot;* #,##0_);_(&quot;₽&quot;* \(#,##0\);_(&quot;₽&quot;* &quot;-&quot;_);_(@_)">
                  <c:v>173131</c:v>
                </c:pt>
                <c:pt idx="31" formatCode="_(&quot;₽&quot;* #,##0_);_(&quot;₽&quot;* \(#,##0\);_(&quot;₽&quot;* &quot;-&quot;_);_(@_)">
                  <c:v>170514</c:v>
                </c:pt>
                <c:pt idx="32" formatCode="_(&quot;₽&quot;* #,##0_);_(&quot;₽&quot;* \(#,##0\);_(&quot;₽&quot;* &quot;-&quot;_);_(@_)">
                  <c:v>141835</c:v>
                </c:pt>
                <c:pt idx="33" formatCode="_(&quot;₽&quot;* #,##0_);_(&quot;₽&quot;* \(#,##0\);_(&quot;₽&quot;* &quot;-&quot;_);_(@_)">
                  <c:v>133775</c:v>
                </c:pt>
                <c:pt idx="34" formatCode="_(&quot;₽&quot;* #,##0_);_(&quot;₽&quot;* \(#,##0\);_(&quot;₽&quot;* &quot;-&quot;_);_(@_)">
                  <c:v>122318</c:v>
                </c:pt>
                <c:pt idx="35" formatCode="_(&quot;₽&quot;* #,##0_);_(&quot;₽&quot;* \(#,##0\);_(&quot;₽&quot;* &quot;-&quot;_);_(@_)">
                  <c:v>112967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90-4805-837B-625442DAD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973152"/>
        <c:axId val="737976896"/>
      </c:lineChart>
      <c:dateAx>
        <c:axId val="7379731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976896"/>
        <c:crosses val="autoZero"/>
        <c:auto val="1"/>
        <c:lblOffset val="100"/>
        <c:baseTimeUnit val="months"/>
      </c:dateAx>
      <c:valAx>
        <c:axId val="737976896"/>
        <c:scaling>
          <c:orientation val="minMax"/>
          <c:max val="180000"/>
          <c:min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9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</a:t>
            </a:r>
            <a:r>
              <a:rPr lang="ru-RU" baseline="0"/>
              <a:t> на 2024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'2024'!$C$1</c:f>
              <c:strCache>
                <c:ptCount val="1"/>
                <c:pt idx="0">
                  <c:v>Прогноз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'2024'!$A$2:$A$37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'2024'!$C$2:$C$37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113584</c:v>
                </c:pt>
                <c:pt idx="24" formatCode="_(&quot;₽&quot;* #,##0_);_(&quot;₽&quot;* \(#,##0\);_(&quot;₽&quot;* &quot;-&quot;_);_(@_)">
                  <c:v>116437</c:v>
                </c:pt>
                <c:pt idx="25" formatCode="_(&quot;₽&quot;* #,##0_);_(&quot;₽&quot;* \(#,##0\);_(&quot;₽&quot;* &quot;-&quot;_);_(@_)">
                  <c:v>110621</c:v>
                </c:pt>
                <c:pt idx="26" formatCode="_(&quot;₽&quot;* #,##0_);_(&quot;₽&quot;* \(#,##0\);_(&quot;₽&quot;* &quot;-&quot;_);_(@_)">
                  <c:v>115641</c:v>
                </c:pt>
                <c:pt idx="27" formatCode="_(&quot;₽&quot;* #,##0_);_(&quot;₽&quot;* \(#,##0\);_(&quot;₽&quot;* &quot;-&quot;_);_(@_)">
                  <c:v>128181</c:v>
                </c:pt>
                <c:pt idx="28" formatCode="_(&quot;₽&quot;* #,##0_);_(&quot;₽&quot;* \(#,##0\);_(&quot;₽&quot;* &quot;-&quot;_);_(@_)">
                  <c:v>132678</c:v>
                </c:pt>
                <c:pt idx="29" formatCode="_(&quot;₽&quot;* #,##0_);_(&quot;₽&quot;* \(#,##0\);_(&quot;₽&quot;* &quot;-&quot;_);_(@_)">
                  <c:v>185182</c:v>
                </c:pt>
                <c:pt idx="30" formatCode="_(&quot;₽&quot;* #,##0_);_(&quot;₽&quot;* \(#,##0\);_(&quot;₽&quot;* &quot;-&quot;_);_(@_)">
                  <c:v>201555</c:v>
                </c:pt>
                <c:pt idx="31" formatCode="_(&quot;₽&quot;* #,##0_);_(&quot;₽&quot;* \(#,##0\);_(&quot;₽&quot;* &quot;-&quot;_);_(@_)">
                  <c:v>198159</c:v>
                </c:pt>
                <c:pt idx="32" formatCode="_(&quot;₽&quot;* #,##0_);_(&quot;₽&quot;* \(#,##0\);_(&quot;₽&quot;* &quot;-&quot;_);_(@_)">
                  <c:v>164659</c:v>
                </c:pt>
                <c:pt idx="33" formatCode="_(&quot;₽&quot;* #,##0_);_(&quot;₽&quot;* \(#,##0\);_(&quot;₽&quot;* &quot;-&quot;_);_(@_)">
                  <c:v>155073</c:v>
                </c:pt>
                <c:pt idx="34" formatCode="_(&quot;₽&quot;* #,##0_);_(&quot;₽&quot;* \(#,##0\);_(&quot;₽&quot;* &quot;-&quot;_);_(@_)">
                  <c:v>141613</c:v>
                </c:pt>
                <c:pt idx="35" formatCode="_(&quot;₽&quot;* #,##0_);_(&quot;₽&quot;* \(#,##0\);_(&quot;₽&quot;* &quot;-&quot;_);_(@_)">
                  <c:v>130626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FC-4757-BAFB-DB1C00A1A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76000"/>
        <c:axId val="631774336"/>
      </c:areaChart>
      <c:barChart>
        <c:barDir val="col"/>
        <c:grouping val="clustered"/>
        <c:varyColors val="0"/>
        <c:ser>
          <c:idx val="0"/>
          <c:order val="0"/>
          <c:tx>
            <c:strRef>
              <c:f>'2024'!$B$1</c:f>
              <c:strCache>
                <c:ptCount val="1"/>
                <c:pt idx="0">
                  <c:v>Продажи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'2024'!$A$2:$A$37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'2024'!$B$2:$B$37</c:f>
              <c:numCache>
                <c:formatCode>_-* #\ ##0\ [$₽-419]_-;\-* #\ ##0\ [$₽-419]_-;_-* "-"\ [$₽-419]_-;_-@_-</c:formatCode>
                <c:ptCount val="36"/>
                <c:pt idx="0">
                  <c:v>89837</c:v>
                </c:pt>
                <c:pt idx="1">
                  <c:v>84308</c:v>
                </c:pt>
                <c:pt idx="2">
                  <c:v>87072</c:v>
                </c:pt>
                <c:pt idx="3">
                  <c:v>95365</c:v>
                </c:pt>
                <c:pt idx="4">
                  <c:v>97549</c:v>
                </c:pt>
                <c:pt idx="5" formatCode="_(&quot;₽&quot;* #,##0_);_(&quot;₽&quot;* \(#,##0\);_(&quot;₽&quot;* &quot;-&quot;_);_(@_)">
                  <c:v>134568</c:v>
                </c:pt>
                <c:pt idx="6" formatCode="_(&quot;₽&quot;* #,##0_);_(&quot;₽&quot;* \(#,##0\);_(&quot;₽&quot;* &quot;-&quot;_);_(@_)">
                  <c:v>144782</c:v>
                </c:pt>
                <c:pt idx="7" formatCode="_(&quot;₽&quot;* #,##0_);_(&quot;₽&quot;* \(#,##0\);_(&quot;₽&quot;* &quot;-&quot;_);_(@_)">
                  <c:v>140725</c:v>
                </c:pt>
                <c:pt idx="8" formatCode="_(&quot;₽&quot;* #,##0_);_(&quot;₽&quot;* \(#,##0\);_(&quot;₽&quot;* &quot;-&quot;_);_(@_)">
                  <c:v>115620</c:v>
                </c:pt>
                <c:pt idx="9" formatCode="_(&quot;₽&quot;* #,##0_);_(&quot;₽&quot;* \(#,##0\);_(&quot;₽&quot;* &quot;-&quot;_);_(@_)">
                  <c:v>107679</c:v>
                </c:pt>
                <c:pt idx="10">
                  <c:v>97252</c:v>
                </c:pt>
                <c:pt idx="11">
                  <c:v>88731</c:v>
                </c:pt>
                <c:pt idx="12">
                  <c:v>99183</c:v>
                </c:pt>
                <c:pt idx="13">
                  <c:v>94428</c:v>
                </c:pt>
                <c:pt idx="14">
                  <c:v>98918</c:v>
                </c:pt>
                <c:pt idx="15">
                  <c:v>109865</c:v>
                </c:pt>
                <c:pt idx="16">
                  <c:v>113943</c:v>
                </c:pt>
                <c:pt idx="17">
                  <c:v>159337</c:v>
                </c:pt>
                <c:pt idx="18">
                  <c:v>173748</c:v>
                </c:pt>
                <c:pt idx="19">
                  <c:v>171131</c:v>
                </c:pt>
                <c:pt idx="20">
                  <c:v>142453</c:v>
                </c:pt>
                <c:pt idx="21">
                  <c:v>134392</c:v>
                </c:pt>
                <c:pt idx="22">
                  <c:v>122935</c:v>
                </c:pt>
                <c:pt idx="23">
                  <c:v>113584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C-4757-BAFB-DB1C00A1A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1776000"/>
        <c:axId val="631774336"/>
      </c:barChart>
      <c:lineChart>
        <c:grouping val="standard"/>
        <c:varyColors val="0"/>
        <c:ser>
          <c:idx val="2"/>
          <c:order val="2"/>
          <c:tx>
            <c:strRef>
              <c:f>'2024'!$D$1</c:f>
              <c:strCache>
                <c:ptCount val="1"/>
                <c:pt idx="0">
                  <c:v>Оптимистичный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'2024'!$A$2:$A$37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'2024'!$D$2:$D$37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113584</c:v>
                </c:pt>
                <c:pt idx="24" formatCode="_(&quot;₽&quot;* #,##0_);_(&quot;₽&quot;* \(#,##0\);_(&quot;₽&quot;* &quot;-&quot;_);_(@_)">
                  <c:v>117106</c:v>
                </c:pt>
                <c:pt idx="25" formatCode="_(&quot;₽&quot;* #,##0_);_(&quot;₽&quot;* \(#,##0\);_(&quot;₽&quot;* &quot;-&quot;_);_(@_)">
                  <c:v>111289</c:v>
                </c:pt>
                <c:pt idx="26" formatCode="_(&quot;₽&quot;* #,##0_);_(&quot;₽&quot;* \(#,##0\);_(&quot;₽&quot;* &quot;-&quot;_);_(@_)">
                  <c:v>116310</c:v>
                </c:pt>
                <c:pt idx="27" formatCode="_(&quot;₽&quot;* #,##0_);_(&quot;₽&quot;* \(#,##0\);_(&quot;₽&quot;* &quot;-&quot;_);_(@_)">
                  <c:v>128850</c:v>
                </c:pt>
                <c:pt idx="28" formatCode="_(&quot;₽&quot;* #,##0_);_(&quot;₽&quot;* \(#,##0\);_(&quot;₽&quot;* &quot;-&quot;_);_(@_)">
                  <c:v>133347</c:v>
                </c:pt>
                <c:pt idx="29" formatCode="_(&quot;₽&quot;* #,##0_);_(&quot;₽&quot;* \(#,##0\);_(&quot;₽&quot;* &quot;-&quot;_);_(@_)">
                  <c:v>185851</c:v>
                </c:pt>
                <c:pt idx="30" formatCode="_(&quot;₽&quot;* #,##0_);_(&quot;₽&quot;* \(#,##0\);_(&quot;₽&quot;* &quot;-&quot;_);_(@_)">
                  <c:v>202224</c:v>
                </c:pt>
                <c:pt idx="31" formatCode="_(&quot;₽&quot;* #,##0_);_(&quot;₽&quot;* \(#,##0\);_(&quot;₽&quot;* &quot;-&quot;_);_(@_)">
                  <c:v>198828</c:v>
                </c:pt>
                <c:pt idx="32" formatCode="_(&quot;₽&quot;* #,##0_);_(&quot;₽&quot;* \(#,##0\);_(&quot;₽&quot;* &quot;-&quot;_);_(@_)">
                  <c:v>165328</c:v>
                </c:pt>
                <c:pt idx="33" formatCode="_(&quot;₽&quot;* #,##0_);_(&quot;₽&quot;* \(#,##0\);_(&quot;₽&quot;* &quot;-&quot;_);_(@_)">
                  <c:v>155742</c:v>
                </c:pt>
                <c:pt idx="34" formatCode="_(&quot;₽&quot;* #,##0_);_(&quot;₽&quot;* \(#,##0\);_(&quot;₽&quot;* &quot;-&quot;_);_(@_)">
                  <c:v>142282</c:v>
                </c:pt>
                <c:pt idx="35" formatCode="_(&quot;₽&quot;* #,##0_);_(&quot;₽&quot;* \(#,##0\);_(&quot;₽&quot;* &quot;-&quot;_);_(@_)">
                  <c:v>131294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FC-4757-BAFB-DB1C00A1AB0A}"/>
            </c:ext>
          </c:extLst>
        </c:ser>
        <c:ser>
          <c:idx val="3"/>
          <c:order val="3"/>
          <c:tx>
            <c:strRef>
              <c:f>'2024'!$E$1</c:f>
              <c:strCache>
                <c:ptCount val="1"/>
                <c:pt idx="0">
                  <c:v>Пессимистичный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'2024'!$A$2:$A$37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'2024'!$E$2:$E$37</c:f>
              <c:numCache>
                <c:formatCode>General</c:formatCode>
                <c:ptCount val="36"/>
                <c:pt idx="23" formatCode="_-* #\ ##0\ [$₽-419]_-;\-* #\ ##0\ [$₽-419]_-;_-* &quot;-&quot;\ [$₽-419]_-;_-@_-">
                  <c:v>113584</c:v>
                </c:pt>
                <c:pt idx="24" formatCode="_(&quot;₽&quot;* #,##0_);_(&quot;₽&quot;* \(#,##0\);_(&quot;₽&quot;* &quot;-&quot;_);_(@_)">
                  <c:v>115769</c:v>
                </c:pt>
                <c:pt idx="25" formatCode="_(&quot;₽&quot;* #,##0_);_(&quot;₽&quot;* \(#,##0\);_(&quot;₽&quot;* &quot;-&quot;_);_(@_)">
                  <c:v>109952</c:v>
                </c:pt>
                <c:pt idx="26" formatCode="_(&quot;₽&quot;* #,##0_);_(&quot;₽&quot;* \(#,##0\);_(&quot;₽&quot;* &quot;-&quot;_);_(@_)">
                  <c:v>114972</c:v>
                </c:pt>
                <c:pt idx="27" formatCode="_(&quot;₽&quot;* #,##0_);_(&quot;₽&quot;* \(#,##0\);_(&quot;₽&quot;* &quot;-&quot;_);_(@_)">
                  <c:v>127512</c:v>
                </c:pt>
                <c:pt idx="28" formatCode="_(&quot;₽&quot;* #,##0_);_(&quot;₽&quot;* \(#,##0\);_(&quot;₽&quot;* &quot;-&quot;_);_(@_)">
                  <c:v>132009</c:v>
                </c:pt>
                <c:pt idx="29" formatCode="_(&quot;₽&quot;* #,##0_);_(&quot;₽&quot;* \(#,##0\);_(&quot;₽&quot;* &quot;-&quot;_);_(@_)">
                  <c:v>184513</c:v>
                </c:pt>
                <c:pt idx="30" formatCode="_(&quot;₽&quot;* #,##0_);_(&quot;₽&quot;* \(#,##0\);_(&quot;₽&quot;* &quot;-&quot;_);_(@_)">
                  <c:v>200886</c:v>
                </c:pt>
                <c:pt idx="31" formatCode="_(&quot;₽&quot;* #,##0_);_(&quot;₽&quot;* \(#,##0\);_(&quot;₽&quot;* &quot;-&quot;_);_(@_)">
                  <c:v>197491</c:v>
                </c:pt>
                <c:pt idx="32" formatCode="_(&quot;₽&quot;* #,##0_);_(&quot;₽&quot;* \(#,##0\);_(&quot;₽&quot;* &quot;-&quot;_);_(@_)">
                  <c:v>163990</c:v>
                </c:pt>
                <c:pt idx="33" formatCode="_(&quot;₽&quot;* #,##0_);_(&quot;₽&quot;* \(#,##0\);_(&quot;₽&quot;* &quot;-&quot;_);_(@_)">
                  <c:v>154404</c:v>
                </c:pt>
                <c:pt idx="34" formatCode="_(&quot;₽&quot;* #,##0_);_(&quot;₽&quot;* \(#,##0\);_(&quot;₽&quot;* &quot;-&quot;_);_(@_)">
                  <c:v>140945</c:v>
                </c:pt>
                <c:pt idx="35" formatCode="_(&quot;₽&quot;* #,##0_);_(&quot;₽&quot;* \(#,##0\);_(&quot;₽&quot;* &quot;-&quot;_);_(@_)">
                  <c:v>129957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FC-4757-BAFB-DB1C00A1A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76000"/>
        <c:axId val="631774336"/>
      </c:lineChart>
      <c:dateAx>
        <c:axId val="631776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4336"/>
        <c:crosses val="autoZero"/>
        <c:auto val="1"/>
        <c:lblOffset val="100"/>
        <c:baseTimeUnit val="months"/>
      </c:dateAx>
      <c:valAx>
        <c:axId val="631774336"/>
        <c:scaling>
          <c:orientation val="minMax"/>
          <c:max val="210000"/>
          <c:min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</xdr:row>
      <xdr:rowOff>14286</xdr:rowOff>
    </xdr:from>
    <xdr:to>
      <xdr:col>15</xdr:col>
      <xdr:colOff>476249</xdr:colOff>
      <xdr:row>22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1</xdr:row>
      <xdr:rowOff>52386</xdr:rowOff>
    </xdr:from>
    <xdr:to>
      <xdr:col>15</xdr:col>
      <xdr:colOff>57150</xdr:colOff>
      <xdr:row>21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D16" sqref="D16"/>
    </sheetView>
  </sheetViews>
  <sheetFormatPr defaultRowHeight="15" x14ac:dyDescent="0.25"/>
  <cols>
    <col min="1" max="1" width="11.85546875" customWidth="1"/>
    <col min="2" max="2" width="16.85546875" customWidth="1"/>
    <col min="3" max="3" width="10.85546875" customWidth="1"/>
    <col min="4" max="4" width="15.5703125" customWidth="1"/>
    <col min="5" max="5" width="11.7109375" bestFit="1" customWidth="1"/>
    <col min="6" max="6" width="10.42578125" customWidth="1"/>
    <col min="7" max="7" width="11.42578125" customWidth="1"/>
    <col min="8" max="9" width="10.42578125" customWidth="1"/>
    <col min="10" max="10" width="13.7109375" customWidth="1"/>
    <col min="11" max="11" width="10.28515625" customWidth="1"/>
    <col min="12" max="13" width="10.85546875" customWidth="1"/>
    <col min="14" max="14" width="12" customWidth="1"/>
    <col min="15" max="15" width="12.28515625" customWidth="1"/>
    <col min="16" max="16" width="12.140625" customWidth="1"/>
  </cols>
  <sheetData>
    <row r="1" spans="1:15" x14ac:dyDescent="0.25">
      <c r="A1" s="67" t="s">
        <v>0</v>
      </c>
      <c r="B1" s="56">
        <v>2017</v>
      </c>
      <c r="C1" s="56">
        <v>2018</v>
      </c>
      <c r="D1" s="57">
        <v>2019</v>
      </c>
      <c r="E1" s="56">
        <v>2020</v>
      </c>
      <c r="F1" s="56">
        <v>2021</v>
      </c>
      <c r="G1" s="56">
        <v>2022</v>
      </c>
      <c r="H1" s="56">
        <v>2023</v>
      </c>
      <c r="I1" s="56">
        <v>2024</v>
      </c>
      <c r="K1" s="48" t="s">
        <v>27</v>
      </c>
      <c r="L1" s="48"/>
      <c r="N1" s="49" t="s">
        <v>28</v>
      </c>
      <c r="O1" s="49"/>
    </row>
    <row r="2" spans="1:15" x14ac:dyDescent="0.25">
      <c r="A2" s="67" t="s">
        <v>1</v>
      </c>
      <c r="B2" s="4">
        <v>65000</v>
      </c>
      <c r="C2" s="4">
        <v>69550</v>
      </c>
      <c r="D2" s="55">
        <v>71358</v>
      </c>
      <c r="E2" s="58">
        <v>77781</v>
      </c>
      <c r="F2" s="4">
        <v>81670</v>
      </c>
      <c r="G2" s="4">
        <v>89837</v>
      </c>
      <c r="H2" s="4">
        <f t="shared" ref="H2:H13" si="0">K18</f>
        <v>99183.087844997382</v>
      </c>
      <c r="I2" s="4">
        <f t="shared" ref="I2:I13" si="1">N18</f>
        <v>116437.40386653102</v>
      </c>
      <c r="K2" s="30">
        <v>2023</v>
      </c>
      <c r="L2" s="3">
        <v>2024</v>
      </c>
      <c r="N2" s="3">
        <v>2023</v>
      </c>
      <c r="O2" s="3">
        <v>2024</v>
      </c>
    </row>
    <row r="3" spans="1:15" x14ac:dyDescent="0.25">
      <c r="A3" s="67" t="s">
        <v>2</v>
      </c>
      <c r="B3" s="4">
        <v>61000</v>
      </c>
      <c r="C3" s="4">
        <v>65270</v>
      </c>
      <c r="D3" s="64">
        <v>66967</v>
      </c>
      <c r="E3" s="65">
        <f>(F3/F4)*E4</f>
        <v>72993.6863195927</v>
      </c>
      <c r="F3" s="37">
        <v>76644</v>
      </c>
      <c r="G3" s="4">
        <v>84308</v>
      </c>
      <c r="H3" s="4">
        <f t="shared" si="0"/>
        <v>94428.251644251941</v>
      </c>
      <c r="I3" s="4">
        <f t="shared" si="1"/>
        <v>110620.65427505504</v>
      </c>
      <c r="K3" s="11">
        <f>H2+$O$18</f>
        <v>99800.346368728802</v>
      </c>
      <c r="L3" s="11">
        <f>I2+$P$18</f>
        <v>117106.20207494956</v>
      </c>
      <c r="N3" s="11">
        <f>H2-$O$18</f>
        <v>98565.829321265963</v>
      </c>
      <c r="O3" s="11">
        <f>I2-$P$18</f>
        <v>115768.60565811249</v>
      </c>
    </row>
    <row r="4" spans="1:15" x14ac:dyDescent="0.25">
      <c r="A4" s="67" t="s">
        <v>3</v>
      </c>
      <c r="B4" s="58">
        <v>63000</v>
      </c>
      <c r="C4" s="4">
        <v>67410</v>
      </c>
      <c r="D4" s="55">
        <v>69163</v>
      </c>
      <c r="E4" s="59">
        <v>75387</v>
      </c>
      <c r="F4" s="4">
        <v>79157</v>
      </c>
      <c r="G4" s="4">
        <v>87072</v>
      </c>
      <c r="H4" s="4">
        <f t="shared" si="0"/>
        <v>98917.644833911516</v>
      </c>
      <c r="I4" s="4">
        <f t="shared" si="1"/>
        <v>115640.9081288454</v>
      </c>
      <c r="K4" s="11">
        <f t="shared" ref="K4:K14" si="2">H3+$O$18</f>
        <v>95045.510167983361</v>
      </c>
      <c r="L4" s="11">
        <f t="shared" ref="L4:L14" si="3">I3+$P$18</f>
        <v>111289.45248347358</v>
      </c>
      <c r="N4" s="11">
        <f t="shared" ref="N4:N14" si="4">H3-$O$18</f>
        <v>93810.993120520521</v>
      </c>
      <c r="O4" s="11">
        <f t="shared" ref="O4:O14" si="5">I3-$P$18</f>
        <v>109951.85606663651</v>
      </c>
    </row>
    <row r="5" spans="1:15" x14ac:dyDescent="0.25">
      <c r="A5" s="68" t="s">
        <v>4</v>
      </c>
      <c r="B5" s="65">
        <f>(C5/C6)*B6</f>
        <v>68999.634538737562</v>
      </c>
      <c r="C5" s="37">
        <v>73830</v>
      </c>
      <c r="D5" s="55">
        <v>75750</v>
      </c>
      <c r="E5" s="4">
        <v>82567</v>
      </c>
      <c r="F5" s="4">
        <v>86695</v>
      </c>
      <c r="G5" s="4">
        <v>95365</v>
      </c>
      <c r="H5" s="4">
        <f t="shared" si="0"/>
        <v>109865.19623525458</v>
      </c>
      <c r="I5" s="4">
        <f t="shared" si="1"/>
        <v>128181.23358504981</v>
      </c>
      <c r="K5" s="11">
        <f t="shared" si="2"/>
        <v>99534.903357642936</v>
      </c>
      <c r="L5" s="11">
        <f t="shared" si="3"/>
        <v>116309.70633726394</v>
      </c>
      <c r="N5" s="11">
        <f t="shared" si="4"/>
        <v>98300.386310180096</v>
      </c>
      <c r="O5" s="11">
        <f t="shared" si="5"/>
        <v>114972.10992042687</v>
      </c>
    </row>
    <row r="6" spans="1:15" x14ac:dyDescent="0.25">
      <c r="A6" s="67" t="s">
        <v>5</v>
      </c>
      <c r="B6" s="59">
        <v>70580</v>
      </c>
      <c r="C6" s="58">
        <v>75521</v>
      </c>
      <c r="D6" s="55">
        <v>77484</v>
      </c>
      <c r="E6" s="4">
        <v>84458</v>
      </c>
      <c r="F6" s="4">
        <v>88681</v>
      </c>
      <c r="G6" s="4">
        <v>97549</v>
      </c>
      <c r="H6" s="4">
        <f t="shared" si="0"/>
        <v>113942.5640592018</v>
      </c>
      <c r="I6" s="4">
        <f t="shared" si="1"/>
        <v>132678.06584114672</v>
      </c>
      <c r="K6" s="11">
        <f t="shared" si="2"/>
        <v>110482.454758986</v>
      </c>
      <c r="L6" s="11">
        <f t="shared" si="3"/>
        <v>128850.03179346834</v>
      </c>
      <c r="N6" s="11">
        <f t="shared" si="4"/>
        <v>109247.93771152316</v>
      </c>
      <c r="O6" s="11">
        <f t="shared" si="5"/>
        <v>127512.43537663127</v>
      </c>
    </row>
    <row r="7" spans="1:15" x14ac:dyDescent="0.25">
      <c r="A7" s="67" t="s">
        <v>6</v>
      </c>
      <c r="B7" s="38">
        <v>97365</v>
      </c>
      <c r="C7" s="65">
        <f>(D7/D8)*C8</f>
        <v>104180.57279003844</v>
      </c>
      <c r="D7" s="60">
        <v>106889</v>
      </c>
      <c r="E7" s="4">
        <v>116509</v>
      </c>
      <c r="F7" s="4">
        <v>122335</v>
      </c>
      <c r="G7" s="11">
        <v>134568</v>
      </c>
      <c r="H7" s="4">
        <f t="shared" si="0"/>
        <v>159336.56805606821</v>
      </c>
      <c r="I7" s="4">
        <f t="shared" si="1"/>
        <v>185182.03037544375</v>
      </c>
      <c r="K7" s="11">
        <f t="shared" si="2"/>
        <v>114559.82258293322</v>
      </c>
      <c r="L7" s="11">
        <f t="shared" si="3"/>
        <v>133346.86404956525</v>
      </c>
      <c r="N7" s="11">
        <f t="shared" si="4"/>
        <v>113325.30553547038</v>
      </c>
      <c r="O7" s="11">
        <f t="shared" si="5"/>
        <v>132009.26763272818</v>
      </c>
    </row>
    <row r="8" spans="1:15" x14ac:dyDescent="0.25">
      <c r="A8" s="67" t="s">
        <v>7</v>
      </c>
      <c r="B8" s="4">
        <v>104755</v>
      </c>
      <c r="C8" s="59">
        <v>112088</v>
      </c>
      <c r="D8" s="55">
        <v>115002</v>
      </c>
      <c r="E8" s="58">
        <v>125352</v>
      </c>
      <c r="F8" s="4">
        <v>131620</v>
      </c>
      <c r="G8" s="11">
        <v>144782</v>
      </c>
      <c r="H8" s="4">
        <f t="shared" si="0"/>
        <v>173747.82122610122</v>
      </c>
      <c r="I8" s="4">
        <f t="shared" si="1"/>
        <v>201555.00960315837</v>
      </c>
      <c r="K8" s="11">
        <f t="shared" si="2"/>
        <v>159953.82657979961</v>
      </c>
      <c r="L8" s="11">
        <f t="shared" si="3"/>
        <v>185850.82858386228</v>
      </c>
      <c r="N8" s="11">
        <f t="shared" si="4"/>
        <v>158719.3095323368</v>
      </c>
      <c r="O8" s="11">
        <f t="shared" si="5"/>
        <v>184513.23216702521</v>
      </c>
    </row>
    <row r="9" spans="1:15" x14ac:dyDescent="0.25">
      <c r="A9" s="67" t="s">
        <v>8</v>
      </c>
      <c r="B9" s="4">
        <v>101820</v>
      </c>
      <c r="C9" s="4">
        <v>108947</v>
      </c>
      <c r="D9" s="63">
        <v>111780</v>
      </c>
      <c r="E9" s="65">
        <f>(F9/F10)*E10</f>
        <v>121840.23183552313</v>
      </c>
      <c r="F9" s="37">
        <v>127932</v>
      </c>
      <c r="G9" s="11">
        <v>140725</v>
      </c>
      <c r="H9" s="4">
        <f t="shared" si="0"/>
        <v>171131.4898081705</v>
      </c>
      <c r="I9" s="4">
        <f t="shared" si="1"/>
        <v>198159.48074876648</v>
      </c>
      <c r="K9" s="11">
        <f t="shared" si="2"/>
        <v>174365.07974983263</v>
      </c>
      <c r="L9" s="11">
        <f t="shared" si="3"/>
        <v>202223.8078115769</v>
      </c>
      <c r="N9" s="11">
        <f t="shared" si="4"/>
        <v>173130.56270236982</v>
      </c>
      <c r="O9" s="11">
        <f t="shared" si="5"/>
        <v>200886.21139473983</v>
      </c>
    </row>
    <row r="10" spans="1:15" x14ac:dyDescent="0.25">
      <c r="A10" s="67" t="s">
        <v>9</v>
      </c>
      <c r="B10" s="4">
        <v>83655</v>
      </c>
      <c r="C10" s="4">
        <v>89511</v>
      </c>
      <c r="D10" s="55">
        <v>91838</v>
      </c>
      <c r="E10" s="59">
        <v>100104</v>
      </c>
      <c r="F10" s="4">
        <v>105109</v>
      </c>
      <c r="G10" s="11">
        <v>115620</v>
      </c>
      <c r="H10" s="4">
        <f t="shared" si="0"/>
        <v>142452.56737845665</v>
      </c>
      <c r="I10" s="4">
        <f t="shared" si="1"/>
        <v>164658.83003648976</v>
      </c>
      <c r="K10" s="11">
        <f t="shared" si="2"/>
        <v>171748.74833190191</v>
      </c>
      <c r="L10" s="11">
        <f t="shared" si="3"/>
        <v>198828.27895718502</v>
      </c>
      <c r="N10" s="11">
        <f t="shared" si="4"/>
        <v>170514.2312844391</v>
      </c>
      <c r="O10" s="11">
        <f t="shared" si="5"/>
        <v>197490.68254034795</v>
      </c>
    </row>
    <row r="11" spans="1:15" x14ac:dyDescent="0.25">
      <c r="A11" s="67" t="s">
        <v>10</v>
      </c>
      <c r="B11" s="4">
        <v>77910</v>
      </c>
      <c r="C11" s="4">
        <v>83364</v>
      </c>
      <c r="D11" s="61">
        <v>85531</v>
      </c>
      <c r="E11" s="4">
        <v>93229</v>
      </c>
      <c r="F11" s="4">
        <v>97890</v>
      </c>
      <c r="G11" s="11">
        <v>107679</v>
      </c>
      <c r="H11" s="4">
        <f t="shared" si="0"/>
        <v>134392.08051497172</v>
      </c>
      <c r="I11" s="4">
        <f t="shared" si="1"/>
        <v>155073.17510720788</v>
      </c>
      <c r="K11" s="11">
        <f t="shared" si="2"/>
        <v>143069.82590218805</v>
      </c>
      <c r="L11" s="11">
        <f t="shared" si="3"/>
        <v>165327.62824490829</v>
      </c>
      <c r="N11" s="11">
        <f t="shared" si="4"/>
        <v>141835.30885472524</v>
      </c>
      <c r="O11" s="11">
        <f t="shared" si="5"/>
        <v>163990.03182807122</v>
      </c>
    </row>
    <row r="12" spans="1:15" x14ac:dyDescent="0.25">
      <c r="A12" s="67" t="s">
        <v>11</v>
      </c>
      <c r="B12" s="4">
        <v>70365</v>
      </c>
      <c r="C12" s="38">
        <v>75291</v>
      </c>
      <c r="D12" s="66">
        <f>(E12/E13)*D13</f>
        <v>77247.907527693533</v>
      </c>
      <c r="E12" s="37">
        <v>84200</v>
      </c>
      <c r="F12" s="4">
        <v>88410</v>
      </c>
      <c r="G12" s="4">
        <v>97252</v>
      </c>
      <c r="H12" s="4">
        <f t="shared" si="0"/>
        <v>122934.88143942376</v>
      </c>
      <c r="I12" s="4">
        <f t="shared" si="1"/>
        <v>141613.34066809557</v>
      </c>
      <c r="K12" s="11">
        <f t="shared" si="2"/>
        <v>135009.33903870312</v>
      </c>
      <c r="L12" s="11">
        <f t="shared" si="3"/>
        <v>155741.97331562641</v>
      </c>
      <c r="N12" s="11">
        <f t="shared" si="4"/>
        <v>133774.82199124031</v>
      </c>
      <c r="O12" s="11">
        <f t="shared" si="5"/>
        <v>154404.37689878934</v>
      </c>
    </row>
    <row r="13" spans="1:15" x14ac:dyDescent="0.25">
      <c r="A13" s="67" t="s">
        <v>12</v>
      </c>
      <c r="B13" s="4">
        <v>64200</v>
      </c>
      <c r="C13" s="4">
        <v>68694</v>
      </c>
      <c r="D13" s="62">
        <v>70480</v>
      </c>
      <c r="E13" s="4">
        <v>76823</v>
      </c>
      <c r="F13" s="4">
        <v>80664</v>
      </c>
      <c r="G13" s="4">
        <v>88731</v>
      </c>
      <c r="H13" s="4">
        <f t="shared" si="0"/>
        <v>113583.76344088673</v>
      </c>
      <c r="I13" s="4">
        <f t="shared" si="1"/>
        <v>130625.65837178046</v>
      </c>
      <c r="K13" s="11">
        <f t="shared" si="2"/>
        <v>123552.13996315518</v>
      </c>
      <c r="L13" s="11">
        <f t="shared" si="3"/>
        <v>142282.1388765141</v>
      </c>
      <c r="N13" s="11">
        <f t="shared" si="4"/>
        <v>122317.62291569234</v>
      </c>
      <c r="O13" s="11">
        <f t="shared" si="5"/>
        <v>140944.54245967703</v>
      </c>
    </row>
    <row r="14" spans="1:15" x14ac:dyDescent="0.25">
      <c r="A14" s="2"/>
      <c r="B14" s="1"/>
      <c r="C14" s="1"/>
      <c r="D14" s="1"/>
      <c r="E14" s="1"/>
      <c r="F14" s="1"/>
      <c r="G14" s="1"/>
      <c r="K14" s="11">
        <f t="shared" si="2"/>
        <v>114201.02196461815</v>
      </c>
      <c r="L14" s="11">
        <f t="shared" si="3"/>
        <v>131294.45658019898</v>
      </c>
      <c r="N14" s="11">
        <f t="shared" si="4"/>
        <v>112966.50491715531</v>
      </c>
      <c r="O14" s="11">
        <f t="shared" si="5"/>
        <v>129956.86016336193</v>
      </c>
    </row>
    <row r="16" spans="1:15" ht="13.15" customHeight="1" x14ac:dyDescent="0.25"/>
    <row r="17" spans="1:16" ht="14.45" customHeight="1" x14ac:dyDescent="0.25">
      <c r="A17" s="69" t="s">
        <v>0</v>
      </c>
      <c r="B17" s="5" t="s">
        <v>25</v>
      </c>
      <c r="C17" s="5" t="s">
        <v>26</v>
      </c>
      <c r="D17" s="5" t="s">
        <v>15</v>
      </c>
      <c r="E17" s="27" t="s">
        <v>19</v>
      </c>
      <c r="F17" s="27" t="s">
        <v>20</v>
      </c>
      <c r="G17" s="28" t="s">
        <v>21</v>
      </c>
      <c r="H17" s="27" t="s">
        <v>22</v>
      </c>
      <c r="I17" s="27" t="s">
        <v>23</v>
      </c>
      <c r="J17" s="27" t="s">
        <v>15</v>
      </c>
      <c r="K17" s="31" t="s">
        <v>33</v>
      </c>
      <c r="L17" s="27" t="s">
        <v>24</v>
      </c>
      <c r="M17" s="28" t="s">
        <v>15</v>
      </c>
      <c r="N17" s="31" t="s">
        <v>33</v>
      </c>
      <c r="O17" s="27" t="s">
        <v>34</v>
      </c>
      <c r="P17" s="27" t="s">
        <v>35</v>
      </c>
    </row>
    <row r="18" spans="1:16" x14ac:dyDescent="0.25">
      <c r="A18" s="69" t="s">
        <v>1</v>
      </c>
      <c r="B18" s="8">
        <f t="shared" ref="B18:B29" si="6">G2</f>
        <v>89837</v>
      </c>
      <c r="C18" s="22">
        <v>1</v>
      </c>
      <c r="D18" s="11">
        <f>$D$31*I18+$E$31</f>
        <v>118084.51515151515</v>
      </c>
      <c r="E18" s="7">
        <f>B18/D18</f>
        <v>0.76078561092222341</v>
      </c>
      <c r="F18" s="29">
        <f>AVERAGE(B18:B29)</f>
        <v>106957.33333333333</v>
      </c>
      <c r="G18" s="25">
        <f t="shared" ref="G18:G29" si="7">B18/$F$18</f>
        <v>0.83993305741853452</v>
      </c>
      <c r="H18" s="20">
        <f>AVERAGE(G18:G29)</f>
        <v>1</v>
      </c>
      <c r="I18" s="23">
        <v>13</v>
      </c>
      <c r="J18" s="11">
        <f>D$31*I18+$E$31</f>
        <v>118084.51515151515</v>
      </c>
      <c r="K18" s="11">
        <f>J18*G18</f>
        <v>99183.087844997382</v>
      </c>
      <c r="L18" s="23">
        <v>25</v>
      </c>
      <c r="M18" s="11">
        <f>D$31*L18+$E$31</f>
        <v>138627.00466200468</v>
      </c>
      <c r="N18" s="11">
        <f>M18*G18</f>
        <v>116437.40386653102</v>
      </c>
      <c r="O18" s="47">
        <f>CONFIDENCE(0.05,K18:K29,K18:K29)</f>
        <v>617.25852373141379</v>
      </c>
      <c r="P18" s="47">
        <f>CONFIDENCE(0.05,N18:N29,N18:N29)</f>
        <v>668.79820841853245</v>
      </c>
    </row>
    <row r="19" spans="1:16" x14ac:dyDescent="0.25">
      <c r="A19" s="69" t="s">
        <v>2</v>
      </c>
      <c r="B19" s="9">
        <f t="shared" si="6"/>
        <v>84308</v>
      </c>
      <c r="C19" s="23">
        <v>2</v>
      </c>
      <c r="D19" s="11">
        <f t="shared" ref="D19:D29" si="8">$D$31*C19+$E$31</f>
        <v>99253.899766899762</v>
      </c>
      <c r="E19" s="12">
        <f>B19/D19</f>
        <v>0.849417505992202</v>
      </c>
      <c r="F19" s="17"/>
      <c r="G19" s="26">
        <f t="shared" si="7"/>
        <v>0.78823954723378797</v>
      </c>
      <c r="I19" s="23">
        <v>14</v>
      </c>
      <c r="J19" s="11">
        <f t="shared" ref="J19:J29" si="9">D$31*I19+$E$31</f>
        <v>119796.38927738929</v>
      </c>
      <c r="K19" s="11">
        <f>J19*G19</f>
        <v>94428.251644251941</v>
      </c>
      <c r="L19" s="23">
        <v>26</v>
      </c>
      <c r="M19" s="11">
        <f t="shared" ref="M19:M29" si="10">D$31*L19+$E$31</f>
        <v>140338.87878787881</v>
      </c>
      <c r="N19" s="11">
        <f t="shared" ref="N19:N29" si="11">M19*G19</f>
        <v>110620.65427505504</v>
      </c>
    </row>
    <row r="20" spans="1:16" x14ac:dyDescent="0.25">
      <c r="A20" s="69" t="s">
        <v>3</v>
      </c>
      <c r="B20" s="9">
        <f t="shared" si="6"/>
        <v>87072</v>
      </c>
      <c r="C20" s="23">
        <v>3</v>
      </c>
      <c r="D20" s="11">
        <f t="shared" si="8"/>
        <v>100965.77389277388</v>
      </c>
      <c r="E20" s="12">
        <f t="shared" ref="E20:E29" si="12">B20/D20</f>
        <v>0.86239125044959164</v>
      </c>
      <c r="F20" s="18"/>
      <c r="G20" s="26">
        <f t="shared" si="7"/>
        <v>0.81408162756488567</v>
      </c>
      <c r="I20" s="23">
        <v>15</v>
      </c>
      <c r="J20" s="11">
        <f t="shared" si="9"/>
        <v>121508.26340326341</v>
      </c>
      <c r="K20" s="11">
        <f t="shared" ref="K19:K29" si="13">J20*G20</f>
        <v>98917.644833911516</v>
      </c>
      <c r="L20" s="23">
        <v>27</v>
      </c>
      <c r="M20" s="11">
        <f t="shared" si="10"/>
        <v>142050.75291375292</v>
      </c>
      <c r="N20" s="11">
        <f t="shared" si="11"/>
        <v>115640.9081288454</v>
      </c>
    </row>
    <row r="21" spans="1:16" x14ac:dyDescent="0.25">
      <c r="A21" s="69" t="s">
        <v>4</v>
      </c>
      <c r="B21" s="9">
        <f t="shared" si="6"/>
        <v>95365</v>
      </c>
      <c r="C21" s="23">
        <v>4</v>
      </c>
      <c r="D21" s="11">
        <f t="shared" si="8"/>
        <v>102677.64801864802</v>
      </c>
      <c r="E21" s="12">
        <f t="shared" si="12"/>
        <v>0.92878052663107435</v>
      </c>
      <c r="F21" s="18"/>
      <c r="G21" s="26">
        <f t="shared" si="7"/>
        <v>0.89161721808073002</v>
      </c>
      <c r="I21" s="24">
        <v>16</v>
      </c>
      <c r="J21" s="11">
        <f t="shared" si="9"/>
        <v>123220.13752913754</v>
      </c>
      <c r="K21" s="11">
        <f t="shared" si="13"/>
        <v>109865.19623525458</v>
      </c>
      <c r="L21" s="23">
        <v>28</v>
      </c>
      <c r="M21" s="11">
        <f t="shared" si="10"/>
        <v>143762.62703962706</v>
      </c>
      <c r="N21" s="11">
        <f t="shared" si="11"/>
        <v>128181.23358504981</v>
      </c>
    </row>
    <row r="22" spans="1:16" x14ac:dyDescent="0.25">
      <c r="A22" s="69" t="s">
        <v>5</v>
      </c>
      <c r="B22" s="9">
        <f t="shared" si="6"/>
        <v>97549</v>
      </c>
      <c r="C22" s="23">
        <v>5</v>
      </c>
      <c r="D22" s="11">
        <f t="shared" si="8"/>
        <v>104389.52214452214</v>
      </c>
      <c r="E22" s="12">
        <f t="shared" si="12"/>
        <v>0.93447118059366363</v>
      </c>
      <c r="F22" s="18"/>
      <c r="G22" s="26">
        <f t="shared" si="7"/>
        <v>0.91203657533221971</v>
      </c>
      <c r="I22" s="24">
        <v>17</v>
      </c>
      <c r="J22" s="11">
        <f t="shared" si="9"/>
        <v>124932.01165501167</v>
      </c>
      <c r="K22" s="11">
        <f t="shared" si="13"/>
        <v>113942.5640592018</v>
      </c>
      <c r="L22" s="23">
        <v>29</v>
      </c>
      <c r="M22" s="11">
        <f t="shared" si="10"/>
        <v>145474.50116550119</v>
      </c>
      <c r="N22" s="11">
        <f t="shared" si="11"/>
        <v>132678.06584114672</v>
      </c>
    </row>
    <row r="23" spans="1:16" x14ac:dyDescent="0.25">
      <c r="A23" s="69" t="s">
        <v>6</v>
      </c>
      <c r="B23" s="9">
        <f t="shared" si="6"/>
        <v>134568</v>
      </c>
      <c r="C23" s="23">
        <v>6</v>
      </c>
      <c r="D23" s="11">
        <f t="shared" si="8"/>
        <v>106101.39627039628</v>
      </c>
      <c r="E23" s="12">
        <f t="shared" si="12"/>
        <v>1.2682962216355516</v>
      </c>
      <c r="F23" s="18"/>
      <c r="G23" s="26">
        <f t="shared" si="7"/>
        <v>1.2581465506494802</v>
      </c>
      <c r="I23" s="24">
        <v>18</v>
      </c>
      <c r="J23" s="11">
        <f t="shared" si="9"/>
        <v>126643.88578088579</v>
      </c>
      <c r="K23" s="11">
        <f t="shared" si="13"/>
        <v>159336.56805606821</v>
      </c>
      <c r="L23" s="23">
        <v>30</v>
      </c>
      <c r="M23" s="11">
        <f t="shared" si="10"/>
        <v>147186.37529137533</v>
      </c>
      <c r="N23" s="11">
        <f t="shared" si="11"/>
        <v>185182.03037544375</v>
      </c>
    </row>
    <row r="24" spans="1:16" x14ac:dyDescent="0.25">
      <c r="A24" s="69" t="s">
        <v>7</v>
      </c>
      <c r="B24" s="9">
        <f t="shared" si="6"/>
        <v>144782</v>
      </c>
      <c r="C24" s="23">
        <v>7</v>
      </c>
      <c r="D24" s="11">
        <f t="shared" si="8"/>
        <v>107813.2703962704</v>
      </c>
      <c r="E24" s="12">
        <f t="shared" si="12"/>
        <v>1.3428959113089707</v>
      </c>
      <c r="F24" s="18"/>
      <c r="G24" s="26">
        <f t="shared" si="7"/>
        <v>1.3536425739858886</v>
      </c>
      <c r="I24" s="24">
        <v>19</v>
      </c>
      <c r="J24" s="11">
        <f t="shared" si="9"/>
        <v>128355.75990675992</v>
      </c>
      <c r="K24" s="11">
        <f t="shared" si="13"/>
        <v>173747.82122610122</v>
      </c>
      <c r="L24" s="23">
        <v>31</v>
      </c>
      <c r="M24" s="11">
        <f t="shared" si="10"/>
        <v>148898.24941724943</v>
      </c>
      <c r="N24" s="11">
        <f t="shared" si="11"/>
        <v>201555.00960315837</v>
      </c>
    </row>
    <row r="25" spans="1:16" x14ac:dyDescent="0.25">
      <c r="A25" s="69" t="s">
        <v>8</v>
      </c>
      <c r="B25" s="9">
        <f t="shared" si="6"/>
        <v>140725</v>
      </c>
      <c r="C25" s="23">
        <v>8</v>
      </c>
      <c r="D25" s="11">
        <f t="shared" si="8"/>
        <v>109525.14452214452</v>
      </c>
      <c r="E25" s="12">
        <f t="shared" si="12"/>
        <v>1.2848647734178273</v>
      </c>
      <c r="F25" s="18"/>
      <c r="G25" s="26">
        <f t="shared" si="7"/>
        <v>1.3157115609962853</v>
      </c>
      <c r="I25" s="24">
        <v>20</v>
      </c>
      <c r="J25" s="11">
        <f t="shared" si="9"/>
        <v>130067.63403263404</v>
      </c>
      <c r="K25" s="11">
        <f t="shared" si="13"/>
        <v>171131.4898081705</v>
      </c>
      <c r="L25" s="23">
        <v>32</v>
      </c>
      <c r="M25" s="11">
        <f t="shared" si="10"/>
        <v>150610.12354312357</v>
      </c>
      <c r="N25" s="11">
        <f t="shared" si="11"/>
        <v>198159.48074876648</v>
      </c>
    </row>
    <row r="26" spans="1:16" x14ac:dyDescent="0.25">
      <c r="A26" s="69" t="s">
        <v>9</v>
      </c>
      <c r="B26" s="9">
        <f t="shared" si="6"/>
        <v>115620</v>
      </c>
      <c r="C26" s="23">
        <v>9</v>
      </c>
      <c r="D26" s="11">
        <f t="shared" si="8"/>
        <v>111237.01864801865</v>
      </c>
      <c r="E26" s="12">
        <f t="shared" si="12"/>
        <v>1.0394021828816735</v>
      </c>
      <c r="F26" s="18"/>
      <c r="G26" s="26">
        <f t="shared" si="7"/>
        <v>1.0809917973522152</v>
      </c>
      <c r="I26" s="24">
        <v>21</v>
      </c>
      <c r="J26" s="11">
        <f t="shared" si="9"/>
        <v>131779.50815850816</v>
      </c>
      <c r="K26" s="11">
        <f t="shared" si="13"/>
        <v>142452.56737845665</v>
      </c>
      <c r="L26" s="23">
        <v>33</v>
      </c>
      <c r="M26" s="11">
        <f t="shared" si="10"/>
        <v>152321.9976689977</v>
      </c>
      <c r="N26" s="11">
        <f t="shared" si="11"/>
        <v>164658.83003648976</v>
      </c>
    </row>
    <row r="27" spans="1:16" x14ac:dyDescent="0.25">
      <c r="A27" s="69" t="s">
        <v>10</v>
      </c>
      <c r="B27" s="9">
        <f t="shared" si="6"/>
        <v>107679</v>
      </c>
      <c r="C27" s="23">
        <v>10</v>
      </c>
      <c r="D27" s="11">
        <f t="shared" si="8"/>
        <v>112948.89277389277</v>
      </c>
      <c r="E27" s="12">
        <f t="shared" si="12"/>
        <v>0.95334267875965517</v>
      </c>
      <c r="F27" s="18"/>
      <c r="G27" s="26">
        <f t="shared" si="7"/>
        <v>1.0067472387743399</v>
      </c>
      <c r="I27" s="24">
        <v>22</v>
      </c>
      <c r="J27" s="11">
        <f t="shared" si="9"/>
        <v>133491.3822843823</v>
      </c>
      <c r="K27" s="11">
        <f t="shared" si="13"/>
        <v>134392.08051497172</v>
      </c>
      <c r="L27" s="23">
        <v>34</v>
      </c>
      <c r="M27" s="11">
        <f t="shared" si="10"/>
        <v>154033.87179487181</v>
      </c>
      <c r="N27" s="11">
        <f t="shared" si="11"/>
        <v>155073.17510720788</v>
      </c>
    </row>
    <row r="28" spans="1:16" x14ac:dyDescent="0.25">
      <c r="A28" s="69" t="s">
        <v>11</v>
      </c>
      <c r="B28" s="9">
        <f t="shared" si="6"/>
        <v>97252</v>
      </c>
      <c r="C28" s="23">
        <v>11</v>
      </c>
      <c r="D28" s="11">
        <f t="shared" si="8"/>
        <v>114660.7668997669</v>
      </c>
      <c r="E28" s="12">
        <f t="shared" si="12"/>
        <v>0.84817154663735039</v>
      </c>
      <c r="F28" s="18"/>
      <c r="G28" s="26">
        <f t="shared" si="7"/>
        <v>0.90925976713455836</v>
      </c>
      <c r="I28" s="24">
        <v>23</v>
      </c>
      <c r="J28" s="11">
        <f t="shared" si="9"/>
        <v>135203.25641025644</v>
      </c>
      <c r="K28" s="11">
        <f t="shared" si="13"/>
        <v>122934.88143942376</v>
      </c>
      <c r="L28" s="23">
        <v>35</v>
      </c>
      <c r="M28" s="11">
        <f t="shared" si="10"/>
        <v>155745.74592074595</v>
      </c>
      <c r="N28" s="11">
        <f t="shared" si="11"/>
        <v>141613.34066809557</v>
      </c>
    </row>
    <row r="29" spans="1:16" x14ac:dyDescent="0.25">
      <c r="A29" s="69" t="s">
        <v>12</v>
      </c>
      <c r="B29" s="10">
        <f t="shared" si="6"/>
        <v>88731</v>
      </c>
      <c r="C29" s="52">
        <v>12</v>
      </c>
      <c r="D29" s="11">
        <f t="shared" si="8"/>
        <v>116372.64102564103</v>
      </c>
      <c r="E29" s="12">
        <f t="shared" si="12"/>
        <v>0.76247302817892915</v>
      </c>
      <c r="F29" s="18"/>
      <c r="G29" s="26">
        <f t="shared" si="7"/>
        <v>0.82959248547707498</v>
      </c>
      <c r="I29" s="24">
        <v>24</v>
      </c>
      <c r="J29" s="11">
        <f t="shared" si="9"/>
        <v>136915.13053613057</v>
      </c>
      <c r="K29" s="11">
        <f t="shared" si="13"/>
        <v>113583.76344088673</v>
      </c>
      <c r="L29" s="23">
        <v>36</v>
      </c>
      <c r="M29" s="11">
        <f t="shared" si="10"/>
        <v>157457.62004662008</v>
      </c>
      <c r="N29" s="11">
        <f t="shared" si="11"/>
        <v>130625.65837178046</v>
      </c>
    </row>
    <row r="30" spans="1:16" x14ac:dyDescent="0.25">
      <c r="B30" s="50" t="s">
        <v>14</v>
      </c>
      <c r="C30" s="51" t="s">
        <v>18</v>
      </c>
      <c r="D30" s="53" t="s">
        <v>16</v>
      </c>
      <c r="E30" s="54" t="s">
        <v>17</v>
      </c>
    </row>
    <row r="31" spans="1:16" x14ac:dyDescent="0.25">
      <c r="D31" s="6">
        <f t="array" ref="D31:E31">LINEST(B18:B29,C18:C29,1,0)</f>
        <v>1711.874125874127</v>
      </c>
      <c r="E31" s="6">
        <v>95830.151515151505</v>
      </c>
    </row>
    <row r="32" spans="1:16" x14ac:dyDescent="0.25">
      <c r="A32" s="19"/>
      <c r="B32" s="19"/>
      <c r="C32" s="19"/>
      <c r="D32" s="19"/>
    </row>
  </sheetData>
  <mergeCells count="2">
    <mergeCell ref="K1:L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P18" sqref="P18"/>
    </sheetView>
  </sheetViews>
  <sheetFormatPr defaultRowHeight="15" x14ac:dyDescent="0.25"/>
  <cols>
    <col min="2" max="2" width="11" customWidth="1"/>
    <col min="3" max="5" width="10.42578125" bestFit="1" customWidth="1"/>
  </cols>
  <sheetData>
    <row r="1" spans="1:5" ht="32.25" customHeight="1" x14ac:dyDescent="0.25">
      <c r="A1" s="3" t="s">
        <v>13</v>
      </c>
      <c r="B1" s="3" t="s">
        <v>29</v>
      </c>
      <c r="C1" s="41" t="s">
        <v>30</v>
      </c>
      <c r="D1" s="42" t="s">
        <v>32</v>
      </c>
      <c r="E1" s="42" t="s">
        <v>31</v>
      </c>
    </row>
    <row r="2" spans="1:5" x14ac:dyDescent="0.25">
      <c r="A2" s="35">
        <v>44197</v>
      </c>
      <c r="B2" s="38">
        <v>81670</v>
      </c>
      <c r="C2" s="15"/>
      <c r="D2" s="14"/>
      <c r="E2" s="14"/>
    </row>
    <row r="3" spans="1:5" x14ac:dyDescent="0.25">
      <c r="A3" s="35">
        <v>44228</v>
      </c>
      <c r="B3" s="38">
        <v>76644</v>
      </c>
      <c r="C3" s="16"/>
      <c r="D3" s="13"/>
      <c r="E3" s="13"/>
    </row>
    <row r="4" spans="1:5" x14ac:dyDescent="0.25">
      <c r="A4" s="35">
        <v>44256</v>
      </c>
      <c r="B4" s="38">
        <v>79157</v>
      </c>
      <c r="C4" s="16"/>
      <c r="D4" s="13"/>
      <c r="E4" s="13"/>
    </row>
    <row r="5" spans="1:5" x14ac:dyDescent="0.25">
      <c r="A5" s="35">
        <v>44287</v>
      </c>
      <c r="B5" s="38">
        <v>86695</v>
      </c>
      <c r="C5" s="16"/>
      <c r="D5" s="13"/>
      <c r="E5" s="13"/>
    </row>
    <row r="6" spans="1:5" x14ac:dyDescent="0.25">
      <c r="A6" s="35">
        <v>44317</v>
      </c>
      <c r="B6" s="38">
        <v>88681</v>
      </c>
      <c r="C6" s="16"/>
      <c r="D6" s="13"/>
      <c r="E6" s="13"/>
    </row>
    <row r="7" spans="1:5" x14ac:dyDescent="0.25">
      <c r="A7" s="35">
        <v>44348</v>
      </c>
      <c r="B7" s="38">
        <v>122335</v>
      </c>
      <c r="C7" s="16"/>
      <c r="D7" s="13"/>
      <c r="E7" s="13"/>
    </row>
    <row r="8" spans="1:5" x14ac:dyDescent="0.25">
      <c r="A8" s="35">
        <v>44378</v>
      </c>
      <c r="B8" s="38">
        <v>131620</v>
      </c>
      <c r="C8" s="16"/>
      <c r="D8" s="13"/>
      <c r="E8" s="13"/>
    </row>
    <row r="9" spans="1:5" x14ac:dyDescent="0.25">
      <c r="A9" s="35">
        <v>44409</v>
      </c>
      <c r="B9" s="38">
        <v>127932</v>
      </c>
      <c r="C9" s="16"/>
      <c r="D9" s="13"/>
      <c r="E9" s="13"/>
    </row>
    <row r="10" spans="1:5" x14ac:dyDescent="0.25">
      <c r="A10" s="35">
        <v>44440</v>
      </c>
      <c r="B10" s="38">
        <v>105109</v>
      </c>
      <c r="C10" s="16"/>
      <c r="D10" s="13"/>
      <c r="E10" s="13"/>
    </row>
    <row r="11" spans="1:5" x14ac:dyDescent="0.25">
      <c r="A11" s="35">
        <v>44470</v>
      </c>
      <c r="B11" s="38">
        <v>97890</v>
      </c>
      <c r="C11" s="16"/>
      <c r="D11" s="13"/>
      <c r="E11" s="13"/>
    </row>
    <row r="12" spans="1:5" x14ac:dyDescent="0.25">
      <c r="A12" s="35">
        <v>44501</v>
      </c>
      <c r="B12" s="38">
        <v>88410</v>
      </c>
      <c r="C12" s="16"/>
      <c r="D12" s="13"/>
      <c r="E12" s="13"/>
    </row>
    <row r="13" spans="1:5" x14ac:dyDescent="0.25">
      <c r="A13" s="35">
        <v>44531</v>
      </c>
      <c r="B13" s="38">
        <v>80664</v>
      </c>
      <c r="C13" s="16"/>
      <c r="D13" s="13"/>
      <c r="E13" s="13"/>
    </row>
    <row r="14" spans="1:5" x14ac:dyDescent="0.25">
      <c r="A14" s="35">
        <v>44562</v>
      </c>
      <c r="B14" s="38">
        <v>89837</v>
      </c>
      <c r="C14" s="16"/>
      <c r="D14" s="13"/>
      <c r="E14" s="13"/>
    </row>
    <row r="15" spans="1:5" x14ac:dyDescent="0.25">
      <c r="A15" s="35">
        <v>44593</v>
      </c>
      <c r="B15" s="38">
        <v>84308</v>
      </c>
      <c r="C15" s="16"/>
      <c r="D15" s="13"/>
      <c r="E15" s="13"/>
    </row>
    <row r="16" spans="1:5" x14ac:dyDescent="0.25">
      <c r="A16" s="35">
        <v>44621</v>
      </c>
      <c r="B16" s="38">
        <v>87072</v>
      </c>
      <c r="C16" s="16"/>
      <c r="D16" s="13"/>
      <c r="E16" s="13"/>
    </row>
    <row r="17" spans="1:5" x14ac:dyDescent="0.25">
      <c r="A17" s="35">
        <v>44652</v>
      </c>
      <c r="B17" s="38">
        <v>95365</v>
      </c>
      <c r="C17" s="16"/>
      <c r="D17" s="13"/>
      <c r="E17" s="13"/>
    </row>
    <row r="18" spans="1:5" x14ac:dyDescent="0.25">
      <c r="A18" s="35">
        <v>44682</v>
      </c>
      <c r="B18" s="38">
        <v>97549</v>
      </c>
      <c r="C18" s="16"/>
      <c r="D18" s="13"/>
      <c r="E18" s="13"/>
    </row>
    <row r="19" spans="1:5" x14ac:dyDescent="0.25">
      <c r="A19" s="35">
        <v>44713</v>
      </c>
      <c r="B19" s="39">
        <v>134568</v>
      </c>
      <c r="C19" s="16"/>
      <c r="D19" s="13"/>
      <c r="E19" s="13"/>
    </row>
    <row r="20" spans="1:5" x14ac:dyDescent="0.25">
      <c r="A20" s="35">
        <v>44743</v>
      </c>
      <c r="B20" s="39">
        <v>144782</v>
      </c>
      <c r="C20" s="16"/>
      <c r="D20" s="13"/>
      <c r="E20" s="13"/>
    </row>
    <row r="21" spans="1:5" x14ac:dyDescent="0.25">
      <c r="A21" s="35">
        <v>44774</v>
      </c>
      <c r="B21" s="39">
        <v>140725</v>
      </c>
      <c r="C21" s="16"/>
      <c r="D21" s="13"/>
      <c r="E21" s="13"/>
    </row>
    <row r="22" spans="1:5" x14ac:dyDescent="0.25">
      <c r="A22" s="35">
        <v>44805</v>
      </c>
      <c r="B22" s="39">
        <v>115620</v>
      </c>
      <c r="C22" s="16"/>
      <c r="D22" s="13"/>
      <c r="E22" s="13"/>
    </row>
    <row r="23" spans="1:5" x14ac:dyDescent="0.25">
      <c r="A23" s="35">
        <v>44835</v>
      </c>
      <c r="B23" s="39">
        <v>107679</v>
      </c>
      <c r="C23" s="16"/>
      <c r="D23" s="13"/>
      <c r="E23" s="13"/>
    </row>
    <row r="24" spans="1:5" x14ac:dyDescent="0.25">
      <c r="A24" s="35">
        <v>44866</v>
      </c>
      <c r="B24" s="38">
        <v>97252</v>
      </c>
      <c r="C24" s="16"/>
      <c r="D24" s="13"/>
      <c r="E24" s="13"/>
    </row>
    <row r="25" spans="1:5" x14ac:dyDescent="0.25">
      <c r="A25" s="35">
        <v>44896</v>
      </c>
      <c r="B25" s="40">
        <v>88731</v>
      </c>
      <c r="C25" s="38">
        <v>88731</v>
      </c>
      <c r="D25" s="38">
        <v>88731</v>
      </c>
      <c r="E25" s="4">
        <v>88731</v>
      </c>
    </row>
    <row r="26" spans="1:5" x14ac:dyDescent="0.25">
      <c r="A26" s="36">
        <v>44927</v>
      </c>
      <c r="B26" s="17"/>
      <c r="C26" s="43">
        <v>99183</v>
      </c>
      <c r="D26" s="44">
        <v>99800</v>
      </c>
      <c r="E26" s="45">
        <v>98566</v>
      </c>
    </row>
    <row r="27" spans="1:5" x14ac:dyDescent="0.25">
      <c r="A27" s="36">
        <v>44958</v>
      </c>
      <c r="B27" s="18"/>
      <c r="C27" s="37">
        <v>94428</v>
      </c>
      <c r="D27" s="33">
        <v>95046</v>
      </c>
      <c r="E27" s="34">
        <v>93811</v>
      </c>
    </row>
    <row r="28" spans="1:5" x14ac:dyDescent="0.25">
      <c r="A28" s="36">
        <v>44986</v>
      </c>
      <c r="B28" s="18"/>
      <c r="C28" s="37">
        <v>98918</v>
      </c>
      <c r="D28" s="33">
        <v>99535</v>
      </c>
      <c r="E28" s="34">
        <v>98300</v>
      </c>
    </row>
    <row r="29" spans="1:5" x14ac:dyDescent="0.25">
      <c r="A29" s="36">
        <v>45017</v>
      </c>
      <c r="B29" s="18"/>
      <c r="C29" s="37">
        <v>109865</v>
      </c>
      <c r="D29" s="33">
        <v>110482</v>
      </c>
      <c r="E29" s="34">
        <v>109248</v>
      </c>
    </row>
    <row r="30" spans="1:5" x14ac:dyDescent="0.25">
      <c r="A30" s="36">
        <v>45047</v>
      </c>
      <c r="B30" s="18"/>
      <c r="C30" s="37">
        <v>113943</v>
      </c>
      <c r="D30" s="33">
        <v>114560</v>
      </c>
      <c r="E30" s="34">
        <v>113325</v>
      </c>
    </row>
    <row r="31" spans="1:5" x14ac:dyDescent="0.25">
      <c r="A31" s="36">
        <v>45078</v>
      </c>
      <c r="B31" s="18"/>
      <c r="C31" s="37">
        <v>159337</v>
      </c>
      <c r="D31" s="33">
        <v>159954</v>
      </c>
      <c r="E31" s="34">
        <v>158719</v>
      </c>
    </row>
    <row r="32" spans="1:5" x14ac:dyDescent="0.25">
      <c r="A32" s="36">
        <v>45108</v>
      </c>
      <c r="B32" s="18"/>
      <c r="C32" s="37">
        <v>173748</v>
      </c>
      <c r="D32" s="33">
        <v>174365</v>
      </c>
      <c r="E32" s="34">
        <v>173131</v>
      </c>
    </row>
    <row r="33" spans="1:5" x14ac:dyDescent="0.25">
      <c r="A33" s="36">
        <v>45139</v>
      </c>
      <c r="B33" s="18"/>
      <c r="C33" s="37">
        <v>171131</v>
      </c>
      <c r="D33" s="33">
        <v>171749</v>
      </c>
      <c r="E33" s="34">
        <v>170514</v>
      </c>
    </row>
    <row r="34" spans="1:5" x14ac:dyDescent="0.25">
      <c r="A34" s="36">
        <v>45170</v>
      </c>
      <c r="B34" s="18"/>
      <c r="C34" s="37">
        <v>142453</v>
      </c>
      <c r="D34" s="33">
        <v>143070</v>
      </c>
      <c r="E34" s="34">
        <v>141835</v>
      </c>
    </row>
    <row r="35" spans="1:5" x14ac:dyDescent="0.25">
      <c r="A35" s="36">
        <v>45200</v>
      </c>
      <c r="B35" s="18"/>
      <c r="C35" s="37">
        <v>134392</v>
      </c>
      <c r="D35" s="33">
        <v>135009</v>
      </c>
      <c r="E35" s="34">
        <v>133775</v>
      </c>
    </row>
    <row r="36" spans="1:5" x14ac:dyDescent="0.25">
      <c r="A36" s="36">
        <v>45231</v>
      </c>
      <c r="B36" s="18"/>
      <c r="C36" s="37">
        <v>122935</v>
      </c>
      <c r="D36" s="33">
        <v>123552</v>
      </c>
      <c r="E36" s="34">
        <v>122318</v>
      </c>
    </row>
    <row r="37" spans="1:5" x14ac:dyDescent="0.25">
      <c r="A37" s="36">
        <v>45261</v>
      </c>
      <c r="B37" s="18"/>
      <c r="C37" s="37">
        <v>113584</v>
      </c>
      <c r="D37" s="33">
        <v>114201</v>
      </c>
      <c r="E37" s="34">
        <v>112967</v>
      </c>
    </row>
    <row r="38" spans="1:5" x14ac:dyDescent="0.25">
      <c r="A38" s="32"/>
    </row>
    <row r="39" spans="1:5" x14ac:dyDescent="0.25">
      <c r="A39" s="32"/>
    </row>
    <row r="40" spans="1:5" x14ac:dyDescent="0.25">
      <c r="A40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4" sqref="C24"/>
    </sheetView>
  </sheetViews>
  <sheetFormatPr defaultRowHeight="15" x14ac:dyDescent="0.25"/>
  <cols>
    <col min="2" max="2" width="10.42578125" customWidth="1"/>
    <col min="3" max="3" width="10.85546875" customWidth="1"/>
    <col min="4" max="4" width="11" customWidth="1"/>
    <col min="5" max="5" width="11.28515625" customWidth="1"/>
  </cols>
  <sheetData>
    <row r="1" spans="1:5" ht="30" x14ac:dyDescent="0.25">
      <c r="A1" s="3" t="s">
        <v>13</v>
      </c>
      <c r="B1" s="3" t="s">
        <v>29</v>
      </c>
      <c r="C1" s="3" t="s">
        <v>30</v>
      </c>
      <c r="D1" s="28" t="s">
        <v>32</v>
      </c>
      <c r="E1" s="28" t="s">
        <v>31</v>
      </c>
    </row>
    <row r="2" spans="1:5" x14ac:dyDescent="0.25">
      <c r="A2" s="35">
        <v>44562</v>
      </c>
      <c r="B2" s="4">
        <v>89837</v>
      </c>
    </row>
    <row r="3" spans="1:5" x14ac:dyDescent="0.25">
      <c r="A3" s="35">
        <v>44593</v>
      </c>
      <c r="B3" s="4">
        <v>84308</v>
      </c>
    </row>
    <row r="4" spans="1:5" x14ac:dyDescent="0.25">
      <c r="A4" s="35">
        <v>44621</v>
      </c>
      <c r="B4" s="4">
        <v>87072</v>
      </c>
    </row>
    <row r="5" spans="1:5" x14ac:dyDescent="0.25">
      <c r="A5" s="35">
        <v>44652</v>
      </c>
      <c r="B5" s="4">
        <v>95365</v>
      </c>
    </row>
    <row r="6" spans="1:5" x14ac:dyDescent="0.25">
      <c r="A6" s="35">
        <v>44682</v>
      </c>
      <c r="B6" s="4">
        <v>97549</v>
      </c>
    </row>
    <row r="7" spans="1:5" x14ac:dyDescent="0.25">
      <c r="A7" s="35">
        <v>44713</v>
      </c>
      <c r="B7" s="11">
        <v>134568</v>
      </c>
    </row>
    <row r="8" spans="1:5" x14ac:dyDescent="0.25">
      <c r="A8" s="35">
        <v>44743</v>
      </c>
      <c r="B8" s="11">
        <v>144782</v>
      </c>
    </row>
    <row r="9" spans="1:5" x14ac:dyDescent="0.25">
      <c r="A9" s="35">
        <v>44774</v>
      </c>
      <c r="B9" s="11">
        <v>140725</v>
      </c>
    </row>
    <row r="10" spans="1:5" x14ac:dyDescent="0.25">
      <c r="A10" s="35">
        <v>44805</v>
      </c>
      <c r="B10" s="11">
        <v>115620</v>
      </c>
    </row>
    <row r="11" spans="1:5" x14ac:dyDescent="0.25">
      <c r="A11" s="35">
        <v>44835</v>
      </c>
      <c r="B11" s="11">
        <v>107679</v>
      </c>
    </row>
    <row r="12" spans="1:5" x14ac:dyDescent="0.25">
      <c r="A12" s="35">
        <v>44866</v>
      </c>
      <c r="B12" s="4">
        <v>97252</v>
      </c>
    </row>
    <row r="13" spans="1:5" x14ac:dyDescent="0.25">
      <c r="A13" s="35">
        <v>44896</v>
      </c>
      <c r="B13" s="4">
        <v>88731</v>
      </c>
    </row>
    <row r="14" spans="1:5" x14ac:dyDescent="0.25">
      <c r="A14" s="35">
        <v>44927</v>
      </c>
      <c r="B14" s="4">
        <v>99183</v>
      </c>
    </row>
    <row r="15" spans="1:5" x14ac:dyDescent="0.25">
      <c r="A15" s="35">
        <v>44958</v>
      </c>
      <c r="B15" s="4">
        <v>94428</v>
      </c>
    </row>
    <row r="16" spans="1:5" x14ac:dyDescent="0.25">
      <c r="A16" s="35">
        <v>44986</v>
      </c>
      <c r="B16" s="4">
        <v>98918</v>
      </c>
    </row>
    <row r="17" spans="1:5" x14ac:dyDescent="0.25">
      <c r="A17" s="35">
        <v>45017</v>
      </c>
      <c r="B17" s="4">
        <v>109865</v>
      </c>
    </row>
    <row r="18" spans="1:5" x14ac:dyDescent="0.25">
      <c r="A18" s="35">
        <v>45047</v>
      </c>
      <c r="B18" s="4">
        <v>113943</v>
      </c>
    </row>
    <row r="19" spans="1:5" x14ac:dyDescent="0.25">
      <c r="A19" s="35">
        <v>45078</v>
      </c>
      <c r="B19" s="4">
        <v>159337</v>
      </c>
    </row>
    <row r="20" spans="1:5" x14ac:dyDescent="0.25">
      <c r="A20" s="35">
        <v>45108</v>
      </c>
      <c r="B20" s="4">
        <v>173748</v>
      </c>
    </row>
    <row r="21" spans="1:5" x14ac:dyDescent="0.25">
      <c r="A21" s="35">
        <v>45139</v>
      </c>
      <c r="B21" s="4">
        <v>171131</v>
      </c>
    </row>
    <row r="22" spans="1:5" x14ac:dyDescent="0.25">
      <c r="A22" s="35">
        <v>45170</v>
      </c>
      <c r="B22" s="4">
        <v>142453</v>
      </c>
    </row>
    <row r="23" spans="1:5" x14ac:dyDescent="0.25">
      <c r="A23" s="35">
        <v>45200</v>
      </c>
      <c r="B23" s="4">
        <v>134392</v>
      </c>
    </row>
    <row r="24" spans="1:5" x14ac:dyDescent="0.25">
      <c r="A24" s="35">
        <v>45231</v>
      </c>
      <c r="B24" s="4">
        <v>122935</v>
      </c>
    </row>
    <row r="25" spans="1:5" x14ac:dyDescent="0.25">
      <c r="A25" s="35">
        <v>45261</v>
      </c>
      <c r="B25" s="4">
        <v>113584</v>
      </c>
      <c r="C25" s="37">
        <v>113584</v>
      </c>
      <c r="D25" s="37">
        <v>113584</v>
      </c>
      <c r="E25" s="46">
        <v>113584</v>
      </c>
    </row>
    <row r="26" spans="1:5" x14ac:dyDescent="0.25">
      <c r="A26" s="35">
        <v>45292</v>
      </c>
      <c r="C26" s="11">
        <v>116437</v>
      </c>
      <c r="D26" s="33">
        <v>117106</v>
      </c>
      <c r="E26" s="34">
        <v>115769</v>
      </c>
    </row>
    <row r="27" spans="1:5" x14ac:dyDescent="0.25">
      <c r="A27" s="35">
        <v>45323</v>
      </c>
      <c r="C27" s="11">
        <v>110621</v>
      </c>
      <c r="D27" s="33">
        <v>111289</v>
      </c>
      <c r="E27" s="34">
        <v>109952</v>
      </c>
    </row>
    <row r="28" spans="1:5" x14ac:dyDescent="0.25">
      <c r="A28" s="35">
        <v>45352</v>
      </c>
      <c r="C28" s="11">
        <v>115641</v>
      </c>
      <c r="D28" s="33">
        <v>116310</v>
      </c>
      <c r="E28" s="34">
        <v>114972</v>
      </c>
    </row>
    <row r="29" spans="1:5" x14ac:dyDescent="0.25">
      <c r="A29" s="35">
        <v>45383</v>
      </c>
      <c r="C29" s="11">
        <v>128181</v>
      </c>
      <c r="D29" s="33">
        <v>128850</v>
      </c>
      <c r="E29" s="34">
        <v>127512</v>
      </c>
    </row>
    <row r="30" spans="1:5" x14ac:dyDescent="0.25">
      <c r="A30" s="35">
        <v>45413</v>
      </c>
      <c r="C30" s="11">
        <v>132678</v>
      </c>
      <c r="D30" s="33">
        <v>133347</v>
      </c>
      <c r="E30" s="34">
        <v>132009</v>
      </c>
    </row>
    <row r="31" spans="1:5" x14ac:dyDescent="0.25">
      <c r="A31" s="35">
        <v>45444</v>
      </c>
      <c r="C31" s="11">
        <v>185182</v>
      </c>
      <c r="D31" s="33">
        <v>185851</v>
      </c>
      <c r="E31" s="34">
        <v>184513</v>
      </c>
    </row>
    <row r="32" spans="1:5" x14ac:dyDescent="0.25">
      <c r="A32" s="35">
        <v>45474</v>
      </c>
      <c r="C32" s="11">
        <v>201555</v>
      </c>
      <c r="D32" s="33">
        <v>202224</v>
      </c>
      <c r="E32" s="34">
        <v>200886</v>
      </c>
    </row>
    <row r="33" spans="1:6" x14ac:dyDescent="0.25">
      <c r="A33" s="35">
        <v>45505</v>
      </c>
      <c r="C33" s="11">
        <v>198159</v>
      </c>
      <c r="D33" s="33">
        <v>198828</v>
      </c>
      <c r="E33" s="34">
        <v>197491</v>
      </c>
    </row>
    <row r="34" spans="1:6" x14ac:dyDescent="0.25">
      <c r="A34" s="35">
        <v>45536</v>
      </c>
      <c r="C34" s="11">
        <v>164659</v>
      </c>
      <c r="D34" s="33">
        <v>165328</v>
      </c>
      <c r="E34" s="34">
        <v>163990</v>
      </c>
      <c r="F34" s="21"/>
    </row>
    <row r="35" spans="1:6" x14ac:dyDescent="0.25">
      <c r="A35" s="35">
        <v>45566</v>
      </c>
      <c r="C35" s="11">
        <v>155073</v>
      </c>
      <c r="D35" s="33">
        <v>155742</v>
      </c>
      <c r="E35" s="34">
        <v>154404</v>
      </c>
    </row>
    <row r="36" spans="1:6" x14ac:dyDescent="0.25">
      <c r="A36" s="35">
        <v>45597</v>
      </c>
      <c r="C36" s="11">
        <v>141613</v>
      </c>
      <c r="D36" s="33">
        <v>142282</v>
      </c>
      <c r="E36" s="34">
        <v>140945</v>
      </c>
    </row>
    <row r="37" spans="1:6" x14ac:dyDescent="0.25">
      <c r="A37" s="35">
        <v>45627</v>
      </c>
      <c r="C37" s="11">
        <v>130626</v>
      </c>
      <c r="D37" s="33">
        <v>131294</v>
      </c>
      <c r="E37" s="34">
        <v>129957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Алина</dc:creator>
  <cp:keywords/>
  <dc:description/>
  <cp:lastModifiedBy>Орёлкина Алина</cp:lastModifiedBy>
  <cp:revision/>
  <dcterms:created xsi:type="dcterms:W3CDTF">2022-10-17T11:13:14Z</dcterms:created>
  <dcterms:modified xsi:type="dcterms:W3CDTF">2022-11-03T02:02:25Z</dcterms:modified>
  <cp:category/>
  <cp:contentStatus/>
</cp:coreProperties>
</file>