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navadarsh/Desktop/NEHA/WInter_2ndQuarter/ALY6050/Week_6_Final/"/>
    </mc:Choice>
  </mc:AlternateContent>
  <xr:revisionPtr revIDLastSave="0" documentId="13_ncr:1_{D7E8122F-5DEB-CE4D-A3C5-608B6C5145B2}" xr6:coauthVersionLast="47" xr6:coauthVersionMax="47" xr10:uidLastSave="{00000000-0000-0000-0000-000000000000}"/>
  <bookViews>
    <workbookView xWindow="0" yWindow="500" windowWidth="28800" windowHeight="17500" firstSheet="1" activeTab="6" xr2:uid="{7AEC5213-303D-0540-92AB-43C9CF7CF98F}"/>
  </bookViews>
  <sheets>
    <sheet name="Answer Report Part-1" sheetId="3" r:id="rId1"/>
    <sheet name="Sensitivity Report Part-1" sheetId="4" r:id="rId2"/>
    <sheet name="Limits Report Part-1" sheetId="5" r:id="rId3"/>
    <sheet name="Answer Report Part_1" sheetId="7" r:id="rId4"/>
    <sheet name="Sensitivity Report Part_1" sheetId="8" r:id="rId5"/>
    <sheet name="Part 1" sheetId="1" r:id="rId6"/>
    <sheet name="Part 1.1" sheetId="6" r:id="rId7"/>
    <sheet name="Answer Report 1" sheetId="9" r:id="rId8"/>
    <sheet name="Sensitivity Report 1" sheetId="10" r:id="rId9"/>
    <sheet name="Limits Report 1" sheetId="11" r:id="rId10"/>
    <sheet name="Part 2" sheetId="2" r:id="rId11"/>
  </sheets>
  <definedNames>
    <definedName name="solver_adj" localSheetId="5" hidden="1">'Part 1'!$L$5:$N$10</definedName>
    <definedName name="solver_adj" localSheetId="6" hidden="1">'Part 1.1'!$C$13:$E$18,'Part 1.1'!$I$13:$N$18</definedName>
    <definedName name="solver_adj" localSheetId="10" hidden="1">'Part 2'!$N$17:$N$22</definedName>
    <definedName name="solver_cvg" localSheetId="5" hidden="1">0.0001</definedName>
    <definedName name="solver_cvg" localSheetId="6" hidden="1">0.0001</definedName>
    <definedName name="solver_cvg" localSheetId="10" hidden="1">0.0001</definedName>
    <definedName name="solver_drv" localSheetId="5" hidden="1">1</definedName>
    <definedName name="solver_drv" localSheetId="6" hidden="1">1</definedName>
    <definedName name="solver_drv" localSheetId="10" hidden="1">1</definedName>
    <definedName name="solver_eng" localSheetId="5" hidden="1">2</definedName>
    <definedName name="solver_eng" localSheetId="6" hidden="1">2</definedName>
    <definedName name="solver_eng" localSheetId="10" hidden="1">1</definedName>
    <definedName name="solver_itr" localSheetId="5" hidden="1">2147483647</definedName>
    <definedName name="solver_itr" localSheetId="6" hidden="1">2147483647</definedName>
    <definedName name="solver_itr" localSheetId="10" hidden="1">2147483647</definedName>
    <definedName name="solver_lhs1" localSheetId="5" hidden="1">'Part 1'!$L$17</definedName>
    <definedName name="solver_lhs1" localSheetId="6" hidden="1">'Part 1.1'!$C$24</definedName>
    <definedName name="solver_lhs1" localSheetId="10" hidden="1">'Part 2'!$N$12</definedName>
    <definedName name="solver_lhs2" localSheetId="5" hidden="1">'Part 1'!$L$18</definedName>
    <definedName name="solver_lhs2" localSheetId="6" hidden="1">'Part 1.1'!$C$25</definedName>
    <definedName name="solver_lhs2" localSheetId="10" hidden="1">'Part 2'!$N$23</definedName>
    <definedName name="solver_lhs3" localSheetId="5" hidden="1">'Part 1'!$L$19</definedName>
    <definedName name="solver_lhs3" localSheetId="6" hidden="1">'Part 1.1'!$C$26</definedName>
    <definedName name="solver_lhs4" localSheetId="5" hidden="1">'Part 1'!$L$20</definedName>
    <definedName name="solver_lhs4" localSheetId="6" hidden="1">'Part 1.1'!$C$27</definedName>
    <definedName name="solver_lhs5" localSheetId="5" hidden="1">'Part 1'!$L$21</definedName>
    <definedName name="solver_lhs5" localSheetId="6" hidden="1">'Part 1.1'!$C$28</definedName>
    <definedName name="solver_lhs6" localSheetId="5" hidden="1">'Part 1'!$L$22</definedName>
    <definedName name="solver_lhs6" localSheetId="6" hidden="1">'Part 1.1'!$C$29</definedName>
    <definedName name="solver_lhs7" localSheetId="5" hidden="1">'Part 1'!$L$23</definedName>
    <definedName name="solver_lhs7" localSheetId="6" hidden="1">'Part 1.1'!$C$30</definedName>
    <definedName name="solver_lhs8" localSheetId="5" hidden="1">'Part 1'!$L$24</definedName>
    <definedName name="solver_lhs8" localSheetId="6" hidden="1">'Part 1.1'!$C$31</definedName>
    <definedName name="solver_lhs9" localSheetId="5" hidden="1">'Part 1'!$L$25</definedName>
    <definedName name="solver_lhs9" localSheetId="6" hidden="1">'Part 1.1'!$C$32</definedName>
    <definedName name="solver_lin" localSheetId="5" hidden="1">1</definedName>
    <definedName name="solver_lin" localSheetId="6" hidden="1">1</definedName>
    <definedName name="solver_lin" localSheetId="10" hidden="1">2</definedName>
    <definedName name="solver_mip" localSheetId="5" hidden="1">2147483647</definedName>
    <definedName name="solver_mip" localSheetId="6" hidden="1">2147483647</definedName>
    <definedName name="solver_mip" localSheetId="10" hidden="1">2147483647</definedName>
    <definedName name="solver_mni" localSheetId="5" hidden="1">30</definedName>
    <definedName name="solver_mni" localSheetId="6" hidden="1">30</definedName>
    <definedName name="solver_mni" localSheetId="10" hidden="1">30</definedName>
    <definedName name="solver_mrt" localSheetId="5" hidden="1">0.075</definedName>
    <definedName name="solver_mrt" localSheetId="6" hidden="1">0.075</definedName>
    <definedName name="solver_mrt" localSheetId="10" hidden="1">0.075</definedName>
    <definedName name="solver_msl" localSheetId="5" hidden="1">2</definedName>
    <definedName name="solver_msl" localSheetId="6" hidden="1">2</definedName>
    <definedName name="solver_msl" localSheetId="10" hidden="1">2</definedName>
    <definedName name="solver_neg" localSheetId="5" hidden="1">1</definedName>
    <definedName name="solver_neg" localSheetId="6" hidden="1">1</definedName>
    <definedName name="solver_neg" localSheetId="10" hidden="1">1</definedName>
    <definedName name="solver_nod" localSheetId="5" hidden="1">2147483647</definedName>
    <definedName name="solver_nod" localSheetId="6" hidden="1">2147483647</definedName>
    <definedName name="solver_nod" localSheetId="10" hidden="1">2147483647</definedName>
    <definedName name="solver_num" localSheetId="5" hidden="1">9</definedName>
    <definedName name="solver_num" localSheetId="6" hidden="1">9</definedName>
    <definedName name="solver_num" localSheetId="10" hidden="1">2</definedName>
    <definedName name="solver_opt" localSheetId="5" hidden="1">'Part 1'!$L$12</definedName>
    <definedName name="solver_opt" localSheetId="6" hidden="1">'Part 1.1'!$C$20</definedName>
    <definedName name="solver_opt" localSheetId="10" hidden="1">'Part 2'!$N$13</definedName>
    <definedName name="solver_pre" localSheetId="5" hidden="1">0.000001</definedName>
    <definedName name="solver_pre" localSheetId="6" hidden="1">0.000001</definedName>
    <definedName name="solver_pre" localSheetId="10" hidden="1">0.000001</definedName>
    <definedName name="solver_rbv" localSheetId="5" hidden="1">1</definedName>
    <definedName name="solver_rbv" localSheetId="6" hidden="1">1</definedName>
    <definedName name="solver_rbv" localSheetId="10" hidden="1">1</definedName>
    <definedName name="solver_rel1" localSheetId="5" hidden="1">1</definedName>
    <definedName name="solver_rel1" localSheetId="6" hidden="1">1</definedName>
    <definedName name="solver_rel1" localSheetId="10" hidden="1">3</definedName>
    <definedName name="solver_rel2" localSheetId="5" hidden="1">1</definedName>
    <definedName name="solver_rel2" localSheetId="6" hidden="1">1</definedName>
    <definedName name="solver_rel2" localSheetId="10" hidden="1">2</definedName>
    <definedName name="solver_rel3" localSheetId="5" hidden="1">1</definedName>
    <definedName name="solver_rel3" localSheetId="6" hidden="1">1</definedName>
    <definedName name="solver_rel4" localSheetId="5" hidden="1">2</definedName>
    <definedName name="solver_rel4" localSheetId="6" hidden="1">2</definedName>
    <definedName name="solver_rel5" localSheetId="5" hidden="1">2</definedName>
    <definedName name="solver_rel5" localSheetId="6" hidden="1">2</definedName>
    <definedName name="solver_rel6" localSheetId="5" hidden="1">2</definedName>
    <definedName name="solver_rel6" localSheetId="6" hidden="1">2</definedName>
    <definedName name="solver_rel7" localSheetId="5" hidden="1">2</definedName>
    <definedName name="solver_rel7" localSheetId="6" hidden="1">2</definedName>
    <definedName name="solver_rel8" localSheetId="5" hidden="1">2</definedName>
    <definedName name="solver_rel8" localSheetId="6" hidden="1">2</definedName>
    <definedName name="solver_rel9" localSheetId="5" hidden="1">2</definedName>
    <definedName name="solver_rel9" localSheetId="6" hidden="1">2</definedName>
    <definedName name="solver_rhs1" localSheetId="5" hidden="1">'Part 1'!$N$17</definedName>
    <definedName name="solver_rhs1" localSheetId="6" hidden="1">'Part 1.1'!$E$24</definedName>
    <definedName name="solver_rhs1" localSheetId="10" hidden="1">0.11</definedName>
    <definedName name="solver_rhs2" localSheetId="5" hidden="1">'Part 1'!$N$18</definedName>
    <definedName name="solver_rhs2" localSheetId="6" hidden="1">'Part 1.1'!$E$25</definedName>
    <definedName name="solver_rhs2" localSheetId="10" hidden="1">1</definedName>
    <definedName name="solver_rhs3" localSheetId="5" hidden="1">'Part 1'!$N$19</definedName>
    <definedName name="solver_rhs3" localSheetId="6" hidden="1">'Part 1.1'!$E$26</definedName>
    <definedName name="solver_rhs4" localSheetId="5" hidden="1">'Part 1'!$N$20</definedName>
    <definedName name="solver_rhs4" localSheetId="6" hidden="1">'Part 1.1'!$E$27</definedName>
    <definedName name="solver_rhs5" localSheetId="5" hidden="1">'Part 1'!$N$21</definedName>
    <definedName name="solver_rhs5" localSheetId="6" hidden="1">'Part 1.1'!$E$28</definedName>
    <definedName name="solver_rhs6" localSheetId="5" hidden="1">'Part 1'!$N$22</definedName>
    <definedName name="solver_rhs6" localSheetId="6" hidden="1">'Part 1.1'!$E$29</definedName>
    <definedName name="solver_rhs7" localSheetId="5" hidden="1">'Part 1'!$N$23</definedName>
    <definedName name="solver_rhs7" localSheetId="6" hidden="1">'Part 1.1'!$E$30</definedName>
    <definedName name="solver_rhs8" localSheetId="5" hidden="1">'Part 1'!$N$24</definedName>
    <definedName name="solver_rhs8" localSheetId="6" hidden="1">'Part 1.1'!$E$31</definedName>
    <definedName name="solver_rhs9" localSheetId="5" hidden="1">'Part 1'!$N$25</definedName>
    <definedName name="solver_rhs9" localSheetId="6" hidden="1">'Part 1.1'!$E$32</definedName>
    <definedName name="solver_rlx" localSheetId="5" hidden="1">1</definedName>
    <definedName name="solver_rlx" localSheetId="6" hidden="1">1</definedName>
    <definedName name="solver_rlx" localSheetId="10" hidden="1">1</definedName>
    <definedName name="solver_rsd" localSheetId="5" hidden="1">0</definedName>
    <definedName name="solver_rsd" localSheetId="6" hidden="1">0</definedName>
    <definedName name="solver_rsd" localSheetId="10" hidden="1">0</definedName>
    <definedName name="solver_scl" localSheetId="5" hidden="1">2</definedName>
    <definedName name="solver_scl" localSheetId="6" hidden="1">2</definedName>
    <definedName name="solver_scl" localSheetId="10" hidden="1">2</definedName>
    <definedName name="solver_sho" localSheetId="5" hidden="1">2</definedName>
    <definedName name="solver_sho" localSheetId="6" hidden="1">2</definedName>
    <definedName name="solver_sho" localSheetId="10" hidden="1">2</definedName>
    <definedName name="solver_ssz" localSheetId="5" hidden="1">100</definedName>
    <definedName name="solver_ssz" localSheetId="6" hidden="1">100</definedName>
    <definedName name="solver_ssz" localSheetId="10" hidden="1">100</definedName>
    <definedName name="solver_tim" localSheetId="5" hidden="1">2147483647</definedName>
    <definedName name="solver_tim" localSheetId="6" hidden="1">2147483647</definedName>
    <definedName name="solver_tim" localSheetId="10" hidden="1">2147483647</definedName>
    <definedName name="solver_tol" localSheetId="5" hidden="1">0.01</definedName>
    <definedName name="solver_tol" localSheetId="6" hidden="1">0.01</definedName>
    <definedName name="solver_tol" localSheetId="10" hidden="1">0.01</definedName>
    <definedName name="solver_typ" localSheetId="5" hidden="1">2</definedName>
    <definedName name="solver_typ" localSheetId="6" hidden="1">2</definedName>
    <definedName name="solver_typ" localSheetId="10" hidden="1">2</definedName>
    <definedName name="solver_val" localSheetId="5" hidden="1">0</definedName>
    <definedName name="solver_val" localSheetId="6" hidden="1">0</definedName>
    <definedName name="solver_val" localSheetId="10" hidden="1">0</definedName>
    <definedName name="solver_ver" localSheetId="5" hidden="1">2</definedName>
    <definedName name="solver_ver" localSheetId="6" hidden="1">2</definedName>
    <definedName name="solver_ver" localSheetId="10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1" l="1"/>
  <c r="R6" i="2"/>
  <c r="O22" i="2"/>
  <c r="R11" i="2" s="1"/>
  <c r="O21" i="2"/>
  <c r="R10" i="2" s="1"/>
  <c r="O20" i="2"/>
  <c r="R9" i="2" s="1"/>
  <c r="O19" i="2"/>
  <c r="R8" i="2" s="1"/>
  <c r="O18" i="2"/>
  <c r="R7" i="2" s="1"/>
  <c r="O17" i="2"/>
  <c r="N23" i="2"/>
  <c r="J23" i="2"/>
  <c r="I23" i="2"/>
  <c r="I22" i="2"/>
  <c r="H23" i="2"/>
  <c r="H22" i="2"/>
  <c r="H21" i="2"/>
  <c r="G23" i="2"/>
  <c r="G22" i="2"/>
  <c r="G21" i="2"/>
  <c r="G20" i="2"/>
  <c r="F23" i="2"/>
  <c r="F22" i="2"/>
  <c r="F21" i="2"/>
  <c r="F20" i="2"/>
  <c r="F19" i="2"/>
  <c r="N13" i="2" s="1" a="1"/>
  <c r="N13" i="2" s="1"/>
  <c r="N14" i="2" s="1"/>
  <c r="K13" i="2"/>
  <c r="J13" i="2"/>
  <c r="I13" i="2"/>
  <c r="G13" i="2"/>
  <c r="H13" i="2"/>
  <c r="F13" i="2"/>
  <c r="C32" i="6"/>
  <c r="C31" i="6"/>
  <c r="C30" i="6"/>
  <c r="C29" i="6"/>
  <c r="C28" i="6"/>
  <c r="C27" i="6"/>
  <c r="C26" i="6"/>
  <c r="C25" i="6"/>
  <c r="C24" i="6"/>
  <c r="C20" i="6"/>
  <c r="L21" i="1"/>
  <c r="L18" i="1"/>
  <c r="L17" i="1"/>
  <c r="O23" i="2" l="1"/>
  <c r="N12" i="2" a="1"/>
  <c r="N12" i="2" s="1"/>
  <c r="L25" i="1"/>
  <c r="L24" i="1"/>
  <c r="L23" i="1"/>
  <c r="L22" i="1"/>
  <c r="L20" i="1"/>
  <c r="L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<sst xmlns="http://schemas.openxmlformats.org/spreadsheetml/2006/main" count="999" uniqueCount="307">
  <si>
    <t>Waste Proposal Site</t>
  </si>
  <si>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</si>
  <si>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</si>
  <si>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</si>
  <si>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</si>
  <si>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</si>
  <si>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</si>
  <si>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</si>
  <si>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</si>
  <si>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</si>
  <si>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</si>
  <si>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Waste per Week (bbl)</t>
  </si>
  <si>
    <t xml:space="preserve">Table 1: Shipping costs, per barrel of waste from six plants to three waste disposal sites </t>
  </si>
  <si>
    <t>Plant</t>
  </si>
  <si>
    <t>$---</t>
  </si>
  <si>
    <t>---</t>
  </si>
  <si>
    <t>Waste Disposal Site:</t>
  </si>
  <si>
    <t xml:space="preserve">Table 3: Shipping costs, per barrel of waste between the three waste disposal sites 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</si>
  <si>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</si>
  <si>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</si>
  <si>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</si>
  <si>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</si>
  <si>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</si>
  <si>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</si>
  <si>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</si>
  <si>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 xml:space="preserve"> </t>
  </si>
  <si>
    <t>Table 1: The Covariance matrix of assets’ returns</t>
  </si>
  <si>
    <r>
      <t xml:space="preserve">Table </t>
    </r>
    <r>
      <rPr>
        <sz val="9"/>
        <color theme="1"/>
        <rFont val="Palatino Linotype"/>
        <family val="1"/>
      </rPr>
      <t xml:space="preserve"> Table 2: Shipping costs, per barrel of waste from each plant to another plant </t>
    </r>
  </si>
  <si>
    <t>Subject to:</t>
  </si>
  <si>
    <t>Constraint</t>
  </si>
  <si>
    <t>Orangeburg </t>
  </si>
  <si>
    <t>Florence </t>
  </si>
  <si>
    <t>Macon </t>
  </si>
  <si>
    <t>LHS</t>
  </si>
  <si>
    <t>RHS</t>
  </si>
  <si>
    <t>Direction</t>
  </si>
  <si>
    <t>&lt;=</t>
  </si>
  <si>
    <t>=</t>
  </si>
  <si>
    <t>Microsoft Excel 16.59 Answer Report</t>
  </si>
  <si>
    <t>Worksheet: [ALY6050_MOD6_Project_Students.xlsx]Part 1</t>
  </si>
  <si>
    <t>Report Created: 4/2/22 11:32:59 AM</t>
  </si>
  <si>
    <t>Result: Solver found a solution.  All constraints and optimality conditions are satisfied.</t>
  </si>
  <si>
    <t>Solver Engine</t>
  </si>
  <si>
    <t>Engine: Simplex LP</t>
  </si>
  <si>
    <t>Solution Time: 4303130.902 Seconds.</t>
  </si>
  <si>
    <t>Iterations: 20 Subproblems: 0</t>
  </si>
  <si>
    <t>Solver Options</t>
  </si>
  <si>
    <t>Max Time Unlimited, Iterations Unlimited, Precision 1E-06</t>
  </si>
  <si>
    <t>Max Subproblems Unlimited, Max Integer Sols Unlimited, Integer Tolerance 1%, Solve Without Integer Constraints,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</si>
  <si>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</si>
  <si>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</si>
  <si>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</si>
  <si>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</si>
  <si>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</si>
  <si>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</si>
  <si>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</si>
  <si>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</si>
  <si>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</si>
  <si>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</si>
  <si>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</si>
  <si>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</si>
  <si>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$L$12</t>
  </si>
  <si>
    <t>min cell Orangeburg</t>
  </si>
  <si>
    <t>$L$5</t>
  </si>
  <si>
    <t>Denver Orangeburg</t>
  </si>
  <si>
    <t>Contin</t>
  </si>
  <si>
    <t>$M$5</t>
  </si>
  <si>
    <t>Denver Florence</t>
  </si>
  <si>
    <t>$N$5</t>
  </si>
  <si>
    <t>Denver Macon</t>
  </si>
  <si>
    <t>$L$6</t>
  </si>
  <si>
    <t>Morganton Orangeburg</t>
  </si>
  <si>
    <t>$M$6</t>
  </si>
  <si>
    <t>Morganton Florence</t>
  </si>
  <si>
    <t>$N$6</t>
  </si>
  <si>
    <t>Morganton Macon</t>
  </si>
  <si>
    <t>$L$7</t>
  </si>
  <si>
    <t>Morrisville Orangeburg</t>
  </si>
  <si>
    <t>$M$7</t>
  </si>
  <si>
    <t>Morrisville Florence</t>
  </si>
  <si>
    <t>$N$7</t>
  </si>
  <si>
    <t>Morrisville Macon</t>
  </si>
  <si>
    <t>$L$8</t>
  </si>
  <si>
    <t>Pineville Orangeburg</t>
  </si>
  <si>
    <t>$M$8</t>
  </si>
  <si>
    <t>Pineville Florence</t>
  </si>
  <si>
    <t>$N$8</t>
  </si>
  <si>
    <t>Pineville Macon</t>
  </si>
  <si>
    <t>$L$9</t>
  </si>
  <si>
    <t>Rockhill Orangeburg</t>
  </si>
  <si>
    <t>$M$9</t>
  </si>
  <si>
    <t>Rockhill Florence</t>
  </si>
  <si>
    <t>$N$9</t>
  </si>
  <si>
    <t>Rockhill Macon</t>
  </si>
  <si>
    <t>$L$10</t>
  </si>
  <si>
    <t>Statesville Orangeburg</t>
  </si>
  <si>
    <t>$M$10</t>
  </si>
  <si>
    <t>Statesville Florence</t>
  </si>
  <si>
    <t>$N$10</t>
  </si>
  <si>
    <t>Statesville Macon</t>
  </si>
  <si>
    <t>$L$17</t>
  </si>
  <si>
    <t>Orangeburg  LHS</t>
  </si>
  <si>
    <t>$L$17&lt;=$N$17</t>
  </si>
  <si>
    <t>Binding</t>
  </si>
  <si>
    <t>$L$18</t>
  </si>
  <si>
    <t>Florence  LHS</t>
  </si>
  <si>
    <t>$L$18&lt;=$N$18</t>
  </si>
  <si>
    <t>$L$19</t>
  </si>
  <si>
    <t>Macon  LHS</t>
  </si>
  <si>
    <t>$L$19&lt;=$N$19</t>
  </si>
  <si>
    <t>Not Binding</t>
  </si>
  <si>
    <t>$L$20</t>
  </si>
  <si>
    <t>Denver LHS</t>
  </si>
  <si>
    <t>$L$20=$N$20</t>
  </si>
  <si>
    <t>$L$21</t>
  </si>
  <si>
    <t>Morganton LHS</t>
  </si>
  <si>
    <t>$L$21=$N$21</t>
  </si>
  <si>
    <t>$L$22</t>
  </si>
  <si>
    <t>Morrisville LHS</t>
  </si>
  <si>
    <t>$L$22=$N$22</t>
  </si>
  <si>
    <t>$L$23</t>
  </si>
  <si>
    <t>Pineville LHS</t>
  </si>
  <si>
    <t>$L$23=$N$23</t>
  </si>
  <si>
    <t>$L$24</t>
  </si>
  <si>
    <t>Rockhill LHS</t>
  </si>
  <si>
    <t>$L$24=$N$24</t>
  </si>
  <si>
    <t>$L$25</t>
  </si>
  <si>
    <t>Statesville LHS</t>
  </si>
  <si>
    <t>$L$25=$N$25</t>
  </si>
  <si>
    <t>Microsoft Excel 16.59 Sensitivity Report</t>
  </si>
  <si>
    <t>Report Created: 4/2/22 11:33:00 AM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</si>
  <si>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</si>
  <si>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</si>
  <si>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</si>
  <si>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</si>
  <si>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</si>
  <si>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</si>
  <si>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</si>
  <si>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</si>
  <si>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</si>
  <si>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</si>
  <si>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</si>
  <si>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R.H. Side</t>
  </si>
  <si>
    <t>Microsoft Excel 16.59 Limits Report</t>
  </si>
  <si>
    <t>Variable</t>
  </si>
  <si>
    <t>Lower</t>
  </si>
  <si>
    <t>Limit</t>
  </si>
  <si>
    <t>Result</t>
  </si>
  <si>
    <t>Upper</t>
  </si>
  <si>
    <t>Worksheet: [ALY6050_MOD6_Project_Students.xlsx]Sheet4</t>
  </si>
  <si>
    <t>Report Created: 4/2/22 1:36:00 PM</t>
  </si>
  <si>
    <t>Solution Time: 4310766.508 Seconds.</t>
  </si>
  <si>
    <t>Iterations: 22 Subproblems: 0</t>
  </si>
  <si>
    <t>Max Time Unlimited, Iterations Unlimited, Precision 0.000001</t>
  </si>
  <si>
    <t>$C$20</t>
  </si>
  <si>
    <t>min cost: Orangeburg</t>
  </si>
  <si>
    <t>$C$13</t>
  </si>
  <si>
    <t>$D$13</t>
  </si>
  <si>
    <t>$E$13</t>
  </si>
  <si>
    <t>$C$14</t>
  </si>
  <si>
    <t>$D$14</t>
  </si>
  <si>
    <t>$E$14</t>
  </si>
  <si>
    <t>$C$15</t>
  </si>
  <si>
    <t>$D$15</t>
  </si>
  <si>
    <t>$E$15</t>
  </si>
  <si>
    <t>$C$16</t>
  </si>
  <si>
    <t>$D$16</t>
  </si>
  <si>
    <t>$E$16</t>
  </si>
  <si>
    <t>$C$17</t>
  </si>
  <si>
    <t>$D$17</t>
  </si>
  <si>
    <t>$E$17</t>
  </si>
  <si>
    <t>$C$18</t>
  </si>
  <si>
    <t>$D$18</t>
  </si>
  <si>
    <t>$E$18</t>
  </si>
  <si>
    <t>$I$13</t>
  </si>
  <si>
    <t>Denver Denver</t>
  </si>
  <si>
    <t>$J$13</t>
  </si>
  <si>
    <t>Denver Morganton</t>
  </si>
  <si>
    <t>$K$13</t>
  </si>
  <si>
    <t>Denver Morrisville</t>
  </si>
  <si>
    <t>$L$13</t>
  </si>
  <si>
    <t>Denver Pineville</t>
  </si>
  <si>
    <t>$M$13</t>
  </si>
  <si>
    <t>Denver Rockhill</t>
  </si>
  <si>
    <t>$N$13</t>
  </si>
  <si>
    <t>Denver Statesville</t>
  </si>
  <si>
    <t>$I$14</t>
  </si>
  <si>
    <t>Morganton Denver</t>
  </si>
  <si>
    <t>$J$14</t>
  </si>
  <si>
    <t>Morganton Morganton</t>
  </si>
  <si>
    <t>$K$14</t>
  </si>
  <si>
    <t>Morganton Morrisville</t>
  </si>
  <si>
    <t>$L$14</t>
  </si>
  <si>
    <t>Morganton Pineville</t>
  </si>
  <si>
    <t>$M$14</t>
  </si>
  <si>
    <t>Morganton Rockhill</t>
  </si>
  <si>
    <t>$N$14</t>
  </si>
  <si>
    <t>Morganton Statesville</t>
  </si>
  <si>
    <t>$I$15</t>
  </si>
  <si>
    <t>Morrisville Denver</t>
  </si>
  <si>
    <t>$J$15</t>
  </si>
  <si>
    <t>Morrisville Morganton</t>
  </si>
  <si>
    <t>$K$15</t>
  </si>
  <si>
    <t>Morrisville Morrisville</t>
  </si>
  <si>
    <t>$L$15</t>
  </si>
  <si>
    <t>Morrisville Pineville</t>
  </si>
  <si>
    <t>$M$15</t>
  </si>
  <si>
    <t>Morrisville Rockhill</t>
  </si>
  <si>
    <t>$N$15</t>
  </si>
  <si>
    <t>Morrisville Statesville</t>
  </si>
  <si>
    <t>$I$16</t>
  </si>
  <si>
    <t>Pineville Denver</t>
  </si>
  <si>
    <t>$J$16</t>
  </si>
  <si>
    <t>Pineville Morganton</t>
  </si>
  <si>
    <t>$K$16</t>
  </si>
  <si>
    <t>Pineville Morrisville</t>
  </si>
  <si>
    <t>$L$16</t>
  </si>
  <si>
    <t>Pineville Pineville</t>
  </si>
  <si>
    <t>$M$16</t>
  </si>
  <si>
    <t>Pineville Rockhill</t>
  </si>
  <si>
    <t>$N$16</t>
  </si>
  <si>
    <t>Pineville Statesville</t>
  </si>
  <si>
    <t>$I$17</t>
  </si>
  <si>
    <t>Rockhill Denver</t>
  </si>
  <si>
    <t>$J$17</t>
  </si>
  <si>
    <t>Rockhill Morganton</t>
  </si>
  <si>
    <t>$K$17</t>
  </si>
  <si>
    <t>Rockhill Morrisville</t>
  </si>
  <si>
    <t>Rockhill Pineville</t>
  </si>
  <si>
    <t>$M$17</t>
  </si>
  <si>
    <t>Rockhill Rockhill</t>
  </si>
  <si>
    <t>$N$17</t>
  </si>
  <si>
    <t>Rockhill Statesville</t>
  </si>
  <si>
    <t>$I$18</t>
  </si>
  <si>
    <t>Statesville Denver</t>
  </si>
  <si>
    <t>$J$18</t>
  </si>
  <si>
    <t>Statesville Morganton</t>
  </si>
  <si>
    <t>$K$18</t>
  </si>
  <si>
    <t>Statesville Morrisville</t>
  </si>
  <si>
    <t>Statesville Pineville</t>
  </si>
  <si>
    <t>$M$18</t>
  </si>
  <si>
    <t>Statesville Rockhill</t>
  </si>
  <si>
    <t>$N$18</t>
  </si>
  <si>
    <t>Statesville Statesville</t>
  </si>
  <si>
    <t>$C$24</t>
  </si>
  <si>
    <t>$C$24&lt;=$E$24</t>
  </si>
  <si>
    <t>$C$25</t>
  </si>
  <si>
    <t>$C$25&lt;=$E$25</t>
  </si>
  <si>
    <t>$C$26</t>
  </si>
  <si>
    <t>$C$26&lt;=$E$26</t>
  </si>
  <si>
    <t>$C$27</t>
  </si>
  <si>
    <t>$C$27=$E$27</t>
  </si>
  <si>
    <t>$C$28</t>
  </si>
  <si>
    <t>$C$28=$E$28</t>
  </si>
  <si>
    <t>$C$29</t>
  </si>
  <si>
    <t>$C$29=$E$29</t>
  </si>
  <si>
    <t>$C$30</t>
  </si>
  <si>
    <t>$C$30=$E$30</t>
  </si>
  <si>
    <t>$C$31</t>
  </si>
  <si>
    <t>$C$31=$E$31</t>
  </si>
  <si>
    <t>$C$32</t>
  </si>
  <si>
    <t>$C$32=$E$32</t>
  </si>
  <si>
    <t>Report Created: 4/2/22 1:36:01 PM</t>
  </si>
  <si>
    <t>Expected Return</t>
  </si>
  <si>
    <t>Weights</t>
  </si>
  <si>
    <t>SUM :</t>
  </si>
  <si>
    <t>Portfolio Return:</t>
  </si>
  <si>
    <t>Portfollio Variance:</t>
  </si>
  <si>
    <t>Portfolio SD:</t>
  </si>
  <si>
    <t>Worksheet: [ALY6050_MOD6_Project_Students.xlsx]Part 2</t>
  </si>
  <si>
    <t>Report Created: 4/3/22 3:21:49 AM</t>
  </si>
  <si>
    <t>Engine: GRG Nonlinear</t>
  </si>
  <si>
    <t>Solution Time: 4302582.737 Seconds.</t>
  </si>
  <si>
    <t>Iterations: 8 Subproblems: 0</t>
  </si>
  <si>
    <t>Convergence 0.0001, Population Size 100, Random Seed 0, Derivatives Forward, Require Bounds</t>
  </si>
  <si>
    <t>Portfollio Variance: Weights</t>
  </si>
  <si>
    <t>Bonds Weights</t>
  </si>
  <si>
    <t>$C$19</t>
  </si>
  <si>
    <t>High tech stocks Weights</t>
  </si>
  <si>
    <t>Foreign stocks Weights</t>
  </si>
  <si>
    <t>$C$21</t>
  </si>
  <si>
    <t>Call options Weights</t>
  </si>
  <si>
    <t>$C$22</t>
  </si>
  <si>
    <t>Put options Weights</t>
  </si>
  <si>
    <t>$C$23</t>
  </si>
  <si>
    <t>Gold Weights</t>
  </si>
  <si>
    <t>SUM : Weights</t>
  </si>
  <si>
    <t>$C$24=1</t>
  </si>
  <si>
    <t>Portfolio Return: Weights</t>
  </si>
  <si>
    <t>$C$27&gt;=0.11</t>
  </si>
  <si>
    <t>Gradient</t>
  </si>
  <si>
    <t>Lagrange</t>
  </si>
  <si>
    <t>Multiplier</t>
  </si>
  <si>
    <t>Investment Allocation</t>
  </si>
  <si>
    <t>Direct Shipping Cost (min cost):</t>
  </si>
  <si>
    <t>Waste site cost (Min cost):</t>
  </si>
  <si>
    <t>8 pairs of solutions are</t>
  </si>
  <si>
    <t>(10, 7) </t>
  </si>
  <si>
    <t>(10.5 , 9)</t>
  </si>
  <si>
    <t>(11, 11)</t>
  </si>
  <si>
    <t>(11.5 , 12)</t>
  </si>
  <si>
    <t>(12, 12)</t>
  </si>
  <si>
    <t>(12.5 , 14)</t>
  </si>
  <si>
    <t>(13 , 14)</t>
  </si>
  <si>
    <t>(13.5 , 11)</t>
  </si>
  <si>
    <t>Portfolio Return (e): 0.11 (11%)</t>
  </si>
  <si>
    <t xml:space="preserve">Minimized risk (r):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</si>
</sst>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7" formatCode="&quot;$&quot;#,##0.00_);\(&quot;$&quot;#,##0.00\)"/>
    <numFmt numFmtId="166" formatCode="0.000000"/>
    <numFmt numFmtId="167" formatCode="0.00000"/>
  </numFmts>
  <fonts count="23" x14ac:knownFonts="1">
    <font>
      <sz val="12"/>
      <color theme="1"/>
      <name val="Calibri"/>
      <family val="2"/>
      <scheme val="minor"/>
    </font>
    <font>
      <b/>
      <sz val="12"/>
      <color theme="1"/>
      <name val="Palatino Linotype"/>
      <family val="1"/>
    </font>
    <font>
      <b/>
      <i/>
      <u/>
      <sz val="12"/>
      <color theme="1"/>
      <name val="Palatino Linotype"/>
      <family val="1"/>
    </font>
    <font>
      <b/>
      <u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sz val="9"/>
      <color rgb="FFFFFFFF"/>
      <name val="Palatino Linotype"/>
      <family val="1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8"/>
      <color rgb="FF000000"/>
      <name val="Calibri (Body)"/>
    </font>
    <font>
      <sz val="18"/>
      <color theme="1"/>
      <name val="Calibri (Body)"/>
    </font>
    <font>
      <sz val="18"/>
      <color theme="1"/>
      <name val="Calibri"/>
      <family val="2"/>
      <scheme val="minor"/>
    </font>
    <font>
      <sz val="18"/>
      <color theme="1"/>
      <name val="Gill Sans MT"/>
      <family val="2"/>
    </font>
    <font>
      <b/>
      <sz val="18"/>
      <color rgb="FF000000"/>
      <name val="Calibri"/>
      <family val="2"/>
    </font>
    <font>
      <sz val="18"/>
      <color theme="1"/>
      <name val="Palatino Linotype"/>
      <family val="1"/>
    </font>
    <font>
      <b/>
      <sz val="18"/>
      <color theme="1"/>
      <name val="Calibri"/>
      <family val="2"/>
      <scheme val="minor"/>
    </font>
    <font>
      <b/>
      <sz val="18"/>
      <color theme="1"/>
      <name val="Calibri (Body)"/>
    </font>
    <font>
      <sz val="15"/>
      <color rgb="FF16192B"/>
      <name val="Helvetica Neue"/>
      <family val="2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 style="medium">
        <color rgb="FF999999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999999"/>
      </right>
      <top style="medium">
        <color indexed="64"/>
      </top>
      <bottom style="medium">
        <color indexed="64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6" fontId="5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6" fontId="0" fillId="0" borderId="0" xfId="0" applyNumberFormat="1"/>
    <xf numFmtId="0" fontId="8" fillId="0" borderId="17" xfId="0" applyFont="1" applyBorder="1" applyAlignment="1">
      <alignment horizontal="center"/>
    </xf>
    <xf numFmtId="6" fontId="8" fillId="0" borderId="17" xfId="0" applyNumberFormat="1" applyFont="1" applyBorder="1" applyAlignment="1">
      <alignment horizontal="center"/>
    </xf>
    <xf numFmtId="0" fontId="8" fillId="0" borderId="17" xfId="0" quotePrefix="1" applyFont="1" applyBorder="1" applyAlignment="1">
      <alignment horizontal="center"/>
    </xf>
    <xf numFmtId="0" fontId="10" fillId="0" borderId="0" xfId="0" applyFont="1"/>
    <xf numFmtId="0" fontId="0" fillId="0" borderId="21" xfId="0" applyFill="1" applyBorder="1" applyAlignment="1"/>
    <xf numFmtId="0" fontId="11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1" xfId="0" applyNumberFormat="1" applyFill="1" applyBorder="1" applyAlignment="1"/>
    <xf numFmtId="6" fontId="0" fillId="0" borderId="22" xfId="0" applyNumberFormat="1" applyFill="1" applyBorder="1" applyAlignment="1"/>
    <xf numFmtId="0" fontId="0" fillId="0" borderId="22" xfId="0" applyNumberFormat="1" applyFill="1" applyBorder="1" applyAlignment="1"/>
    <xf numFmtId="6" fontId="0" fillId="0" borderId="21" xfId="0" applyNumberFormat="1" applyFill="1" applyBorder="1" applyAlignment="1"/>
    <xf numFmtId="0" fontId="11" fillId="0" borderId="18" xfId="0" applyFont="1" applyFill="1" applyBorder="1" applyAlignment="1">
      <alignment horizontal="center"/>
    </xf>
    <xf numFmtId="0" fontId="11" fillId="0" borderId="19" xfId="0" applyFont="1" applyFill="1" applyBorder="1" applyAlignment="1">
      <alignment horizontal="center"/>
    </xf>
    <xf numFmtId="7" fontId="0" fillId="0" borderId="22" xfId="0" applyNumberFormat="1" applyFill="1" applyBorder="1" applyAlignment="1"/>
    <xf numFmtId="7" fontId="0" fillId="0" borderId="21" xfId="0" applyNumberFormat="1" applyFill="1" applyBorder="1" applyAlignment="1"/>
    <xf numFmtId="0" fontId="6" fillId="0" borderId="7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17" xfId="0" applyBorder="1"/>
    <xf numFmtId="0" fontId="3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6" fontId="8" fillId="0" borderId="34" xfId="0" applyNumberFormat="1" applyFont="1" applyBorder="1" applyAlignment="1">
      <alignment horizontal="center"/>
    </xf>
    <xf numFmtId="0" fontId="8" fillId="0" borderId="34" xfId="0" quotePrefix="1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horizontal="center"/>
    </xf>
    <xf numFmtId="6" fontId="8" fillId="0" borderId="29" xfId="0" applyNumberFormat="1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8" xfId="0" applyFont="1" applyBorder="1" applyAlignment="1">
      <alignment vertical="center"/>
    </xf>
    <xf numFmtId="0" fontId="17" fillId="0" borderId="9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0" xfId="0" applyFont="1" applyBorder="1" applyAlignment="1">
      <alignment vertical="center"/>
    </xf>
    <xf numFmtId="9" fontId="17" fillId="0" borderId="11" xfId="0" applyNumberFormat="1" applyFont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7" xfId="0" applyFont="1" applyFill="1" applyBorder="1" applyAlignment="1">
      <alignment vertical="center"/>
    </xf>
    <xf numFmtId="0" fontId="15" fillId="0" borderId="17" xfId="0" applyFont="1" applyBorder="1"/>
    <xf numFmtId="0" fontId="18" fillId="0" borderId="0" xfId="0" applyFont="1" applyAlignment="1">
      <alignment vertical="center"/>
    </xf>
    <xf numFmtId="0" fontId="18" fillId="0" borderId="13" xfId="0" applyFont="1" applyBorder="1" applyAlignment="1">
      <alignment horizontal="center" vertical="center"/>
    </xf>
    <xf numFmtId="0" fontId="17" fillId="0" borderId="17" xfId="0" applyFont="1" applyBorder="1" applyAlignment="1">
      <alignment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vertical="center"/>
    </xf>
    <xf numFmtId="0" fontId="17" fillId="2" borderId="17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166" fontId="15" fillId="0" borderId="17" xfId="0" applyNumberFormat="1" applyFont="1" applyBorder="1"/>
    <xf numFmtId="0" fontId="15" fillId="2" borderId="17" xfId="0" applyFont="1" applyFill="1" applyBorder="1"/>
    <xf numFmtId="1" fontId="15" fillId="2" borderId="17" xfId="0" applyNumberFormat="1" applyFont="1" applyFill="1" applyBorder="1" applyAlignment="1">
      <alignment horizontal="center"/>
    </xf>
    <xf numFmtId="167" fontId="15" fillId="0" borderId="17" xfId="0" applyNumberFormat="1" applyFont="1" applyBorder="1" applyAlignment="1">
      <alignment horizontal="center"/>
    </xf>
    <xf numFmtId="0" fontId="13" fillId="0" borderId="17" xfId="0" applyFont="1" applyBorder="1" applyAlignment="1">
      <alignment horizontal="center" vertical="center"/>
    </xf>
    <xf numFmtId="0" fontId="14" fillId="3" borderId="17" xfId="0" applyFont="1" applyFill="1" applyBorder="1" applyAlignment="1">
      <alignment horizontal="center"/>
    </xf>
    <xf numFmtId="0" fontId="20" fillId="2" borderId="17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6" fontId="0" fillId="2" borderId="27" xfId="0" applyNumberForma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1" fillId="0" borderId="40" xfId="0" applyFont="1" applyBorder="1"/>
    <xf numFmtId="0" fontId="21" fillId="0" borderId="41" xfId="0" applyFont="1" applyBorder="1"/>
    <xf numFmtId="0" fontId="2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'Part 1.1'!$K$21:$K$22</c:f>
              <c:numCache>
                <c:formatCode>General</c:formatCode>
                <c:ptCount val="2"/>
                <c:pt idx="0">
                  <c:v>2.7123000000000001E-2</c:v>
                </c:pt>
                <c:pt idx="1">
                  <c:v>0.11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13-B64A-815D-C2D9F7275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719823"/>
        <c:axId val="1512669951"/>
      </c:scatterChart>
      <c:valAx>
        <c:axId val="192271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669951"/>
        <c:crosses val="autoZero"/>
        <c:crossBetween val="midCat"/>
      </c:valAx>
      <c:valAx>
        <c:axId val="151266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719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('Part 2'!$N$12,'Part 2'!$N$14)</c:f>
              <c:numCache>
                <c:formatCode>0.000000</c:formatCode>
                <c:ptCount val="2"/>
                <c:pt idx="0" formatCode="General">
                  <c:v>0.11000000005722599</c:v>
                </c:pt>
                <c:pt idx="1">
                  <c:v>2.7122565599061524E-2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A3-AD45-9389-F2B351724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661663"/>
        <c:axId val="1622897279"/>
      </c:scatterChart>
      <c:valAx>
        <c:axId val="162266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897279"/>
        <c:crosses val="autoZero"/>
        <c:crossBetween val="midCat"/>
      </c:valAx>
      <c:valAx>
        <c:axId val="162289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66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1289050</xdr:colOff>
      <xdr:row>22</xdr:row>
      <xdr:rowOff>184150</xdr:rowOff>
    </xdr:from>
    <xdr:to>
      <xdr:col>12</xdr:col>
      <xdr:colOff>69850</xdr:colOff>
      <xdr:row>33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84C119-A043-284C-9C5E-1EC2FACF3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387350</xdr:colOff>
      <xdr:row>14</xdr:row>
      <xdr:rowOff>38100</xdr:rowOff>
    </xdr:from>
    <xdr:to>
      <xdr:col>18</xdr:col>
      <xdr:colOff>812800</xdr:colOff>
      <xdr:row>24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EC9304-E725-9543-8D06-BCDE29DE7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3DA4-797A-3C48-A0AE-B588EB9D820D}">
  <dimension ref="A1:G51"/>
  <sheetViews>
    <sheetView showGridLines="0" workbookViewId="0"/>
  </sheetViews>
  <sheetFormatPr baseColWidth="10" defaultRowHeight="16" x14ac:dyDescent="0.2"/>
  <cols>
    <col min="1" max="1" width="2.33203125" customWidth="1"/>
    <col min="2" max="2" width="6" bestFit="1" customWidth="1"/>
    <col min="3" max="3" width="20.5" bestFit="1" customWidth="1"/>
    <col min="4" max="4" width="12.83203125" bestFit="1" customWidth="1"/>
    <col min="5" max="5" width="13.33203125" bestFit="1" customWidth="1"/>
    <col min="6" max="6" width="10.83203125" bestFit="1" customWidth="1"/>
    <col min="7" max="7" width="5.5" bestFit="1" customWidth="1"/>
  </cols>
  <sheetData>
    <row r="1" spans="1:5" x14ac:dyDescent="0.2">
      <c r="A1" s="17" t="s">
        <v>38</v>
      </c>
    </row>
    <row r="2" spans="1:5" x14ac:dyDescent="0.2">
      <c r="A2" s="17" t="s">
        <v>39</v>
      </c>
    </row>
    <row r="3" spans="1:5" x14ac:dyDescent="0.2">
      <c r="A3" s="17" t="s">
        <v>40</v>
      </c>
    </row>
    <row r="4" spans="1:5" x14ac:dyDescent="0.2">
      <c r="A4" s="17" t="s">
        <v>41</v>
      </c>
    </row>
    <row r="5" spans="1:5" x14ac:dyDescent="0.2">
      <c r="A5" s="17" t="s">
        <v>42</v>
      </c>
    </row>
    <row r="6" spans="1:5" x14ac:dyDescent="0.2">
      <c r="A6" s="17"/>
      <c r="B6" t="s">
        <v>43</v>
      </c>
    </row>
    <row r="7" spans="1:5" x14ac:dyDescent="0.2">
      <c r="A7" s="17"/>
      <c r="B7" t="s">
        <v>44</v>
      </c>
    </row>
    <row r="8" spans="1:5" x14ac:dyDescent="0.2">
      <c r="A8" s="17"/>
      <c r="B8" t="s">
        <v>45</v>
      </c>
    </row>
    <row r="9" spans="1:5" x14ac:dyDescent="0.2">
      <c r="A9" s="17" t="s">
        <v>46</v>
      </c>
    </row>
    <row r="10" spans="1:5" x14ac:dyDescent="0.2">
      <c r="B10" t="s">
        <v>47</v>
      </c>
    </row>
    <row r="11" spans="1:5" x14ac:dyDescent="0.2">
      <c r="B11" t="s">
        <v>48</v>
      </c>
    </row>
    <row r="14" spans="1:5" ht="17" thickBot="1" x14ac:dyDescent="0.25">
      <c r="A14" t="s">
        <v>49</v>
      </c>
    </row>
    <row r="15" spans="1:5" ht="17" thickBot="1" x14ac:dyDescent="0.25">
      <c r="B15" s="19" t="s">
        <v>50</v>
      </c>
      <c r="C15" s="19" t="s">
        <v>51</v>
      </c>
      <c r="D15" s="19" t="s">
        <v>52</v>
      </c>
      <c r="E15" s="19" t="s">
        <v>53</v>
      </c>
    </row>
    <row r="16" spans="1:5" ht="17" thickBot="1" x14ac:dyDescent="0.25">
      <c r="B16" s="18" t="s">
        <v>61</v>
      </c>
      <c r="C16" s="18" t="s">
        <v>62</v>
      </c>
      <c r="D16" s="21">
        <v>0</v>
      </c>
      <c r="E16" s="21">
        <v>2988</v>
      </c>
    </row>
    <row r="19" spans="1:6" ht="17" thickBot="1" x14ac:dyDescent="0.25">
      <c r="A19" t="s">
        <v>54</v>
      </c>
    </row>
    <row r="20" spans="1:6" ht="17" thickBot="1" x14ac:dyDescent="0.25">
      <c r="B20" s="19" t="s">
        <v>50</v>
      </c>
      <c r="C20" s="19" t="s">
        <v>51</v>
      </c>
      <c r="D20" s="19" t="s">
        <v>52</v>
      </c>
      <c r="E20" s="19" t="s">
        <v>53</v>
      </c>
      <c r="F20" s="19" t="s">
        <v>55</v>
      </c>
    </row>
    <row r="21" spans="1:6" x14ac:dyDescent="0.2">
      <c r="B21" s="20" t="s">
        <v>63</v>
      </c>
      <c r="C21" s="20" t="s">
        <v>64</v>
      </c>
      <c r="D21" s="22">
        <v>0</v>
      </c>
      <c r="E21" s="22">
        <v>36</v>
      </c>
      <c r="F21" s="20" t="s">
        <v>65</v>
      </c>
    </row>
    <row r="22" spans="1:6" x14ac:dyDescent="0.2">
      <c r="B22" s="20" t="s">
        <v>66</v>
      </c>
      <c r="C22" s="20" t="s">
        <v>67</v>
      </c>
      <c r="D22" s="22">
        <v>0</v>
      </c>
      <c r="E22" s="22">
        <v>9</v>
      </c>
      <c r="F22" s="20" t="s">
        <v>65</v>
      </c>
    </row>
    <row r="23" spans="1:6" x14ac:dyDescent="0.2">
      <c r="B23" s="20" t="s">
        <v>68</v>
      </c>
      <c r="C23" s="20" t="s">
        <v>69</v>
      </c>
      <c r="D23" s="22">
        <v>0</v>
      </c>
      <c r="E23" s="22">
        <v>0</v>
      </c>
      <c r="F23" s="20" t="s">
        <v>65</v>
      </c>
    </row>
    <row r="24" spans="1:6" x14ac:dyDescent="0.2">
      <c r="B24" s="20" t="s">
        <v>70</v>
      </c>
      <c r="C24" s="20" t="s">
        <v>71</v>
      </c>
      <c r="D24" s="23">
        <v>0</v>
      </c>
      <c r="E24" s="23">
        <v>0</v>
      </c>
      <c r="F24" s="20" t="s">
        <v>65</v>
      </c>
    </row>
    <row r="25" spans="1:6" x14ac:dyDescent="0.2">
      <c r="B25" s="20" t="s">
        <v>72</v>
      </c>
      <c r="C25" s="20" t="s">
        <v>73</v>
      </c>
      <c r="D25" s="23">
        <v>0</v>
      </c>
      <c r="E25" s="23">
        <v>0</v>
      </c>
      <c r="F25" s="20" t="s">
        <v>65</v>
      </c>
    </row>
    <row r="26" spans="1:6" x14ac:dyDescent="0.2">
      <c r="B26" s="20" t="s">
        <v>74</v>
      </c>
      <c r="C26" s="20" t="s">
        <v>75</v>
      </c>
      <c r="D26" s="23">
        <v>0</v>
      </c>
      <c r="E26" s="23">
        <v>26</v>
      </c>
      <c r="F26" s="20" t="s">
        <v>65</v>
      </c>
    </row>
    <row r="27" spans="1:6" x14ac:dyDescent="0.2">
      <c r="B27" s="20" t="s">
        <v>76</v>
      </c>
      <c r="C27" s="20" t="s">
        <v>77</v>
      </c>
      <c r="D27" s="23">
        <v>0</v>
      </c>
      <c r="E27" s="23">
        <v>0</v>
      </c>
      <c r="F27" s="20" t="s">
        <v>65</v>
      </c>
    </row>
    <row r="28" spans="1:6" x14ac:dyDescent="0.2">
      <c r="B28" s="20" t="s">
        <v>78</v>
      </c>
      <c r="C28" s="20" t="s">
        <v>79</v>
      </c>
      <c r="D28" s="23">
        <v>0</v>
      </c>
      <c r="E28" s="23">
        <v>0</v>
      </c>
      <c r="F28" s="20" t="s">
        <v>65</v>
      </c>
    </row>
    <row r="29" spans="1:6" x14ac:dyDescent="0.2">
      <c r="B29" s="20" t="s">
        <v>80</v>
      </c>
      <c r="C29" s="20" t="s">
        <v>81</v>
      </c>
      <c r="D29" s="23">
        <v>0</v>
      </c>
      <c r="E29" s="23">
        <v>42</v>
      </c>
      <c r="F29" s="20" t="s">
        <v>65</v>
      </c>
    </row>
    <row r="30" spans="1:6" x14ac:dyDescent="0.2">
      <c r="B30" s="20" t="s">
        <v>82</v>
      </c>
      <c r="C30" s="20" t="s">
        <v>83</v>
      </c>
      <c r="D30" s="23">
        <v>0</v>
      </c>
      <c r="E30" s="23">
        <v>0</v>
      </c>
      <c r="F30" s="20" t="s">
        <v>65</v>
      </c>
    </row>
    <row r="31" spans="1:6" x14ac:dyDescent="0.2">
      <c r="B31" s="20" t="s">
        <v>84</v>
      </c>
      <c r="C31" s="20" t="s">
        <v>85</v>
      </c>
      <c r="D31" s="23">
        <v>0</v>
      </c>
      <c r="E31" s="23">
        <v>53</v>
      </c>
      <c r="F31" s="20" t="s">
        <v>65</v>
      </c>
    </row>
    <row r="32" spans="1:6" x14ac:dyDescent="0.2">
      <c r="B32" s="20" t="s">
        <v>86</v>
      </c>
      <c r="C32" s="20" t="s">
        <v>87</v>
      </c>
      <c r="D32" s="23">
        <v>0</v>
      </c>
      <c r="E32" s="23">
        <v>0</v>
      </c>
      <c r="F32" s="20" t="s">
        <v>65</v>
      </c>
    </row>
    <row r="33" spans="1:7" x14ac:dyDescent="0.2">
      <c r="B33" s="20" t="s">
        <v>88</v>
      </c>
      <c r="C33" s="20" t="s">
        <v>89</v>
      </c>
      <c r="D33" s="23">
        <v>0</v>
      </c>
      <c r="E33" s="23">
        <v>29</v>
      </c>
      <c r="F33" s="20" t="s">
        <v>65</v>
      </c>
    </row>
    <row r="34" spans="1:7" x14ac:dyDescent="0.2">
      <c r="B34" s="20" t="s">
        <v>90</v>
      </c>
      <c r="C34" s="20" t="s">
        <v>91</v>
      </c>
      <c r="D34" s="23">
        <v>0</v>
      </c>
      <c r="E34" s="23">
        <v>0</v>
      </c>
      <c r="F34" s="20" t="s">
        <v>65</v>
      </c>
    </row>
    <row r="35" spans="1:7" x14ac:dyDescent="0.2">
      <c r="B35" s="20" t="s">
        <v>92</v>
      </c>
      <c r="C35" s="20" t="s">
        <v>93</v>
      </c>
      <c r="D35" s="23">
        <v>0</v>
      </c>
      <c r="E35" s="23">
        <v>0</v>
      </c>
      <c r="F35" s="20" t="s">
        <v>65</v>
      </c>
    </row>
    <row r="36" spans="1:7" x14ac:dyDescent="0.2">
      <c r="B36" s="20" t="s">
        <v>94</v>
      </c>
      <c r="C36" s="20" t="s">
        <v>95</v>
      </c>
      <c r="D36" s="23">
        <v>0</v>
      </c>
      <c r="E36" s="23">
        <v>0</v>
      </c>
      <c r="F36" s="20" t="s">
        <v>65</v>
      </c>
    </row>
    <row r="37" spans="1:7" x14ac:dyDescent="0.2">
      <c r="B37" s="20" t="s">
        <v>96</v>
      </c>
      <c r="C37" s="20" t="s">
        <v>97</v>
      </c>
      <c r="D37" s="23">
        <v>0</v>
      </c>
      <c r="E37" s="23">
        <v>18</v>
      </c>
      <c r="F37" s="20" t="s">
        <v>65</v>
      </c>
    </row>
    <row r="38" spans="1:7" ht="17" thickBot="1" x14ac:dyDescent="0.25">
      <c r="B38" s="18" t="s">
        <v>98</v>
      </c>
      <c r="C38" s="18" t="s">
        <v>99</v>
      </c>
      <c r="D38" s="21">
        <v>0</v>
      </c>
      <c r="E38" s="21">
        <v>20</v>
      </c>
      <c r="F38" s="18" t="s">
        <v>65</v>
      </c>
    </row>
    <row r="41" spans="1:7" ht="17" thickBot="1" x14ac:dyDescent="0.25">
      <c r="A41" t="s">
        <v>56</v>
      </c>
    </row>
    <row r="42" spans="1:7" ht="17" thickBot="1" x14ac:dyDescent="0.25">
      <c r="B42" s="19" t="s">
        <v>50</v>
      </c>
      <c r="C42" s="19" t="s">
        <v>51</v>
      </c>
      <c r="D42" s="19" t="s">
        <v>57</v>
      </c>
      <c r="E42" s="19" t="s">
        <v>58</v>
      </c>
      <c r="F42" s="19" t="s">
        <v>59</v>
      </c>
      <c r="G42" s="19" t="s">
        <v>60</v>
      </c>
    </row>
    <row r="43" spans="1:7" x14ac:dyDescent="0.2">
      <c r="B43" s="20" t="s">
        <v>100</v>
      </c>
      <c r="C43" s="20" t="s">
        <v>101</v>
      </c>
      <c r="D43" s="22">
        <v>65</v>
      </c>
      <c r="E43" s="20" t="s">
        <v>102</v>
      </c>
      <c r="F43" s="20" t="s">
        <v>103</v>
      </c>
      <c r="G43" s="20">
        <v>0</v>
      </c>
    </row>
    <row r="44" spans="1:7" x14ac:dyDescent="0.2">
      <c r="B44" s="20" t="s">
        <v>104</v>
      </c>
      <c r="C44" s="20" t="s">
        <v>105</v>
      </c>
      <c r="D44" s="22">
        <v>80</v>
      </c>
      <c r="E44" s="20" t="s">
        <v>106</v>
      </c>
      <c r="F44" s="20" t="s">
        <v>103</v>
      </c>
      <c r="G44" s="20">
        <v>0</v>
      </c>
    </row>
    <row r="45" spans="1:7" x14ac:dyDescent="0.2">
      <c r="B45" s="20" t="s">
        <v>107</v>
      </c>
      <c r="C45" s="20" t="s">
        <v>108</v>
      </c>
      <c r="D45" s="22">
        <v>88</v>
      </c>
      <c r="E45" s="20" t="s">
        <v>109</v>
      </c>
      <c r="F45" s="20" t="s">
        <v>110</v>
      </c>
      <c r="G45" s="20">
        <v>17</v>
      </c>
    </row>
    <row r="46" spans="1:7" x14ac:dyDescent="0.2">
      <c r="B46" s="20" t="s">
        <v>111</v>
      </c>
      <c r="C46" s="20" t="s">
        <v>112</v>
      </c>
      <c r="D46" s="22">
        <v>45</v>
      </c>
      <c r="E46" s="20" t="s">
        <v>113</v>
      </c>
      <c r="F46" s="20" t="s">
        <v>103</v>
      </c>
      <c r="G46" s="20">
        <v>0</v>
      </c>
    </row>
    <row r="47" spans="1:7" x14ac:dyDescent="0.2">
      <c r="B47" s="20" t="s">
        <v>114</v>
      </c>
      <c r="C47" s="20" t="s">
        <v>115</v>
      </c>
      <c r="D47" s="22">
        <v>26</v>
      </c>
      <c r="E47" s="20" t="s">
        <v>116</v>
      </c>
      <c r="F47" s="20" t="s">
        <v>103</v>
      </c>
      <c r="G47" s="20">
        <v>0</v>
      </c>
    </row>
    <row r="48" spans="1:7" x14ac:dyDescent="0.2">
      <c r="B48" s="20" t="s">
        <v>117</v>
      </c>
      <c r="C48" s="20" t="s">
        <v>118</v>
      </c>
      <c r="D48" s="22">
        <v>42</v>
      </c>
      <c r="E48" s="20" t="s">
        <v>119</v>
      </c>
      <c r="F48" s="20" t="s">
        <v>103</v>
      </c>
      <c r="G48" s="20">
        <v>0</v>
      </c>
    </row>
    <row r="49" spans="2:7" x14ac:dyDescent="0.2">
      <c r="B49" s="20" t="s">
        <v>120</v>
      </c>
      <c r="C49" s="20" t="s">
        <v>121</v>
      </c>
      <c r="D49" s="22">
        <v>53</v>
      </c>
      <c r="E49" s="20" t="s">
        <v>122</v>
      </c>
      <c r="F49" s="20" t="s">
        <v>103</v>
      </c>
      <c r="G49" s="20">
        <v>0</v>
      </c>
    </row>
    <row r="50" spans="2:7" x14ac:dyDescent="0.2">
      <c r="B50" s="20" t="s">
        <v>123</v>
      </c>
      <c r="C50" s="20" t="s">
        <v>124</v>
      </c>
      <c r="D50" s="22">
        <v>29</v>
      </c>
      <c r="E50" s="20" t="s">
        <v>125</v>
      </c>
      <c r="F50" s="20" t="s">
        <v>103</v>
      </c>
      <c r="G50" s="20">
        <v>0</v>
      </c>
    </row>
    <row r="51" spans="2:7" ht="17" thickBot="1" x14ac:dyDescent="0.25">
      <c r="B51" s="18" t="s">
        <v>126</v>
      </c>
      <c r="C51" s="18" t="s">
        <v>127</v>
      </c>
      <c r="D51" s="24">
        <v>38</v>
      </c>
      <c r="E51" s="18" t="s">
        <v>128</v>
      </c>
      <c r="F51" s="18" t="s">
        <v>103</v>
      </c>
      <c r="G51" s="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2F20-ABCA-3E4F-98F8-6DA67550B9D6}">
  <dimension ref="A1:H39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83203125" bestFit="1" customWidth="1"/>
    <col min="3" max="3" width="20.5" bestFit="1" customWidth="1"/>
    <col min="4" max="4" width="7.33203125" bestFit="1" customWidth="1"/>
    <col min="5" max="5" width="8.1640625" bestFit="1" customWidth="1"/>
    <col min="6" max="6" width="10" bestFit="1" customWidth="1"/>
    <col min="7" max="8" width="9.33203125" bestFit="1" customWidth="1"/>
  </cols>
  <sheetData>
    <row r="1" spans="1:8" x14ac:dyDescent="0.2">
      <c r="A1" s="17" t="s">
        <v>129</v>
      </c>
    </row>
    <row r="2" spans="1:8" x14ac:dyDescent="0.2">
      <c r="A2" s="17" t="s">
        <v>39</v>
      </c>
    </row>
    <row r="3" spans="1:8" x14ac:dyDescent="0.2">
      <c r="A3" s="17" t="s">
        <v>130</v>
      </c>
    </row>
    <row r="6" spans="1:8" ht="17" thickBot="1" x14ac:dyDescent="0.25">
      <c r="A6" t="s">
        <v>54</v>
      </c>
    </row>
    <row r="7" spans="1:8" x14ac:dyDescent="0.2">
      <c r="B7" s="25"/>
      <c r="C7" s="25"/>
      <c r="D7" s="25" t="s">
        <v>131</v>
      </c>
      <c r="E7" s="25" t="s">
        <v>133</v>
      </c>
      <c r="F7" s="25" t="s">
        <v>135</v>
      </c>
      <c r="G7" s="25" t="s">
        <v>137</v>
      </c>
      <c r="H7" s="25" t="s">
        <v>137</v>
      </c>
    </row>
    <row r="8" spans="1:8" ht="17" thickBot="1" x14ac:dyDescent="0.25">
      <c r="B8" s="26" t="s">
        <v>50</v>
      </c>
      <c r="C8" s="26" t="s">
        <v>51</v>
      </c>
      <c r="D8" s="26" t="s">
        <v>132</v>
      </c>
      <c r="E8" s="26" t="s">
        <v>134</v>
      </c>
      <c r="F8" s="26" t="s">
        <v>136</v>
      </c>
      <c r="G8" s="26" t="s">
        <v>138</v>
      </c>
      <c r="H8" s="26" t="s">
        <v>139</v>
      </c>
    </row>
    <row r="9" spans="1:8" x14ac:dyDescent="0.2">
      <c r="B9" s="20" t="s">
        <v>63</v>
      </c>
      <c r="C9" s="20" t="s">
        <v>64</v>
      </c>
      <c r="D9" s="20">
        <v>36</v>
      </c>
      <c r="E9" s="20">
        <v>0</v>
      </c>
      <c r="F9" s="20">
        <v>12</v>
      </c>
      <c r="G9" s="20">
        <v>4</v>
      </c>
      <c r="H9" s="20">
        <v>0</v>
      </c>
    </row>
    <row r="10" spans="1:8" x14ac:dyDescent="0.2">
      <c r="B10" s="20" t="s">
        <v>66</v>
      </c>
      <c r="C10" s="20" t="s">
        <v>67</v>
      </c>
      <c r="D10" s="20">
        <v>9</v>
      </c>
      <c r="E10" s="20">
        <v>0</v>
      </c>
      <c r="F10" s="20">
        <v>15</v>
      </c>
      <c r="G10" s="20">
        <v>0</v>
      </c>
      <c r="H10" s="20">
        <v>4</v>
      </c>
    </row>
    <row r="11" spans="1:8" x14ac:dyDescent="0.2">
      <c r="B11" s="20" t="s">
        <v>68</v>
      </c>
      <c r="C11" s="20" t="s">
        <v>69</v>
      </c>
      <c r="D11" s="20">
        <v>0</v>
      </c>
      <c r="E11" s="20">
        <v>0</v>
      </c>
      <c r="F11" s="20">
        <v>17</v>
      </c>
      <c r="G11" s="20">
        <v>1E+30</v>
      </c>
      <c r="H11" s="20">
        <v>0</v>
      </c>
    </row>
    <row r="12" spans="1:8" x14ac:dyDescent="0.2">
      <c r="B12" s="20" t="s">
        <v>70</v>
      </c>
      <c r="C12" s="20" t="s">
        <v>71</v>
      </c>
      <c r="D12" s="20">
        <v>0</v>
      </c>
      <c r="E12" s="20">
        <v>9</v>
      </c>
      <c r="F12" s="20">
        <v>14</v>
      </c>
      <c r="G12" s="20">
        <v>1E+30</v>
      </c>
      <c r="H12" s="20">
        <v>9</v>
      </c>
    </row>
    <row r="13" spans="1:8" x14ac:dyDescent="0.2">
      <c r="B13" s="20" t="s">
        <v>72</v>
      </c>
      <c r="C13" s="20" t="s">
        <v>73</v>
      </c>
      <c r="D13" s="20">
        <v>0</v>
      </c>
      <c r="E13" s="20">
        <v>1</v>
      </c>
      <c r="F13" s="20">
        <v>9</v>
      </c>
      <c r="G13" s="20">
        <v>1E+30</v>
      </c>
      <c r="H13" s="20">
        <v>1</v>
      </c>
    </row>
    <row r="14" spans="1:8" x14ac:dyDescent="0.2">
      <c r="B14" s="20" t="s">
        <v>74</v>
      </c>
      <c r="C14" s="20" t="s">
        <v>75</v>
      </c>
      <c r="D14" s="20">
        <v>26</v>
      </c>
      <c r="E14" s="20">
        <v>0</v>
      </c>
      <c r="F14" s="20">
        <v>10</v>
      </c>
      <c r="G14" s="20">
        <v>1</v>
      </c>
      <c r="H14" s="20">
        <v>1E+30</v>
      </c>
    </row>
    <row r="15" spans="1:8" x14ac:dyDescent="0.2">
      <c r="B15" s="20" t="s">
        <v>76</v>
      </c>
      <c r="C15" s="20" t="s">
        <v>77</v>
      </c>
      <c r="D15" s="20">
        <v>0</v>
      </c>
      <c r="E15" s="20">
        <v>7</v>
      </c>
      <c r="F15" s="20">
        <v>13</v>
      </c>
      <c r="G15" s="20">
        <v>1E+30</v>
      </c>
      <c r="H15" s="20">
        <v>7</v>
      </c>
    </row>
    <row r="16" spans="1:8" x14ac:dyDescent="0.2">
      <c r="B16" s="20" t="s">
        <v>78</v>
      </c>
      <c r="C16" s="20" t="s">
        <v>79</v>
      </c>
      <c r="D16" s="20">
        <v>0</v>
      </c>
      <c r="E16" s="20">
        <v>11</v>
      </c>
      <c r="F16" s="20">
        <v>20</v>
      </c>
      <c r="G16" s="20">
        <v>1E+30</v>
      </c>
      <c r="H16" s="20">
        <v>11</v>
      </c>
    </row>
    <row r="17" spans="1:8" x14ac:dyDescent="0.2">
      <c r="B17" s="20" t="s">
        <v>80</v>
      </c>
      <c r="C17" s="20" t="s">
        <v>81</v>
      </c>
      <c r="D17" s="20">
        <v>42</v>
      </c>
      <c r="E17" s="20">
        <v>0</v>
      </c>
      <c r="F17" s="20">
        <v>11</v>
      </c>
      <c r="G17" s="20">
        <v>7</v>
      </c>
      <c r="H17" s="20">
        <v>1E+30</v>
      </c>
    </row>
    <row r="18" spans="1:8" x14ac:dyDescent="0.2">
      <c r="B18" s="20" t="s">
        <v>82</v>
      </c>
      <c r="C18" s="20" t="s">
        <v>83</v>
      </c>
      <c r="D18" s="20">
        <v>0</v>
      </c>
      <c r="E18" s="20">
        <v>4</v>
      </c>
      <c r="F18" s="20">
        <v>17</v>
      </c>
      <c r="G18" s="20">
        <v>1E+30</v>
      </c>
      <c r="H18" s="20">
        <v>4</v>
      </c>
    </row>
    <row r="19" spans="1:8" x14ac:dyDescent="0.2">
      <c r="B19" s="20" t="s">
        <v>84</v>
      </c>
      <c r="C19" s="20" t="s">
        <v>85</v>
      </c>
      <c r="D19" s="20">
        <v>53</v>
      </c>
      <c r="E19" s="20">
        <v>0</v>
      </c>
      <c r="F19" s="20">
        <v>16</v>
      </c>
      <c r="G19" s="20">
        <v>1</v>
      </c>
      <c r="H19" s="20">
        <v>1E+30</v>
      </c>
    </row>
    <row r="20" spans="1:8" x14ac:dyDescent="0.2">
      <c r="B20" s="20" t="s">
        <v>86</v>
      </c>
      <c r="C20" s="20" t="s">
        <v>87</v>
      </c>
      <c r="D20" s="20">
        <v>0</v>
      </c>
      <c r="E20" s="20">
        <v>1</v>
      </c>
      <c r="F20" s="20">
        <v>19</v>
      </c>
      <c r="G20" s="20">
        <v>1E+30</v>
      </c>
      <c r="H20" s="20">
        <v>1</v>
      </c>
    </row>
    <row r="21" spans="1:8" x14ac:dyDescent="0.2">
      <c r="B21" s="20" t="s">
        <v>88</v>
      </c>
      <c r="C21" s="20" t="s">
        <v>89</v>
      </c>
      <c r="D21" s="20">
        <v>29</v>
      </c>
      <c r="E21" s="20">
        <v>0</v>
      </c>
      <c r="F21" s="20">
        <v>7</v>
      </c>
      <c r="G21" s="20">
        <v>0</v>
      </c>
      <c r="H21" s="20">
        <v>1E+30</v>
      </c>
    </row>
    <row r="22" spans="1:8" x14ac:dyDescent="0.2">
      <c r="B22" s="20" t="s">
        <v>90</v>
      </c>
      <c r="C22" s="20" t="s">
        <v>91</v>
      </c>
      <c r="D22" s="20">
        <v>0</v>
      </c>
      <c r="E22" s="20">
        <v>4</v>
      </c>
      <c r="F22" s="20">
        <v>14</v>
      </c>
      <c r="G22" s="20">
        <v>1E+30</v>
      </c>
      <c r="H22" s="20">
        <v>4</v>
      </c>
    </row>
    <row r="23" spans="1:8" x14ac:dyDescent="0.2">
      <c r="B23" s="20" t="s">
        <v>92</v>
      </c>
      <c r="C23" s="20" t="s">
        <v>93</v>
      </c>
      <c r="D23" s="20">
        <v>0</v>
      </c>
      <c r="E23" s="20">
        <v>0</v>
      </c>
      <c r="F23" s="20">
        <v>12</v>
      </c>
      <c r="G23" s="20">
        <v>1E+30</v>
      </c>
      <c r="H23" s="20">
        <v>0</v>
      </c>
    </row>
    <row r="24" spans="1:8" x14ac:dyDescent="0.2">
      <c r="B24" s="20" t="s">
        <v>94</v>
      </c>
      <c r="C24" s="20" t="s">
        <v>95</v>
      </c>
      <c r="D24" s="20">
        <v>0</v>
      </c>
      <c r="E24" s="20">
        <v>4</v>
      </c>
      <c r="F24" s="20">
        <v>22</v>
      </c>
      <c r="G24" s="20">
        <v>1E+30</v>
      </c>
      <c r="H24" s="20">
        <v>4</v>
      </c>
    </row>
    <row r="25" spans="1:8" x14ac:dyDescent="0.2">
      <c r="B25" s="20" t="s">
        <v>96</v>
      </c>
      <c r="C25" s="20" t="s">
        <v>97</v>
      </c>
      <c r="D25" s="20">
        <v>18</v>
      </c>
      <c r="E25" s="20">
        <v>0</v>
      </c>
      <c r="F25" s="20">
        <v>16</v>
      </c>
      <c r="G25" s="20">
        <v>1</v>
      </c>
      <c r="H25" s="20">
        <v>0</v>
      </c>
    </row>
    <row r="26" spans="1:8" ht="17" thickBot="1" x14ac:dyDescent="0.25">
      <c r="B26" s="18" t="s">
        <v>98</v>
      </c>
      <c r="C26" s="18" t="s">
        <v>99</v>
      </c>
      <c r="D26" s="18">
        <v>20</v>
      </c>
      <c r="E26" s="18">
        <v>0</v>
      </c>
      <c r="F26" s="18">
        <v>18</v>
      </c>
      <c r="G26" s="18">
        <v>0</v>
      </c>
      <c r="H26" s="18">
        <v>1</v>
      </c>
    </row>
    <row r="28" spans="1:8" ht="17" thickBot="1" x14ac:dyDescent="0.25">
      <c r="A28" t="s">
        <v>56</v>
      </c>
    </row>
    <row r="29" spans="1:8" x14ac:dyDescent="0.2">
      <c r="B29" s="25"/>
      <c r="C29" s="25"/>
      <c r="D29" s="25" t="s">
        <v>131</v>
      </c>
      <c r="E29" s="25" t="s">
        <v>140</v>
      </c>
      <c r="F29" s="25" t="s">
        <v>29</v>
      </c>
      <c r="G29" s="25" t="s">
        <v>137</v>
      </c>
      <c r="H29" s="25" t="s">
        <v>137</v>
      </c>
    </row>
    <row r="30" spans="1:8" ht="17" thickBot="1" x14ac:dyDescent="0.25">
      <c r="B30" s="26" t="s">
        <v>50</v>
      </c>
      <c r="C30" s="26" t="s">
        <v>51</v>
      </c>
      <c r="D30" s="26" t="s">
        <v>132</v>
      </c>
      <c r="E30" s="26" t="s">
        <v>141</v>
      </c>
      <c r="F30" s="26" t="s">
        <v>142</v>
      </c>
      <c r="G30" s="26" t="s">
        <v>138</v>
      </c>
      <c r="H30" s="26" t="s">
        <v>139</v>
      </c>
    </row>
    <row r="31" spans="1:8" x14ac:dyDescent="0.2">
      <c r="B31" s="20" t="s">
        <v>100</v>
      </c>
      <c r="C31" s="20" t="s">
        <v>101</v>
      </c>
      <c r="D31" s="27">
        <v>65</v>
      </c>
      <c r="E31" s="20">
        <v>-5</v>
      </c>
      <c r="F31" s="20">
        <v>65</v>
      </c>
      <c r="G31" s="20">
        <v>9</v>
      </c>
      <c r="H31" s="20">
        <v>17</v>
      </c>
    </row>
    <row r="32" spans="1:8" x14ac:dyDescent="0.2">
      <c r="B32" s="20" t="s">
        <v>104</v>
      </c>
      <c r="C32" s="20" t="s">
        <v>105</v>
      </c>
      <c r="D32" s="27">
        <v>80</v>
      </c>
      <c r="E32" s="20">
        <v>-2</v>
      </c>
      <c r="F32" s="20">
        <v>80</v>
      </c>
      <c r="G32" s="20">
        <v>20</v>
      </c>
      <c r="H32" s="20">
        <v>17</v>
      </c>
    </row>
    <row r="33" spans="2:8" x14ac:dyDescent="0.2">
      <c r="B33" s="20" t="s">
        <v>107</v>
      </c>
      <c r="C33" s="20" t="s">
        <v>108</v>
      </c>
      <c r="D33" s="27">
        <v>88</v>
      </c>
      <c r="E33" s="20">
        <v>0</v>
      </c>
      <c r="F33" s="20">
        <v>105</v>
      </c>
      <c r="G33" s="20">
        <v>1E+30</v>
      </c>
      <c r="H33" s="20">
        <v>17</v>
      </c>
    </row>
    <row r="34" spans="2:8" x14ac:dyDescent="0.2">
      <c r="B34" s="20" t="s">
        <v>111</v>
      </c>
      <c r="C34" s="20" t="s">
        <v>112</v>
      </c>
      <c r="D34" s="27">
        <v>45</v>
      </c>
      <c r="E34" s="20">
        <v>17</v>
      </c>
      <c r="F34" s="20">
        <v>45</v>
      </c>
      <c r="G34" s="20">
        <v>17</v>
      </c>
      <c r="H34" s="20">
        <v>9</v>
      </c>
    </row>
    <row r="35" spans="2:8" x14ac:dyDescent="0.2">
      <c r="B35" s="20" t="s">
        <v>114</v>
      </c>
      <c r="C35" s="20" t="s">
        <v>115</v>
      </c>
      <c r="D35" s="27">
        <v>26</v>
      </c>
      <c r="E35" s="20">
        <v>10</v>
      </c>
      <c r="F35" s="20">
        <v>26</v>
      </c>
      <c r="G35" s="20">
        <v>17</v>
      </c>
      <c r="H35" s="20">
        <v>26</v>
      </c>
    </row>
    <row r="36" spans="2:8" x14ac:dyDescent="0.2">
      <c r="B36" s="20" t="s">
        <v>117</v>
      </c>
      <c r="C36" s="20" t="s">
        <v>118</v>
      </c>
      <c r="D36" s="27">
        <v>42</v>
      </c>
      <c r="E36" s="20">
        <v>11</v>
      </c>
      <c r="F36" s="20">
        <v>42</v>
      </c>
      <c r="G36" s="20">
        <v>17</v>
      </c>
      <c r="H36" s="20">
        <v>42</v>
      </c>
    </row>
    <row r="37" spans="2:8" x14ac:dyDescent="0.2">
      <c r="B37" s="20" t="s">
        <v>120</v>
      </c>
      <c r="C37" s="20" t="s">
        <v>121</v>
      </c>
      <c r="D37" s="27">
        <v>53</v>
      </c>
      <c r="E37" s="20">
        <v>18</v>
      </c>
      <c r="F37" s="20">
        <v>53</v>
      </c>
      <c r="G37" s="20">
        <v>17</v>
      </c>
      <c r="H37" s="20">
        <v>20</v>
      </c>
    </row>
    <row r="38" spans="2:8" x14ac:dyDescent="0.2">
      <c r="B38" s="20" t="s">
        <v>123</v>
      </c>
      <c r="C38" s="20" t="s">
        <v>124</v>
      </c>
      <c r="D38" s="27">
        <v>29</v>
      </c>
      <c r="E38" s="20">
        <v>12</v>
      </c>
      <c r="F38" s="20">
        <v>29</v>
      </c>
      <c r="G38" s="20">
        <v>17</v>
      </c>
      <c r="H38" s="20">
        <v>9</v>
      </c>
    </row>
    <row r="39" spans="2:8" ht="17" thickBot="1" x14ac:dyDescent="0.25">
      <c r="B39" s="18" t="s">
        <v>126</v>
      </c>
      <c r="C39" s="18" t="s">
        <v>127</v>
      </c>
      <c r="D39" s="28">
        <v>38</v>
      </c>
      <c r="E39" s="18">
        <v>18</v>
      </c>
      <c r="F39" s="18">
        <v>38</v>
      </c>
      <c r="G39" s="18">
        <v>17</v>
      </c>
      <c r="H39" s="18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FDEA-3DE8-2A4C-B505-D01B444CC3BF}">
  <dimension ref="A1:J30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83203125" bestFit="1" customWidth="1"/>
    <col min="3" max="3" width="20.5" bestFit="1" customWidth="1"/>
    <col min="4" max="4" width="5.83203125" bestFit="1" customWidth="1"/>
    <col min="5" max="5" width="2.33203125" customWidth="1"/>
    <col min="6" max="6" width="6.1640625" bestFit="1" customWidth="1"/>
    <col min="7" max="7" width="9" bestFit="1" customWidth="1"/>
    <col min="8" max="8" width="2.33203125" customWidth="1"/>
    <col min="9" max="9" width="6.1640625" bestFit="1" customWidth="1"/>
    <col min="10" max="10" width="9" bestFit="1" customWidth="1"/>
  </cols>
  <sheetData>
    <row r="1" spans="1:10" x14ac:dyDescent="0.2">
      <c r="A1" s="17" t="s">
        <v>143</v>
      </c>
    </row>
    <row r="2" spans="1:10" x14ac:dyDescent="0.2">
      <c r="A2" s="17" t="s">
        <v>39</v>
      </c>
    </row>
    <row r="3" spans="1:10" x14ac:dyDescent="0.2">
      <c r="A3" s="17" t="s">
        <v>130</v>
      </c>
    </row>
    <row r="5" spans="1:10" ht="17" thickBot="1" x14ac:dyDescent="0.25"/>
    <row r="6" spans="1:10" x14ac:dyDescent="0.2">
      <c r="B6" s="25"/>
      <c r="C6" s="25" t="s">
        <v>135</v>
      </c>
      <c r="D6" s="25"/>
    </row>
    <row r="7" spans="1:10" ht="17" thickBot="1" x14ac:dyDescent="0.25">
      <c r="B7" s="26" t="s">
        <v>50</v>
      </c>
      <c r="C7" s="26" t="s">
        <v>51</v>
      </c>
      <c r="D7" s="26" t="s">
        <v>132</v>
      </c>
    </row>
    <row r="8" spans="1:10" ht="17" thickBot="1" x14ac:dyDescent="0.25">
      <c r="B8" s="18" t="s">
        <v>61</v>
      </c>
      <c r="C8" s="18" t="s">
        <v>62</v>
      </c>
      <c r="D8" s="21">
        <v>2988</v>
      </c>
    </row>
    <row r="10" spans="1:10" ht="17" thickBot="1" x14ac:dyDescent="0.25"/>
    <row r="11" spans="1:10" x14ac:dyDescent="0.2">
      <c r="B11" s="25"/>
      <c r="C11" s="25" t="s">
        <v>144</v>
      </c>
      <c r="D11" s="25"/>
      <c r="F11" s="25" t="s">
        <v>145</v>
      </c>
      <c r="G11" s="25" t="s">
        <v>135</v>
      </c>
      <c r="I11" s="25" t="s">
        <v>148</v>
      </c>
      <c r="J11" s="25" t="s">
        <v>135</v>
      </c>
    </row>
    <row r="12" spans="1:10" ht="17" thickBot="1" x14ac:dyDescent="0.25">
      <c r="B12" s="26" t="s">
        <v>50</v>
      </c>
      <c r="C12" s="26" t="s">
        <v>51</v>
      </c>
      <c r="D12" s="26" t="s">
        <v>132</v>
      </c>
      <c r="F12" s="26" t="s">
        <v>146</v>
      </c>
      <c r="G12" s="26" t="s">
        <v>147</v>
      </c>
      <c r="I12" s="26" t="s">
        <v>146</v>
      </c>
      <c r="J12" s="26" t="s">
        <v>147</v>
      </c>
    </row>
    <row r="13" spans="1:10" x14ac:dyDescent="0.2">
      <c r="B13" s="20" t="s">
        <v>63</v>
      </c>
      <c r="C13" s="20" t="s">
        <v>64</v>
      </c>
      <c r="D13" s="22">
        <v>36</v>
      </c>
      <c r="F13" s="22">
        <v>0</v>
      </c>
      <c r="G13" s="23">
        <v>85</v>
      </c>
      <c r="I13" s="22">
        <v>250</v>
      </c>
      <c r="J13" s="23">
        <v>18835</v>
      </c>
    </row>
    <row r="14" spans="1:10" x14ac:dyDescent="0.2">
      <c r="B14" s="20" t="s">
        <v>66</v>
      </c>
      <c r="C14" s="20" t="s">
        <v>67</v>
      </c>
      <c r="D14" s="22">
        <v>9</v>
      </c>
      <c r="F14" s="22">
        <v>0</v>
      </c>
      <c r="G14" s="23">
        <v>110</v>
      </c>
      <c r="I14" s="22">
        <v>398.5</v>
      </c>
      <c r="J14" s="23">
        <v>20035</v>
      </c>
    </row>
    <row r="15" spans="1:10" x14ac:dyDescent="0.2">
      <c r="B15" s="20" t="s">
        <v>68</v>
      </c>
      <c r="C15" s="20" t="s">
        <v>69</v>
      </c>
      <c r="D15" s="22">
        <v>0</v>
      </c>
      <c r="F15" s="22">
        <v>0</v>
      </c>
      <c r="G15" s="23">
        <v>125</v>
      </c>
      <c r="I15" s="22">
        <v>597</v>
      </c>
      <c r="J15" s="23">
        <v>21020</v>
      </c>
    </row>
    <row r="16" spans="1:10" x14ac:dyDescent="0.2">
      <c r="B16" s="20" t="s">
        <v>70</v>
      </c>
      <c r="C16" s="20" t="s">
        <v>71</v>
      </c>
      <c r="D16" s="23">
        <v>0</v>
      </c>
      <c r="F16" s="23"/>
      <c r="G16" s="23"/>
      <c r="I16" s="23"/>
      <c r="J16" s="23"/>
    </row>
    <row r="17" spans="2:10" x14ac:dyDescent="0.2">
      <c r="B17" s="20" t="s">
        <v>72</v>
      </c>
      <c r="C17" s="20" t="s">
        <v>73</v>
      </c>
      <c r="D17" s="23">
        <v>0</v>
      </c>
      <c r="F17" s="23"/>
      <c r="G17" s="23"/>
      <c r="I17" s="23"/>
      <c r="J17" s="23"/>
    </row>
    <row r="18" spans="2:10" x14ac:dyDescent="0.2">
      <c r="B18" s="20" t="s">
        <v>74</v>
      </c>
      <c r="C18" s="20" t="s">
        <v>75</v>
      </c>
      <c r="D18" s="23">
        <v>26</v>
      </c>
      <c r="F18" s="23"/>
      <c r="G18" s="23"/>
      <c r="I18" s="23"/>
      <c r="J18" s="23"/>
    </row>
    <row r="19" spans="2:10" x14ac:dyDescent="0.2">
      <c r="B19" s="20" t="s">
        <v>76</v>
      </c>
      <c r="C19" s="20" t="s">
        <v>77</v>
      </c>
      <c r="D19" s="23">
        <v>0</v>
      </c>
      <c r="F19" s="23"/>
      <c r="G19" s="23"/>
      <c r="I19" s="23"/>
      <c r="J19" s="23"/>
    </row>
    <row r="20" spans="2:10" x14ac:dyDescent="0.2">
      <c r="B20" s="20" t="s">
        <v>78</v>
      </c>
      <c r="C20" s="20" t="s">
        <v>79</v>
      </c>
      <c r="D20" s="23">
        <v>0</v>
      </c>
      <c r="F20" s="23"/>
      <c r="G20" s="23"/>
      <c r="I20" s="23"/>
      <c r="J20" s="23"/>
    </row>
    <row r="21" spans="2:10" x14ac:dyDescent="0.2">
      <c r="B21" s="20" t="s">
        <v>80</v>
      </c>
      <c r="C21" s="20" t="s">
        <v>81</v>
      </c>
      <c r="D21" s="23">
        <v>42</v>
      </c>
      <c r="F21" s="23"/>
      <c r="G21" s="23"/>
      <c r="I21" s="23"/>
      <c r="J21" s="23"/>
    </row>
    <row r="22" spans="2:10" x14ac:dyDescent="0.2">
      <c r="B22" s="20" t="s">
        <v>82</v>
      </c>
      <c r="C22" s="20" t="s">
        <v>83</v>
      </c>
      <c r="D22" s="23">
        <v>0</v>
      </c>
      <c r="F22" s="23"/>
      <c r="G22" s="23"/>
      <c r="I22" s="23"/>
      <c r="J22" s="23"/>
    </row>
    <row r="23" spans="2:10" x14ac:dyDescent="0.2">
      <c r="B23" s="20" t="s">
        <v>84</v>
      </c>
      <c r="C23" s="20" t="s">
        <v>85</v>
      </c>
      <c r="D23" s="23">
        <v>53</v>
      </c>
      <c r="F23" s="23"/>
      <c r="G23" s="23"/>
      <c r="I23" s="23"/>
      <c r="J23" s="23"/>
    </row>
    <row r="24" spans="2:10" x14ac:dyDescent="0.2">
      <c r="B24" s="20" t="s">
        <v>86</v>
      </c>
      <c r="C24" s="20" t="s">
        <v>87</v>
      </c>
      <c r="D24" s="23">
        <v>0</v>
      </c>
      <c r="F24" s="23"/>
      <c r="G24" s="23"/>
      <c r="I24" s="23"/>
      <c r="J24" s="23"/>
    </row>
    <row r="25" spans="2:10" x14ac:dyDescent="0.2">
      <c r="B25" s="20" t="s">
        <v>88</v>
      </c>
      <c r="C25" s="20" t="s">
        <v>89</v>
      </c>
      <c r="D25" s="23">
        <v>29</v>
      </c>
      <c r="F25" s="23"/>
      <c r="G25" s="23"/>
      <c r="I25" s="23"/>
      <c r="J25" s="23"/>
    </row>
    <row r="26" spans="2:10" x14ac:dyDescent="0.2">
      <c r="B26" s="20" t="s">
        <v>90</v>
      </c>
      <c r="C26" s="20" t="s">
        <v>91</v>
      </c>
      <c r="D26" s="23">
        <v>0</v>
      </c>
      <c r="F26" s="23"/>
      <c r="G26" s="23"/>
      <c r="I26" s="23"/>
      <c r="J26" s="23"/>
    </row>
    <row r="27" spans="2:10" x14ac:dyDescent="0.2">
      <c r="B27" s="20" t="s">
        <v>92</v>
      </c>
      <c r="C27" s="20" t="s">
        <v>93</v>
      </c>
      <c r="D27" s="23">
        <v>0</v>
      </c>
      <c r="F27" s="23"/>
      <c r="G27" s="23"/>
      <c r="I27" s="23"/>
      <c r="J27" s="23"/>
    </row>
    <row r="28" spans="2:10" x14ac:dyDescent="0.2">
      <c r="B28" s="20" t="s">
        <v>94</v>
      </c>
      <c r="C28" s="20" t="s">
        <v>95</v>
      </c>
      <c r="D28" s="23">
        <v>0</v>
      </c>
      <c r="F28" s="23"/>
      <c r="G28" s="23"/>
      <c r="I28" s="23"/>
      <c r="J28" s="23"/>
    </row>
    <row r="29" spans="2:10" x14ac:dyDescent="0.2">
      <c r="B29" s="20" t="s">
        <v>96</v>
      </c>
      <c r="C29" s="20" t="s">
        <v>97</v>
      </c>
      <c r="D29" s="23">
        <v>18</v>
      </c>
      <c r="F29" s="23"/>
      <c r="G29" s="23"/>
      <c r="I29" s="23"/>
      <c r="J29" s="23"/>
    </row>
    <row r="30" spans="2:10" ht="17" thickBot="1" x14ac:dyDescent="0.25">
      <c r="B30" s="18" t="s">
        <v>98</v>
      </c>
      <c r="C30" s="18" t="s">
        <v>99</v>
      </c>
      <c r="D30" s="21">
        <v>20</v>
      </c>
      <c r="F30" s="21"/>
      <c r="G30" s="21"/>
      <c r="I30" s="21"/>
      <c r="J30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359A-84B9-7943-BB98-877E3F97398C}">
  <dimension ref="A1:G87"/>
  <sheetViews>
    <sheetView showGridLines="0" workbookViewId="0"/>
  </sheetViews>
  <sheetFormatPr baseColWidth="10" defaultRowHeight="16" x14ac:dyDescent="0.2"/>
  <cols>
    <col min="1" max="1" width="2.33203125" customWidth="1"/>
    <col min="2" max="2" width="6.1640625" bestFit="1" customWidth="1"/>
    <col min="3" max="3" width="20.5" bestFit="1" customWidth="1"/>
    <col min="4" max="4" width="12.83203125" bestFit="1" customWidth="1"/>
    <col min="5" max="5" width="13.1640625" bestFit="1" customWidth="1"/>
    <col min="6" max="6" width="10.83203125" bestFit="1" customWidth="1"/>
    <col min="7" max="7" width="5.5" bestFit="1" customWidth="1"/>
  </cols>
  <sheetData>
    <row r="1" spans="1:5" x14ac:dyDescent="0.2">
      <c r="A1" s="17" t="s">
        <v>38</v>
      </c>
    </row>
    <row r="2" spans="1:5" x14ac:dyDescent="0.2">
      <c r="A2" s="17" t="s">
        <v>149</v>
      </c>
    </row>
    <row r="3" spans="1:5" x14ac:dyDescent="0.2">
      <c r="A3" s="17" t="s">
        <v>150</v>
      </c>
    </row>
    <row r="4" spans="1:5" x14ac:dyDescent="0.2">
      <c r="A4" s="17" t="s">
        <v>41</v>
      </c>
    </row>
    <row r="5" spans="1:5" x14ac:dyDescent="0.2">
      <c r="A5" s="17" t="s">
        <v>42</v>
      </c>
    </row>
    <row r="6" spans="1:5" x14ac:dyDescent="0.2">
      <c r="A6" s="17"/>
      <c r="B6" t="s">
        <v>43</v>
      </c>
    </row>
    <row r="7" spans="1:5" x14ac:dyDescent="0.2">
      <c r="A7" s="17"/>
      <c r="B7" t="s">
        <v>151</v>
      </c>
    </row>
    <row r="8" spans="1:5" x14ac:dyDescent="0.2">
      <c r="A8" s="17"/>
      <c r="B8" t="s">
        <v>152</v>
      </c>
    </row>
    <row r="9" spans="1:5" x14ac:dyDescent="0.2">
      <c r="A9" s="17" t="s">
        <v>46</v>
      </c>
    </row>
    <row r="10" spans="1:5" x14ac:dyDescent="0.2">
      <c r="B10" t="s">
        <v>153</v>
      </c>
    </row>
    <row r="11" spans="1:5" x14ac:dyDescent="0.2">
      <c r="B11" t="s">
        <v>48</v>
      </c>
    </row>
    <row r="14" spans="1:5" ht="17" thickBot="1" x14ac:dyDescent="0.25">
      <c r="A14" t="s">
        <v>49</v>
      </c>
    </row>
    <row r="15" spans="1:5" ht="17" thickBot="1" x14ac:dyDescent="0.25">
      <c r="B15" s="19" t="s">
        <v>50</v>
      </c>
      <c r="C15" s="19" t="s">
        <v>51</v>
      </c>
      <c r="D15" s="19" t="s">
        <v>52</v>
      </c>
      <c r="E15" s="19" t="s">
        <v>53</v>
      </c>
    </row>
    <row r="16" spans="1:5" ht="17" thickBot="1" x14ac:dyDescent="0.25">
      <c r="B16" s="18" t="s">
        <v>154</v>
      </c>
      <c r="C16" s="18" t="s">
        <v>155</v>
      </c>
      <c r="D16" s="24">
        <v>0</v>
      </c>
      <c r="E16" s="24">
        <v>2674</v>
      </c>
    </row>
    <row r="19" spans="1:6" ht="17" thickBot="1" x14ac:dyDescent="0.25">
      <c r="A19" t="s">
        <v>54</v>
      </c>
    </row>
    <row r="20" spans="1:6" ht="17" thickBot="1" x14ac:dyDescent="0.25">
      <c r="B20" s="19" t="s">
        <v>50</v>
      </c>
      <c r="C20" s="19" t="s">
        <v>51</v>
      </c>
      <c r="D20" s="19" t="s">
        <v>52</v>
      </c>
      <c r="E20" s="19" t="s">
        <v>53</v>
      </c>
      <c r="F20" s="19" t="s">
        <v>55</v>
      </c>
    </row>
    <row r="21" spans="1:6" x14ac:dyDescent="0.2">
      <c r="B21" s="20" t="s">
        <v>156</v>
      </c>
      <c r="C21" s="20" t="s">
        <v>64</v>
      </c>
      <c r="D21" s="23">
        <v>0</v>
      </c>
      <c r="E21" s="23">
        <v>0</v>
      </c>
      <c r="F21" s="20" t="s">
        <v>65</v>
      </c>
    </row>
    <row r="22" spans="1:6" x14ac:dyDescent="0.2">
      <c r="B22" s="20" t="s">
        <v>157</v>
      </c>
      <c r="C22" s="20" t="s">
        <v>67</v>
      </c>
      <c r="D22" s="22">
        <v>0</v>
      </c>
      <c r="E22" s="22">
        <v>0</v>
      </c>
      <c r="F22" s="20" t="s">
        <v>65</v>
      </c>
    </row>
    <row r="23" spans="1:6" x14ac:dyDescent="0.2">
      <c r="B23" s="20" t="s">
        <v>158</v>
      </c>
      <c r="C23" s="20" t="s">
        <v>69</v>
      </c>
      <c r="D23" s="22">
        <v>0</v>
      </c>
      <c r="E23" s="22">
        <v>0</v>
      </c>
      <c r="F23" s="20" t="s">
        <v>65</v>
      </c>
    </row>
    <row r="24" spans="1:6" x14ac:dyDescent="0.2">
      <c r="B24" s="20" t="s">
        <v>159</v>
      </c>
      <c r="C24" s="20" t="s">
        <v>71</v>
      </c>
      <c r="D24" s="23">
        <v>0</v>
      </c>
      <c r="E24" s="23">
        <v>0</v>
      </c>
      <c r="F24" s="20" t="s">
        <v>65</v>
      </c>
    </row>
    <row r="25" spans="1:6" x14ac:dyDescent="0.2">
      <c r="B25" s="20" t="s">
        <v>160</v>
      </c>
      <c r="C25" s="20" t="s">
        <v>73</v>
      </c>
      <c r="D25" s="23">
        <v>0</v>
      </c>
      <c r="E25" s="23">
        <v>80</v>
      </c>
      <c r="F25" s="20" t="s">
        <v>65</v>
      </c>
    </row>
    <row r="26" spans="1:6" x14ac:dyDescent="0.2">
      <c r="B26" s="20" t="s">
        <v>161</v>
      </c>
      <c r="C26" s="20" t="s">
        <v>75</v>
      </c>
      <c r="D26" s="23">
        <v>0</v>
      </c>
      <c r="E26" s="23">
        <v>29</v>
      </c>
      <c r="F26" s="20" t="s">
        <v>65</v>
      </c>
    </row>
    <row r="27" spans="1:6" x14ac:dyDescent="0.2">
      <c r="B27" s="20" t="s">
        <v>162</v>
      </c>
      <c r="C27" s="20" t="s">
        <v>77</v>
      </c>
      <c r="D27" s="23">
        <v>0</v>
      </c>
      <c r="E27" s="23">
        <v>0</v>
      </c>
      <c r="F27" s="20" t="s">
        <v>65</v>
      </c>
    </row>
    <row r="28" spans="1:6" x14ac:dyDescent="0.2">
      <c r="B28" s="20" t="s">
        <v>163</v>
      </c>
      <c r="C28" s="20" t="s">
        <v>79</v>
      </c>
      <c r="D28" s="23">
        <v>0</v>
      </c>
      <c r="E28" s="23">
        <v>0</v>
      </c>
      <c r="F28" s="20" t="s">
        <v>65</v>
      </c>
    </row>
    <row r="29" spans="1:6" x14ac:dyDescent="0.2">
      <c r="B29" s="20" t="s">
        <v>164</v>
      </c>
      <c r="C29" s="20" t="s">
        <v>81</v>
      </c>
      <c r="D29" s="23">
        <v>0</v>
      </c>
      <c r="E29" s="23">
        <v>59</v>
      </c>
      <c r="F29" s="20" t="s">
        <v>65</v>
      </c>
    </row>
    <row r="30" spans="1:6" x14ac:dyDescent="0.2">
      <c r="B30" s="20" t="s">
        <v>165</v>
      </c>
      <c r="C30" s="20" t="s">
        <v>83</v>
      </c>
      <c r="D30" s="23">
        <v>0</v>
      </c>
      <c r="E30" s="23">
        <v>0</v>
      </c>
      <c r="F30" s="20" t="s">
        <v>65</v>
      </c>
    </row>
    <row r="31" spans="1:6" x14ac:dyDescent="0.2">
      <c r="B31" s="20" t="s">
        <v>166</v>
      </c>
      <c r="C31" s="20" t="s">
        <v>85</v>
      </c>
      <c r="D31" s="23">
        <v>0</v>
      </c>
      <c r="E31" s="23">
        <v>0</v>
      </c>
      <c r="F31" s="20" t="s">
        <v>65</v>
      </c>
    </row>
    <row r="32" spans="1:6" x14ac:dyDescent="0.2">
      <c r="B32" s="20" t="s">
        <v>167</v>
      </c>
      <c r="C32" s="20" t="s">
        <v>87</v>
      </c>
      <c r="D32" s="23">
        <v>0</v>
      </c>
      <c r="E32" s="23">
        <v>0</v>
      </c>
      <c r="F32" s="20" t="s">
        <v>65</v>
      </c>
    </row>
    <row r="33" spans="2:6" x14ac:dyDescent="0.2">
      <c r="B33" s="20" t="s">
        <v>168</v>
      </c>
      <c r="C33" s="20" t="s">
        <v>89</v>
      </c>
      <c r="D33" s="23">
        <v>0</v>
      </c>
      <c r="E33" s="23">
        <v>65</v>
      </c>
      <c r="F33" s="20" t="s">
        <v>65</v>
      </c>
    </row>
    <row r="34" spans="2:6" x14ac:dyDescent="0.2">
      <c r="B34" s="20" t="s">
        <v>169</v>
      </c>
      <c r="C34" s="20" t="s">
        <v>91</v>
      </c>
      <c r="D34" s="23">
        <v>0</v>
      </c>
      <c r="E34" s="23">
        <v>0</v>
      </c>
      <c r="F34" s="20" t="s">
        <v>65</v>
      </c>
    </row>
    <row r="35" spans="2:6" x14ac:dyDescent="0.2">
      <c r="B35" s="20" t="s">
        <v>170</v>
      </c>
      <c r="C35" s="20" t="s">
        <v>93</v>
      </c>
      <c r="D35" s="23">
        <v>0</v>
      </c>
      <c r="E35" s="23">
        <v>0</v>
      </c>
      <c r="F35" s="20" t="s">
        <v>65</v>
      </c>
    </row>
    <row r="36" spans="2:6" x14ac:dyDescent="0.2">
      <c r="B36" s="20" t="s">
        <v>171</v>
      </c>
      <c r="C36" s="20" t="s">
        <v>95</v>
      </c>
      <c r="D36" s="23">
        <v>0</v>
      </c>
      <c r="E36" s="23">
        <v>0</v>
      </c>
      <c r="F36" s="20" t="s">
        <v>65</v>
      </c>
    </row>
    <row r="37" spans="2:6" x14ac:dyDescent="0.2">
      <c r="B37" s="20" t="s">
        <v>172</v>
      </c>
      <c r="C37" s="20" t="s">
        <v>97</v>
      </c>
      <c r="D37" s="23">
        <v>0</v>
      </c>
      <c r="E37" s="23">
        <v>0</v>
      </c>
      <c r="F37" s="20" t="s">
        <v>65</v>
      </c>
    </row>
    <row r="38" spans="2:6" x14ac:dyDescent="0.2">
      <c r="B38" s="20" t="s">
        <v>173</v>
      </c>
      <c r="C38" s="20" t="s">
        <v>99</v>
      </c>
      <c r="D38" s="23">
        <v>0</v>
      </c>
      <c r="E38" s="23">
        <v>0</v>
      </c>
      <c r="F38" s="20" t="s">
        <v>65</v>
      </c>
    </row>
    <row r="39" spans="2:6" x14ac:dyDescent="0.2">
      <c r="B39" s="20" t="s">
        <v>174</v>
      </c>
      <c r="C39" s="20" t="s">
        <v>175</v>
      </c>
      <c r="D39" s="23">
        <v>0</v>
      </c>
      <c r="E39" s="23">
        <v>0</v>
      </c>
      <c r="F39" s="20" t="s">
        <v>65</v>
      </c>
    </row>
    <row r="40" spans="2:6" x14ac:dyDescent="0.2">
      <c r="B40" s="20" t="s">
        <v>176</v>
      </c>
      <c r="C40" s="20" t="s">
        <v>177</v>
      </c>
      <c r="D40" s="22">
        <v>0</v>
      </c>
      <c r="E40" s="22">
        <v>45</v>
      </c>
      <c r="F40" s="20" t="s">
        <v>65</v>
      </c>
    </row>
    <row r="41" spans="2:6" x14ac:dyDescent="0.2">
      <c r="B41" s="20" t="s">
        <v>178</v>
      </c>
      <c r="C41" s="20" t="s">
        <v>179</v>
      </c>
      <c r="D41" s="22">
        <v>0</v>
      </c>
      <c r="E41" s="22">
        <v>0</v>
      </c>
      <c r="F41" s="20" t="s">
        <v>65</v>
      </c>
    </row>
    <row r="42" spans="2:6" x14ac:dyDescent="0.2">
      <c r="B42" s="20" t="s">
        <v>180</v>
      </c>
      <c r="C42" s="20" t="s">
        <v>181</v>
      </c>
      <c r="D42" s="22">
        <v>0</v>
      </c>
      <c r="E42" s="22">
        <v>0</v>
      </c>
      <c r="F42" s="20" t="s">
        <v>65</v>
      </c>
    </row>
    <row r="43" spans="2:6" x14ac:dyDescent="0.2">
      <c r="B43" s="20" t="s">
        <v>182</v>
      </c>
      <c r="C43" s="20" t="s">
        <v>183</v>
      </c>
      <c r="D43" s="22">
        <v>0</v>
      </c>
      <c r="E43" s="22">
        <v>0</v>
      </c>
      <c r="F43" s="20" t="s">
        <v>65</v>
      </c>
    </row>
    <row r="44" spans="2:6" x14ac:dyDescent="0.2">
      <c r="B44" s="20" t="s">
        <v>184</v>
      </c>
      <c r="C44" s="20" t="s">
        <v>185</v>
      </c>
      <c r="D44" s="22">
        <v>0</v>
      </c>
      <c r="E44" s="22">
        <v>0</v>
      </c>
      <c r="F44" s="20" t="s">
        <v>65</v>
      </c>
    </row>
    <row r="45" spans="2:6" x14ac:dyDescent="0.2">
      <c r="B45" s="20" t="s">
        <v>186</v>
      </c>
      <c r="C45" s="20" t="s">
        <v>187</v>
      </c>
      <c r="D45" s="23">
        <v>0</v>
      </c>
      <c r="E45" s="23">
        <v>0</v>
      </c>
      <c r="F45" s="20" t="s">
        <v>65</v>
      </c>
    </row>
    <row r="46" spans="2:6" x14ac:dyDescent="0.2">
      <c r="B46" s="20" t="s">
        <v>188</v>
      </c>
      <c r="C46" s="20" t="s">
        <v>189</v>
      </c>
      <c r="D46" s="23">
        <v>0</v>
      </c>
      <c r="E46" s="23">
        <v>0</v>
      </c>
      <c r="F46" s="20" t="s">
        <v>65</v>
      </c>
    </row>
    <row r="47" spans="2:6" x14ac:dyDescent="0.2">
      <c r="B47" s="20" t="s">
        <v>190</v>
      </c>
      <c r="C47" s="20" t="s">
        <v>191</v>
      </c>
      <c r="D47" s="23">
        <v>0</v>
      </c>
      <c r="E47" s="23">
        <v>0</v>
      </c>
      <c r="F47" s="20" t="s">
        <v>65</v>
      </c>
    </row>
    <row r="48" spans="2:6" x14ac:dyDescent="0.2">
      <c r="B48" s="20" t="s">
        <v>192</v>
      </c>
      <c r="C48" s="20" t="s">
        <v>193</v>
      </c>
      <c r="D48" s="23">
        <v>0</v>
      </c>
      <c r="E48" s="23">
        <v>0</v>
      </c>
      <c r="F48" s="20" t="s">
        <v>65</v>
      </c>
    </row>
    <row r="49" spans="2:6" x14ac:dyDescent="0.2">
      <c r="B49" s="20" t="s">
        <v>194</v>
      </c>
      <c r="C49" s="20" t="s">
        <v>195</v>
      </c>
      <c r="D49" s="23">
        <v>0</v>
      </c>
      <c r="E49" s="23">
        <v>0</v>
      </c>
      <c r="F49" s="20" t="s">
        <v>65</v>
      </c>
    </row>
    <row r="50" spans="2:6" x14ac:dyDescent="0.2">
      <c r="B50" s="20" t="s">
        <v>196</v>
      </c>
      <c r="C50" s="20" t="s">
        <v>197</v>
      </c>
      <c r="D50" s="23">
        <v>0</v>
      </c>
      <c r="E50" s="23">
        <v>0</v>
      </c>
      <c r="F50" s="20" t="s">
        <v>65</v>
      </c>
    </row>
    <row r="51" spans="2:6" x14ac:dyDescent="0.2">
      <c r="B51" s="20" t="s">
        <v>198</v>
      </c>
      <c r="C51" s="20" t="s">
        <v>199</v>
      </c>
      <c r="D51" s="23">
        <v>0</v>
      </c>
      <c r="E51" s="23">
        <v>0</v>
      </c>
      <c r="F51" s="20" t="s">
        <v>65</v>
      </c>
    </row>
    <row r="52" spans="2:6" x14ac:dyDescent="0.2">
      <c r="B52" s="20" t="s">
        <v>200</v>
      </c>
      <c r="C52" s="20" t="s">
        <v>201</v>
      </c>
      <c r="D52" s="23">
        <v>0</v>
      </c>
      <c r="E52" s="23">
        <v>0</v>
      </c>
      <c r="F52" s="20" t="s">
        <v>65</v>
      </c>
    </row>
    <row r="53" spans="2:6" x14ac:dyDescent="0.2">
      <c r="B53" s="20" t="s">
        <v>202</v>
      </c>
      <c r="C53" s="20" t="s">
        <v>203</v>
      </c>
      <c r="D53" s="23">
        <v>0</v>
      </c>
      <c r="E53" s="23">
        <v>0</v>
      </c>
      <c r="F53" s="20" t="s">
        <v>65</v>
      </c>
    </row>
    <row r="54" spans="2:6" x14ac:dyDescent="0.2">
      <c r="B54" s="20" t="s">
        <v>204</v>
      </c>
      <c r="C54" s="20" t="s">
        <v>205</v>
      </c>
      <c r="D54" s="23">
        <v>0</v>
      </c>
      <c r="E54" s="23">
        <v>0</v>
      </c>
      <c r="F54" s="20" t="s">
        <v>65</v>
      </c>
    </row>
    <row r="55" spans="2:6" x14ac:dyDescent="0.2">
      <c r="B55" s="20" t="s">
        <v>206</v>
      </c>
      <c r="C55" s="20" t="s">
        <v>207</v>
      </c>
      <c r="D55" s="23">
        <v>0</v>
      </c>
      <c r="E55" s="23">
        <v>0</v>
      </c>
      <c r="F55" s="20" t="s">
        <v>65</v>
      </c>
    </row>
    <row r="56" spans="2:6" x14ac:dyDescent="0.2">
      <c r="B56" s="20" t="s">
        <v>208</v>
      </c>
      <c r="C56" s="20" t="s">
        <v>209</v>
      </c>
      <c r="D56" s="23">
        <v>0</v>
      </c>
      <c r="E56" s="23">
        <v>0</v>
      </c>
      <c r="F56" s="20" t="s">
        <v>65</v>
      </c>
    </row>
    <row r="57" spans="2:6" x14ac:dyDescent="0.2">
      <c r="B57" s="20" t="s">
        <v>210</v>
      </c>
      <c r="C57" s="20" t="s">
        <v>211</v>
      </c>
      <c r="D57" s="23">
        <v>0</v>
      </c>
      <c r="E57" s="23">
        <v>0</v>
      </c>
      <c r="F57" s="20" t="s">
        <v>65</v>
      </c>
    </row>
    <row r="58" spans="2:6" x14ac:dyDescent="0.2">
      <c r="B58" s="20" t="s">
        <v>212</v>
      </c>
      <c r="C58" s="20" t="s">
        <v>213</v>
      </c>
      <c r="D58" s="23">
        <v>0</v>
      </c>
      <c r="E58" s="23">
        <v>0</v>
      </c>
      <c r="F58" s="20" t="s">
        <v>65</v>
      </c>
    </row>
    <row r="59" spans="2:6" x14ac:dyDescent="0.2">
      <c r="B59" s="20" t="s">
        <v>214</v>
      </c>
      <c r="C59" s="20" t="s">
        <v>215</v>
      </c>
      <c r="D59" s="23">
        <v>0</v>
      </c>
      <c r="E59" s="23">
        <v>17</v>
      </c>
      <c r="F59" s="20" t="s">
        <v>65</v>
      </c>
    </row>
    <row r="60" spans="2:6" x14ac:dyDescent="0.2">
      <c r="B60" s="20" t="s">
        <v>216</v>
      </c>
      <c r="C60" s="20" t="s">
        <v>217</v>
      </c>
      <c r="D60" s="23">
        <v>0</v>
      </c>
      <c r="E60" s="23">
        <v>0</v>
      </c>
      <c r="F60" s="20" t="s">
        <v>65</v>
      </c>
    </row>
    <row r="61" spans="2:6" x14ac:dyDescent="0.2">
      <c r="B61" s="20" t="s">
        <v>218</v>
      </c>
      <c r="C61" s="20" t="s">
        <v>219</v>
      </c>
      <c r="D61" s="23">
        <v>0</v>
      </c>
      <c r="E61" s="23">
        <v>36</v>
      </c>
      <c r="F61" s="20" t="s">
        <v>65</v>
      </c>
    </row>
    <row r="62" spans="2:6" x14ac:dyDescent="0.2">
      <c r="B62" s="20" t="s">
        <v>220</v>
      </c>
      <c r="C62" s="20" t="s">
        <v>221</v>
      </c>
      <c r="D62" s="23">
        <v>0</v>
      </c>
      <c r="E62" s="23">
        <v>0</v>
      </c>
      <c r="F62" s="20" t="s">
        <v>65</v>
      </c>
    </row>
    <row r="63" spans="2:6" x14ac:dyDescent="0.2">
      <c r="B63" s="20" t="s">
        <v>222</v>
      </c>
      <c r="C63" s="20" t="s">
        <v>223</v>
      </c>
      <c r="D63" s="23">
        <v>0</v>
      </c>
      <c r="E63" s="23">
        <v>0</v>
      </c>
      <c r="F63" s="20" t="s">
        <v>65</v>
      </c>
    </row>
    <row r="64" spans="2:6" x14ac:dyDescent="0.2">
      <c r="B64" s="20" t="s">
        <v>224</v>
      </c>
      <c r="C64" s="20" t="s">
        <v>225</v>
      </c>
      <c r="D64" s="23">
        <v>0</v>
      </c>
      <c r="E64" s="23">
        <v>0</v>
      </c>
      <c r="F64" s="20" t="s">
        <v>65</v>
      </c>
    </row>
    <row r="65" spans="1:7" x14ac:dyDescent="0.2">
      <c r="B65" s="20" t="s">
        <v>226</v>
      </c>
      <c r="C65" s="20" t="s">
        <v>227</v>
      </c>
      <c r="D65" s="23">
        <v>0</v>
      </c>
      <c r="E65" s="23">
        <v>0</v>
      </c>
      <c r="F65" s="20" t="s">
        <v>65</v>
      </c>
    </row>
    <row r="66" spans="1:7" x14ac:dyDescent="0.2">
      <c r="B66" s="20" t="s">
        <v>100</v>
      </c>
      <c r="C66" s="20" t="s">
        <v>228</v>
      </c>
      <c r="D66" s="23">
        <v>0</v>
      </c>
      <c r="E66" s="23">
        <v>0</v>
      </c>
      <c r="F66" s="20" t="s">
        <v>65</v>
      </c>
    </row>
    <row r="67" spans="1:7" x14ac:dyDescent="0.2">
      <c r="B67" s="20" t="s">
        <v>229</v>
      </c>
      <c r="C67" s="20" t="s">
        <v>230</v>
      </c>
      <c r="D67" s="23">
        <v>0</v>
      </c>
      <c r="E67" s="23">
        <v>0</v>
      </c>
      <c r="F67" s="20" t="s">
        <v>65</v>
      </c>
    </row>
    <row r="68" spans="1:7" x14ac:dyDescent="0.2">
      <c r="B68" s="20" t="s">
        <v>231</v>
      </c>
      <c r="C68" s="20" t="s">
        <v>232</v>
      </c>
      <c r="D68" s="23">
        <v>0</v>
      </c>
      <c r="E68" s="23">
        <v>0</v>
      </c>
      <c r="F68" s="20" t="s">
        <v>65</v>
      </c>
    </row>
    <row r="69" spans="1:7" x14ac:dyDescent="0.2">
      <c r="B69" s="20" t="s">
        <v>233</v>
      </c>
      <c r="C69" s="20" t="s">
        <v>234</v>
      </c>
      <c r="D69" s="23">
        <v>0</v>
      </c>
      <c r="E69" s="23">
        <v>0</v>
      </c>
      <c r="F69" s="20" t="s">
        <v>65</v>
      </c>
    </row>
    <row r="70" spans="1:7" x14ac:dyDescent="0.2">
      <c r="B70" s="20" t="s">
        <v>235</v>
      </c>
      <c r="C70" s="20" t="s">
        <v>236</v>
      </c>
      <c r="D70" s="22">
        <v>0</v>
      </c>
      <c r="E70" s="22">
        <v>38</v>
      </c>
      <c r="F70" s="20" t="s">
        <v>65</v>
      </c>
    </row>
    <row r="71" spans="1:7" x14ac:dyDescent="0.2">
      <c r="B71" s="20" t="s">
        <v>237</v>
      </c>
      <c r="C71" s="20" t="s">
        <v>238</v>
      </c>
      <c r="D71" s="22">
        <v>0</v>
      </c>
      <c r="E71" s="22">
        <v>0</v>
      </c>
      <c r="F71" s="20" t="s">
        <v>65</v>
      </c>
    </row>
    <row r="72" spans="1:7" x14ac:dyDescent="0.2">
      <c r="B72" s="20" t="s">
        <v>104</v>
      </c>
      <c r="C72" s="20" t="s">
        <v>239</v>
      </c>
      <c r="D72" s="22">
        <v>0</v>
      </c>
      <c r="E72" s="22">
        <v>0</v>
      </c>
      <c r="F72" s="20" t="s">
        <v>65</v>
      </c>
    </row>
    <row r="73" spans="1:7" x14ac:dyDescent="0.2">
      <c r="B73" s="20" t="s">
        <v>240</v>
      </c>
      <c r="C73" s="20" t="s">
        <v>241</v>
      </c>
      <c r="D73" s="22">
        <v>0</v>
      </c>
      <c r="E73" s="22">
        <v>0</v>
      </c>
      <c r="F73" s="20" t="s">
        <v>65</v>
      </c>
    </row>
    <row r="74" spans="1:7" ht="17" thickBot="1" x14ac:dyDescent="0.25">
      <c r="B74" s="18" t="s">
        <v>242</v>
      </c>
      <c r="C74" s="18" t="s">
        <v>243</v>
      </c>
      <c r="D74" s="24">
        <v>0</v>
      </c>
      <c r="E74" s="24">
        <v>0</v>
      </c>
      <c r="F74" s="18" t="s">
        <v>65</v>
      </c>
    </row>
    <row r="77" spans="1:7" ht="17" thickBot="1" x14ac:dyDescent="0.25">
      <c r="A77" t="s">
        <v>56</v>
      </c>
    </row>
    <row r="78" spans="1:7" ht="17" thickBot="1" x14ac:dyDescent="0.25">
      <c r="B78" s="19" t="s">
        <v>50</v>
      </c>
      <c r="C78" s="19" t="s">
        <v>51</v>
      </c>
      <c r="D78" s="19" t="s">
        <v>57</v>
      </c>
      <c r="E78" s="19" t="s">
        <v>58</v>
      </c>
      <c r="F78" s="19" t="s">
        <v>59</v>
      </c>
      <c r="G78" s="19" t="s">
        <v>60</v>
      </c>
    </row>
    <row r="79" spans="1:7" x14ac:dyDescent="0.2">
      <c r="B79" s="20" t="s">
        <v>244</v>
      </c>
      <c r="C79" s="20" t="s">
        <v>101</v>
      </c>
      <c r="D79" s="22">
        <v>65</v>
      </c>
      <c r="E79" s="20" t="s">
        <v>245</v>
      </c>
      <c r="F79" s="20" t="s">
        <v>103</v>
      </c>
      <c r="G79" s="20">
        <v>0</v>
      </c>
    </row>
    <row r="80" spans="1:7" x14ac:dyDescent="0.2">
      <c r="B80" s="20" t="s">
        <v>246</v>
      </c>
      <c r="C80" s="20" t="s">
        <v>105</v>
      </c>
      <c r="D80" s="22">
        <v>80</v>
      </c>
      <c r="E80" s="20" t="s">
        <v>247</v>
      </c>
      <c r="F80" s="20" t="s">
        <v>103</v>
      </c>
      <c r="G80" s="20">
        <v>0</v>
      </c>
    </row>
    <row r="81" spans="2:7" x14ac:dyDescent="0.2">
      <c r="B81" s="20" t="s">
        <v>248</v>
      </c>
      <c r="C81" s="20" t="s">
        <v>108</v>
      </c>
      <c r="D81" s="22">
        <v>88</v>
      </c>
      <c r="E81" s="20" t="s">
        <v>249</v>
      </c>
      <c r="F81" s="20" t="s">
        <v>110</v>
      </c>
      <c r="G81" s="20">
        <v>17</v>
      </c>
    </row>
    <row r="82" spans="2:7" x14ac:dyDescent="0.2">
      <c r="B82" s="20" t="s">
        <v>250</v>
      </c>
      <c r="C82" s="20" t="s">
        <v>112</v>
      </c>
      <c r="D82" s="22">
        <v>0</v>
      </c>
      <c r="E82" s="20" t="s">
        <v>251</v>
      </c>
      <c r="F82" s="20" t="s">
        <v>103</v>
      </c>
      <c r="G82" s="20">
        <v>0</v>
      </c>
    </row>
    <row r="83" spans="2:7" x14ac:dyDescent="0.2">
      <c r="B83" s="20" t="s">
        <v>252</v>
      </c>
      <c r="C83" s="20" t="s">
        <v>115</v>
      </c>
      <c r="D83" s="22">
        <v>0</v>
      </c>
      <c r="E83" s="20" t="s">
        <v>253</v>
      </c>
      <c r="F83" s="20" t="s">
        <v>103</v>
      </c>
      <c r="G83" s="20">
        <v>0</v>
      </c>
    </row>
    <row r="84" spans="2:7" x14ac:dyDescent="0.2">
      <c r="B84" s="20" t="s">
        <v>254</v>
      </c>
      <c r="C84" s="20" t="s">
        <v>118</v>
      </c>
      <c r="D84" s="22">
        <v>0</v>
      </c>
      <c r="E84" s="20" t="s">
        <v>255</v>
      </c>
      <c r="F84" s="20" t="s">
        <v>103</v>
      </c>
      <c r="G84" s="20">
        <v>0</v>
      </c>
    </row>
    <row r="85" spans="2:7" x14ac:dyDescent="0.2">
      <c r="B85" s="20" t="s">
        <v>256</v>
      </c>
      <c r="C85" s="20" t="s">
        <v>121</v>
      </c>
      <c r="D85" s="22">
        <v>0</v>
      </c>
      <c r="E85" s="20" t="s">
        <v>257</v>
      </c>
      <c r="F85" s="20" t="s">
        <v>103</v>
      </c>
      <c r="G85" s="20">
        <v>0</v>
      </c>
    </row>
    <row r="86" spans="2:7" x14ac:dyDescent="0.2">
      <c r="B86" s="20" t="s">
        <v>258</v>
      </c>
      <c r="C86" s="20" t="s">
        <v>124</v>
      </c>
      <c r="D86" s="22">
        <v>0</v>
      </c>
      <c r="E86" s="20" t="s">
        <v>259</v>
      </c>
      <c r="F86" s="20" t="s">
        <v>103</v>
      </c>
      <c r="G86" s="20">
        <v>0</v>
      </c>
    </row>
    <row r="87" spans="2:7" ht="17" thickBot="1" x14ac:dyDescent="0.25">
      <c r="B87" s="18" t="s">
        <v>260</v>
      </c>
      <c r="C87" s="18" t="s">
        <v>127</v>
      </c>
      <c r="D87" s="24">
        <v>0</v>
      </c>
      <c r="E87" s="18" t="s">
        <v>261</v>
      </c>
      <c r="F87" s="18" t="s">
        <v>103</v>
      </c>
      <c r="G87" s="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20B9-D51A-9B47-B4E3-EE9FF0639F81}">
  <dimension ref="A1:H75"/>
  <sheetViews>
    <sheetView showGridLines="0" workbookViewId="0">
      <selection activeCell="A5" sqref="A5:H76"/>
    </sheetView>
  </sheetViews>
  <sheetFormatPr baseColWidth="10" defaultRowHeight="16" x14ac:dyDescent="0.2"/>
  <cols>
    <col min="1" max="1" width="2.33203125" customWidth="1"/>
    <col min="2" max="2" width="6.83203125" bestFit="1" customWidth="1"/>
    <col min="3" max="3" width="20.5" bestFit="1" customWidth="1"/>
    <col min="4" max="4" width="7.33203125" bestFit="1" customWidth="1"/>
    <col min="5" max="5" width="8.1640625" bestFit="1" customWidth="1"/>
    <col min="6" max="6" width="10" bestFit="1" customWidth="1"/>
    <col min="7" max="8" width="9.33203125" bestFit="1" customWidth="1"/>
  </cols>
  <sheetData>
    <row r="1" spans="1:8" x14ac:dyDescent="0.2">
      <c r="A1" s="17" t="s">
        <v>129</v>
      </c>
    </row>
    <row r="2" spans="1:8" x14ac:dyDescent="0.2">
      <c r="A2" s="17" t="s">
        <v>149</v>
      </c>
    </row>
    <row r="3" spans="1:8" x14ac:dyDescent="0.2">
      <c r="A3" s="17" t="s">
        <v>262</v>
      </c>
    </row>
    <row r="6" spans="1:8" ht="17" thickBot="1" x14ac:dyDescent="0.25">
      <c r="A6" t="s">
        <v>54</v>
      </c>
    </row>
    <row r="7" spans="1:8" x14ac:dyDescent="0.2">
      <c r="B7" s="25"/>
      <c r="C7" s="25"/>
      <c r="D7" s="25" t="s">
        <v>131</v>
      </c>
      <c r="E7" s="25" t="s">
        <v>133</v>
      </c>
      <c r="F7" s="25" t="s">
        <v>135</v>
      </c>
      <c r="G7" s="25" t="s">
        <v>137</v>
      </c>
      <c r="H7" s="25" t="s">
        <v>137</v>
      </c>
    </row>
    <row r="8" spans="1:8" ht="17" thickBot="1" x14ac:dyDescent="0.25">
      <c r="B8" s="26" t="s">
        <v>50</v>
      </c>
      <c r="C8" s="26" t="s">
        <v>51</v>
      </c>
      <c r="D8" s="26" t="s">
        <v>132</v>
      </c>
      <c r="E8" s="26" t="s">
        <v>134</v>
      </c>
      <c r="F8" s="26" t="s">
        <v>136</v>
      </c>
      <c r="G8" s="26" t="s">
        <v>138</v>
      </c>
      <c r="H8" s="26" t="s">
        <v>139</v>
      </c>
    </row>
    <row r="9" spans="1:8" x14ac:dyDescent="0.2">
      <c r="B9" s="20" t="s">
        <v>156</v>
      </c>
      <c r="C9" s="20" t="s">
        <v>64</v>
      </c>
      <c r="D9" s="20">
        <v>0</v>
      </c>
      <c r="E9" s="20">
        <v>3</v>
      </c>
      <c r="F9" s="20">
        <v>12</v>
      </c>
      <c r="G9" s="20">
        <v>1E+30</v>
      </c>
      <c r="H9" s="20">
        <v>3</v>
      </c>
    </row>
    <row r="10" spans="1:8" x14ac:dyDescent="0.2">
      <c r="B10" s="20" t="s">
        <v>157</v>
      </c>
      <c r="C10" s="20" t="s">
        <v>67</v>
      </c>
      <c r="D10" s="20">
        <v>0</v>
      </c>
      <c r="E10" s="20">
        <v>3</v>
      </c>
      <c r="F10" s="20">
        <v>15</v>
      </c>
      <c r="G10" s="20">
        <v>1E+30</v>
      </c>
      <c r="H10" s="20">
        <v>3</v>
      </c>
    </row>
    <row r="11" spans="1:8" x14ac:dyDescent="0.2">
      <c r="B11" s="20" t="s">
        <v>158</v>
      </c>
      <c r="C11" s="20" t="s">
        <v>69</v>
      </c>
      <c r="D11" s="20">
        <v>0</v>
      </c>
      <c r="E11" s="20">
        <v>4</v>
      </c>
      <c r="F11" s="20">
        <v>17</v>
      </c>
      <c r="G11" s="20">
        <v>1E+30</v>
      </c>
      <c r="H11" s="20">
        <v>4</v>
      </c>
    </row>
    <row r="12" spans="1:8" x14ac:dyDescent="0.2">
      <c r="B12" s="20" t="s">
        <v>159</v>
      </c>
      <c r="C12" s="20" t="s">
        <v>71</v>
      </c>
      <c r="D12" s="20">
        <v>0</v>
      </c>
      <c r="E12" s="20">
        <v>8</v>
      </c>
      <c r="F12" s="20">
        <v>14</v>
      </c>
      <c r="G12" s="20">
        <v>1E+30</v>
      </c>
      <c r="H12" s="20">
        <v>8</v>
      </c>
    </row>
    <row r="13" spans="1:8" x14ac:dyDescent="0.2">
      <c r="B13" s="20" t="s">
        <v>160</v>
      </c>
      <c r="C13" s="20" t="s">
        <v>73</v>
      </c>
      <c r="D13" s="20">
        <v>80</v>
      </c>
      <c r="E13" s="20">
        <v>0</v>
      </c>
      <c r="F13" s="20">
        <v>9</v>
      </c>
      <c r="G13" s="20">
        <v>0</v>
      </c>
      <c r="H13" s="20">
        <v>1E+30</v>
      </c>
    </row>
    <row r="14" spans="1:8" x14ac:dyDescent="0.2">
      <c r="B14" s="20" t="s">
        <v>161</v>
      </c>
      <c r="C14" s="20" t="s">
        <v>75</v>
      </c>
      <c r="D14" s="20">
        <v>29</v>
      </c>
      <c r="E14" s="20">
        <v>0</v>
      </c>
      <c r="F14" s="20">
        <v>10</v>
      </c>
      <c r="G14" s="20">
        <v>1</v>
      </c>
      <c r="H14" s="20">
        <v>0</v>
      </c>
    </row>
    <row r="15" spans="1:8" x14ac:dyDescent="0.2">
      <c r="B15" s="20" t="s">
        <v>162</v>
      </c>
      <c r="C15" s="20" t="s">
        <v>77</v>
      </c>
      <c r="D15" s="20">
        <v>0</v>
      </c>
      <c r="E15" s="20">
        <v>6</v>
      </c>
      <c r="F15" s="20">
        <v>13</v>
      </c>
      <c r="G15" s="20">
        <v>1E+30</v>
      </c>
      <c r="H15" s="20">
        <v>6</v>
      </c>
    </row>
    <row r="16" spans="1:8" x14ac:dyDescent="0.2">
      <c r="B16" s="20" t="s">
        <v>163</v>
      </c>
      <c r="C16" s="20" t="s">
        <v>79</v>
      </c>
      <c r="D16" s="20">
        <v>0</v>
      </c>
      <c r="E16" s="20">
        <v>10</v>
      </c>
      <c r="F16" s="20">
        <v>20</v>
      </c>
      <c r="G16" s="20">
        <v>1E+30</v>
      </c>
      <c r="H16" s="20">
        <v>10</v>
      </c>
    </row>
    <row r="17" spans="2:8" x14ac:dyDescent="0.2">
      <c r="B17" s="20" t="s">
        <v>164</v>
      </c>
      <c r="C17" s="20" t="s">
        <v>81</v>
      </c>
      <c r="D17" s="20">
        <v>59</v>
      </c>
      <c r="E17" s="20">
        <v>0</v>
      </c>
      <c r="F17" s="20">
        <v>11</v>
      </c>
      <c r="G17" s="20">
        <v>0</v>
      </c>
      <c r="H17" s="20">
        <v>2</v>
      </c>
    </row>
    <row r="18" spans="2:8" x14ac:dyDescent="0.2">
      <c r="B18" s="20" t="s">
        <v>165</v>
      </c>
      <c r="C18" s="20" t="s">
        <v>83</v>
      </c>
      <c r="D18" s="20">
        <v>0</v>
      </c>
      <c r="E18" s="20">
        <v>7</v>
      </c>
      <c r="F18" s="20">
        <v>17</v>
      </c>
      <c r="G18" s="20">
        <v>1E+30</v>
      </c>
      <c r="H18" s="20">
        <v>7</v>
      </c>
    </row>
    <row r="19" spans="2:8" x14ac:dyDescent="0.2">
      <c r="B19" s="20" t="s">
        <v>166</v>
      </c>
      <c r="C19" s="20" t="s">
        <v>85</v>
      </c>
      <c r="D19" s="20">
        <v>0</v>
      </c>
      <c r="E19" s="20">
        <v>3</v>
      </c>
      <c r="F19" s="20">
        <v>16</v>
      </c>
      <c r="G19" s="20">
        <v>1E+30</v>
      </c>
      <c r="H19" s="20">
        <v>3</v>
      </c>
    </row>
    <row r="20" spans="2:8" x14ac:dyDescent="0.2">
      <c r="B20" s="20" t="s">
        <v>167</v>
      </c>
      <c r="C20" s="20" t="s">
        <v>87</v>
      </c>
      <c r="D20" s="20">
        <v>0</v>
      </c>
      <c r="E20" s="20">
        <v>5</v>
      </c>
      <c r="F20" s="20">
        <v>19</v>
      </c>
      <c r="G20" s="20">
        <v>1E+30</v>
      </c>
      <c r="H20" s="20">
        <v>5</v>
      </c>
    </row>
    <row r="21" spans="2:8" x14ac:dyDescent="0.2">
      <c r="B21" s="20" t="s">
        <v>168</v>
      </c>
      <c r="C21" s="20" t="s">
        <v>89</v>
      </c>
      <c r="D21" s="20">
        <v>65</v>
      </c>
      <c r="E21" s="20">
        <v>0</v>
      </c>
      <c r="F21" s="20">
        <v>7</v>
      </c>
      <c r="G21" s="20">
        <v>3</v>
      </c>
      <c r="H21" s="20">
        <v>1E+30</v>
      </c>
    </row>
    <row r="22" spans="2:8" x14ac:dyDescent="0.2">
      <c r="B22" s="20" t="s">
        <v>169</v>
      </c>
      <c r="C22" s="20" t="s">
        <v>91</v>
      </c>
      <c r="D22" s="20">
        <v>0</v>
      </c>
      <c r="E22" s="20">
        <v>4</v>
      </c>
      <c r="F22" s="20">
        <v>14</v>
      </c>
      <c r="G22" s="20">
        <v>1E+30</v>
      </c>
      <c r="H22" s="20">
        <v>4</v>
      </c>
    </row>
    <row r="23" spans="2:8" x14ac:dyDescent="0.2">
      <c r="B23" s="20" t="s">
        <v>170</v>
      </c>
      <c r="C23" s="20" t="s">
        <v>93</v>
      </c>
      <c r="D23" s="20">
        <v>0</v>
      </c>
      <c r="E23" s="20">
        <v>1</v>
      </c>
      <c r="F23" s="20">
        <v>12</v>
      </c>
      <c r="G23" s="20">
        <v>1E+30</v>
      </c>
      <c r="H23" s="20">
        <v>1</v>
      </c>
    </row>
    <row r="24" spans="2:8" x14ac:dyDescent="0.2">
      <c r="B24" s="20" t="s">
        <v>171</v>
      </c>
      <c r="C24" s="20" t="s">
        <v>95</v>
      </c>
      <c r="D24" s="20">
        <v>0</v>
      </c>
      <c r="E24" s="20">
        <v>9</v>
      </c>
      <c r="F24" s="20">
        <v>22</v>
      </c>
      <c r="G24" s="20">
        <v>1E+30</v>
      </c>
      <c r="H24" s="20">
        <v>9</v>
      </c>
    </row>
    <row r="25" spans="2:8" x14ac:dyDescent="0.2">
      <c r="B25" s="20" t="s">
        <v>172</v>
      </c>
      <c r="C25" s="20" t="s">
        <v>97</v>
      </c>
      <c r="D25" s="20">
        <v>0</v>
      </c>
      <c r="E25" s="20">
        <v>0</v>
      </c>
      <c r="F25" s="20">
        <v>16</v>
      </c>
      <c r="G25" s="20">
        <v>1E+30</v>
      </c>
      <c r="H25" s="20">
        <v>0</v>
      </c>
    </row>
    <row r="26" spans="2:8" x14ac:dyDescent="0.2">
      <c r="B26" s="20" t="s">
        <v>173</v>
      </c>
      <c r="C26" s="20" t="s">
        <v>99</v>
      </c>
      <c r="D26" s="20">
        <v>0</v>
      </c>
      <c r="E26" s="20">
        <v>1</v>
      </c>
      <c r="F26" s="20">
        <v>18</v>
      </c>
      <c r="G26" s="20">
        <v>1E+30</v>
      </c>
      <c r="H26" s="20">
        <v>1</v>
      </c>
    </row>
    <row r="27" spans="2:8" x14ac:dyDescent="0.2">
      <c r="B27" s="20" t="s">
        <v>174</v>
      </c>
      <c r="C27" s="20" t="s">
        <v>175</v>
      </c>
      <c r="D27" s="20">
        <v>0</v>
      </c>
      <c r="E27" s="20">
        <v>0</v>
      </c>
      <c r="F27" s="20">
        <v>0</v>
      </c>
      <c r="G27" s="20">
        <v>1E+30</v>
      </c>
      <c r="H27" s="20">
        <v>0</v>
      </c>
    </row>
    <row r="28" spans="2:8" x14ac:dyDescent="0.2">
      <c r="B28" s="20" t="s">
        <v>176</v>
      </c>
      <c r="C28" s="20" t="s">
        <v>177</v>
      </c>
      <c r="D28" s="20">
        <v>45</v>
      </c>
      <c r="E28" s="20">
        <v>0</v>
      </c>
      <c r="F28" s="20">
        <v>3</v>
      </c>
      <c r="G28" s="20">
        <v>2</v>
      </c>
      <c r="H28" s="20">
        <v>0</v>
      </c>
    </row>
    <row r="29" spans="2:8" x14ac:dyDescent="0.2">
      <c r="B29" s="20" t="s">
        <v>178</v>
      </c>
      <c r="C29" s="20" t="s">
        <v>179</v>
      </c>
      <c r="D29" s="20">
        <v>0</v>
      </c>
      <c r="E29" s="20">
        <v>2</v>
      </c>
      <c r="F29" s="20">
        <v>4</v>
      </c>
      <c r="G29" s="20">
        <v>1E+30</v>
      </c>
      <c r="H29" s="20">
        <v>2</v>
      </c>
    </row>
    <row r="30" spans="2:8" x14ac:dyDescent="0.2">
      <c r="B30" s="20" t="s">
        <v>180</v>
      </c>
      <c r="C30" s="20" t="s">
        <v>181</v>
      </c>
      <c r="D30" s="20">
        <v>0</v>
      </c>
      <c r="E30" s="20">
        <v>10</v>
      </c>
      <c r="F30" s="20">
        <v>9</v>
      </c>
      <c r="G30" s="20">
        <v>1E+30</v>
      </c>
      <c r="H30" s="20">
        <v>10</v>
      </c>
    </row>
    <row r="31" spans="2:8" x14ac:dyDescent="0.2">
      <c r="B31" s="20" t="s">
        <v>182</v>
      </c>
      <c r="C31" s="20" t="s">
        <v>183</v>
      </c>
      <c r="D31" s="20">
        <v>0</v>
      </c>
      <c r="E31" s="20">
        <v>3</v>
      </c>
      <c r="F31" s="20">
        <v>5</v>
      </c>
      <c r="G31" s="20">
        <v>1E+30</v>
      </c>
      <c r="H31" s="20">
        <v>3</v>
      </c>
    </row>
    <row r="32" spans="2:8" x14ac:dyDescent="0.2">
      <c r="B32" s="20" t="s">
        <v>184</v>
      </c>
      <c r="C32" s="20" t="s">
        <v>185</v>
      </c>
      <c r="D32" s="20">
        <v>0</v>
      </c>
      <c r="E32" s="20">
        <v>8</v>
      </c>
      <c r="F32" s="20">
        <v>4</v>
      </c>
      <c r="G32" s="20">
        <v>1E+30</v>
      </c>
      <c r="H32" s="20">
        <v>8</v>
      </c>
    </row>
    <row r="33" spans="2:8" x14ac:dyDescent="0.2">
      <c r="B33" s="20" t="s">
        <v>186</v>
      </c>
      <c r="C33" s="20" t="s">
        <v>187</v>
      </c>
      <c r="D33" s="20">
        <v>0</v>
      </c>
      <c r="E33" s="20">
        <v>9</v>
      </c>
      <c r="F33" s="20">
        <v>6</v>
      </c>
      <c r="G33" s="20">
        <v>1E+30</v>
      </c>
      <c r="H33" s="20">
        <v>9</v>
      </c>
    </row>
    <row r="34" spans="2:8" x14ac:dyDescent="0.2">
      <c r="B34" s="20" t="s">
        <v>188</v>
      </c>
      <c r="C34" s="20" t="s">
        <v>189</v>
      </c>
      <c r="D34" s="20">
        <v>0</v>
      </c>
      <c r="E34" s="20">
        <v>0</v>
      </c>
      <c r="F34" s="20">
        <v>0</v>
      </c>
      <c r="G34" s="20">
        <v>1E+30</v>
      </c>
      <c r="H34" s="20">
        <v>0</v>
      </c>
    </row>
    <row r="35" spans="2:8" x14ac:dyDescent="0.2">
      <c r="B35" s="20" t="s">
        <v>190</v>
      </c>
      <c r="C35" s="20" t="s">
        <v>191</v>
      </c>
      <c r="D35" s="20">
        <v>0</v>
      </c>
      <c r="E35" s="20">
        <v>8</v>
      </c>
      <c r="F35" s="20">
        <v>7</v>
      </c>
      <c r="G35" s="20">
        <v>1E+30</v>
      </c>
      <c r="H35" s="20">
        <v>8</v>
      </c>
    </row>
    <row r="36" spans="2:8" x14ac:dyDescent="0.2">
      <c r="B36" s="20" t="s">
        <v>192</v>
      </c>
      <c r="C36" s="20" t="s">
        <v>193</v>
      </c>
      <c r="D36" s="20">
        <v>0</v>
      </c>
      <c r="E36" s="20">
        <v>10</v>
      </c>
      <c r="F36" s="20">
        <v>6</v>
      </c>
      <c r="G36" s="20">
        <v>1E+30</v>
      </c>
      <c r="H36" s="20">
        <v>10</v>
      </c>
    </row>
    <row r="37" spans="2:8" x14ac:dyDescent="0.2">
      <c r="B37" s="20" t="s">
        <v>194</v>
      </c>
      <c r="C37" s="20" t="s">
        <v>195</v>
      </c>
      <c r="D37" s="20">
        <v>0</v>
      </c>
      <c r="E37" s="20">
        <v>10</v>
      </c>
      <c r="F37" s="20">
        <v>9</v>
      </c>
      <c r="G37" s="20">
        <v>1E+30</v>
      </c>
      <c r="H37" s="20">
        <v>10</v>
      </c>
    </row>
    <row r="38" spans="2:8" x14ac:dyDescent="0.2">
      <c r="B38" s="20" t="s">
        <v>196</v>
      </c>
      <c r="C38" s="20" t="s">
        <v>197</v>
      </c>
      <c r="D38" s="20">
        <v>0</v>
      </c>
      <c r="E38" s="20">
        <v>11</v>
      </c>
      <c r="F38" s="20">
        <v>4</v>
      </c>
      <c r="G38" s="20">
        <v>1E+30</v>
      </c>
      <c r="H38" s="20">
        <v>11</v>
      </c>
    </row>
    <row r="39" spans="2:8" x14ac:dyDescent="0.2">
      <c r="B39" s="20" t="s">
        <v>198</v>
      </c>
      <c r="C39" s="20" t="s">
        <v>199</v>
      </c>
      <c r="D39" s="20">
        <v>0</v>
      </c>
      <c r="E39" s="20">
        <v>7</v>
      </c>
      <c r="F39" s="20">
        <v>5</v>
      </c>
      <c r="G39" s="20">
        <v>1E+30</v>
      </c>
      <c r="H39" s="20">
        <v>7</v>
      </c>
    </row>
    <row r="40" spans="2:8" x14ac:dyDescent="0.2">
      <c r="B40" s="20" t="s">
        <v>200</v>
      </c>
      <c r="C40" s="20" t="s">
        <v>201</v>
      </c>
      <c r="D40" s="20">
        <v>0</v>
      </c>
      <c r="E40" s="20">
        <v>6</v>
      </c>
      <c r="F40" s="20">
        <v>7</v>
      </c>
      <c r="G40" s="20">
        <v>1E+30</v>
      </c>
      <c r="H40" s="20">
        <v>6</v>
      </c>
    </row>
    <row r="41" spans="2:8" x14ac:dyDescent="0.2">
      <c r="B41" s="20" t="s">
        <v>202</v>
      </c>
      <c r="C41" s="20" t="s">
        <v>203</v>
      </c>
      <c r="D41" s="20">
        <v>0</v>
      </c>
      <c r="E41" s="20">
        <v>0</v>
      </c>
      <c r="F41" s="20">
        <v>0</v>
      </c>
      <c r="G41" s="20">
        <v>1E+30</v>
      </c>
      <c r="H41" s="20">
        <v>0</v>
      </c>
    </row>
    <row r="42" spans="2:8" x14ac:dyDescent="0.2">
      <c r="B42" s="20" t="s">
        <v>204</v>
      </c>
      <c r="C42" s="20" t="s">
        <v>205</v>
      </c>
      <c r="D42" s="20">
        <v>0</v>
      </c>
      <c r="E42" s="20">
        <v>6</v>
      </c>
      <c r="F42" s="20">
        <v>3</v>
      </c>
      <c r="G42" s="20">
        <v>1E+30</v>
      </c>
      <c r="H42" s="20">
        <v>6</v>
      </c>
    </row>
    <row r="43" spans="2:8" x14ac:dyDescent="0.2">
      <c r="B43" s="20" t="s">
        <v>206</v>
      </c>
      <c r="C43" s="20" t="s">
        <v>207</v>
      </c>
      <c r="D43" s="20">
        <v>0</v>
      </c>
      <c r="E43" s="20">
        <v>4</v>
      </c>
      <c r="F43" s="20">
        <v>4</v>
      </c>
      <c r="G43" s="20">
        <v>1E+30</v>
      </c>
      <c r="H43" s="20">
        <v>4</v>
      </c>
    </row>
    <row r="44" spans="2:8" x14ac:dyDescent="0.2">
      <c r="B44" s="20" t="s">
        <v>208</v>
      </c>
      <c r="C44" s="20" t="s">
        <v>209</v>
      </c>
      <c r="D44" s="20">
        <v>0</v>
      </c>
      <c r="E44" s="20">
        <v>15</v>
      </c>
      <c r="F44" s="20">
        <v>9</v>
      </c>
      <c r="G44" s="20">
        <v>1E+30</v>
      </c>
      <c r="H44" s="20">
        <v>15</v>
      </c>
    </row>
    <row r="45" spans="2:8" x14ac:dyDescent="0.2">
      <c r="B45" s="20" t="s">
        <v>210</v>
      </c>
      <c r="C45" s="20" t="s">
        <v>211</v>
      </c>
      <c r="D45" s="20">
        <v>0</v>
      </c>
      <c r="E45" s="20">
        <v>4</v>
      </c>
      <c r="F45" s="20">
        <v>5</v>
      </c>
      <c r="G45" s="20">
        <v>1E+30</v>
      </c>
      <c r="H45" s="20">
        <v>4</v>
      </c>
    </row>
    <row r="46" spans="2:8" x14ac:dyDescent="0.2">
      <c r="B46" s="20" t="s">
        <v>212</v>
      </c>
      <c r="C46" s="20" t="s">
        <v>213</v>
      </c>
      <c r="D46" s="20">
        <v>0</v>
      </c>
      <c r="E46" s="20">
        <v>0</v>
      </c>
      <c r="F46" s="20">
        <v>4</v>
      </c>
      <c r="G46" s="20">
        <v>1E+30</v>
      </c>
      <c r="H46" s="20">
        <v>0</v>
      </c>
    </row>
    <row r="47" spans="2:8" x14ac:dyDescent="0.2">
      <c r="B47" s="20" t="s">
        <v>214</v>
      </c>
      <c r="C47" s="20" t="s">
        <v>215</v>
      </c>
      <c r="D47" s="20">
        <v>17</v>
      </c>
      <c r="E47" s="20">
        <v>0</v>
      </c>
      <c r="F47" s="20">
        <v>3</v>
      </c>
      <c r="G47" s="20">
        <v>0</v>
      </c>
      <c r="H47" s="20">
        <v>2</v>
      </c>
    </row>
    <row r="48" spans="2:8" x14ac:dyDescent="0.2">
      <c r="B48" s="20" t="s">
        <v>216</v>
      </c>
      <c r="C48" s="20" t="s">
        <v>217</v>
      </c>
      <c r="D48" s="20">
        <v>0</v>
      </c>
      <c r="E48" s="20">
        <v>0</v>
      </c>
      <c r="F48" s="20">
        <v>0</v>
      </c>
      <c r="G48" s="20">
        <v>1E+30</v>
      </c>
      <c r="H48" s="20">
        <v>0</v>
      </c>
    </row>
    <row r="49" spans="1:8" x14ac:dyDescent="0.2">
      <c r="B49" s="20" t="s">
        <v>218</v>
      </c>
      <c r="C49" s="20" t="s">
        <v>219</v>
      </c>
      <c r="D49" s="20">
        <v>36</v>
      </c>
      <c r="E49" s="20">
        <v>0</v>
      </c>
      <c r="F49" s="20">
        <v>3</v>
      </c>
      <c r="G49" s="20">
        <v>2</v>
      </c>
      <c r="H49" s="20">
        <v>1</v>
      </c>
    </row>
    <row r="50" spans="1:8" x14ac:dyDescent="0.2">
      <c r="B50" s="20" t="s">
        <v>220</v>
      </c>
      <c r="C50" s="20" t="s">
        <v>221</v>
      </c>
      <c r="D50" s="20">
        <v>0</v>
      </c>
      <c r="E50" s="20">
        <v>14</v>
      </c>
      <c r="F50" s="20">
        <v>11</v>
      </c>
      <c r="G50" s="20">
        <v>1E+30</v>
      </c>
      <c r="H50" s="20">
        <v>14</v>
      </c>
    </row>
    <row r="51" spans="1:8" x14ac:dyDescent="0.2">
      <c r="B51" s="20" t="s">
        <v>222</v>
      </c>
      <c r="C51" s="20" t="s">
        <v>223</v>
      </c>
      <c r="D51" s="20">
        <v>0</v>
      </c>
      <c r="E51" s="20">
        <v>7</v>
      </c>
      <c r="F51" s="20">
        <v>5</v>
      </c>
      <c r="G51" s="20">
        <v>1E+30</v>
      </c>
      <c r="H51" s="20">
        <v>7</v>
      </c>
    </row>
    <row r="52" spans="1:8" x14ac:dyDescent="0.2">
      <c r="B52" s="20" t="s">
        <v>224</v>
      </c>
      <c r="C52" s="20" t="s">
        <v>225</v>
      </c>
      <c r="D52" s="20">
        <v>0</v>
      </c>
      <c r="E52" s="20">
        <v>8</v>
      </c>
      <c r="F52" s="20">
        <v>9</v>
      </c>
      <c r="G52" s="20">
        <v>1E+30</v>
      </c>
      <c r="H52" s="20">
        <v>8</v>
      </c>
    </row>
    <row r="53" spans="1:8" x14ac:dyDescent="0.2">
      <c r="B53" s="20" t="s">
        <v>226</v>
      </c>
      <c r="C53" s="20" t="s">
        <v>227</v>
      </c>
      <c r="D53" s="20">
        <v>0</v>
      </c>
      <c r="E53" s="20">
        <v>5</v>
      </c>
      <c r="F53" s="20">
        <v>5</v>
      </c>
      <c r="G53" s="20">
        <v>1E+30</v>
      </c>
      <c r="H53" s="20">
        <v>5</v>
      </c>
    </row>
    <row r="54" spans="1:8" x14ac:dyDescent="0.2">
      <c r="B54" s="20" t="s">
        <v>100</v>
      </c>
      <c r="C54" s="20" t="s">
        <v>228</v>
      </c>
      <c r="D54" s="20">
        <v>0</v>
      </c>
      <c r="E54" s="20">
        <v>6</v>
      </c>
      <c r="F54" s="20">
        <v>3</v>
      </c>
      <c r="G54" s="20">
        <v>1E+30</v>
      </c>
      <c r="H54" s="20">
        <v>6</v>
      </c>
    </row>
    <row r="55" spans="1:8" x14ac:dyDescent="0.2">
      <c r="B55" s="20" t="s">
        <v>229</v>
      </c>
      <c r="C55" s="20" t="s">
        <v>230</v>
      </c>
      <c r="D55" s="20">
        <v>0</v>
      </c>
      <c r="E55" s="20">
        <v>0</v>
      </c>
      <c r="F55" s="20">
        <v>0</v>
      </c>
      <c r="G55" s="20">
        <v>1E+30</v>
      </c>
      <c r="H55" s="20">
        <v>0</v>
      </c>
    </row>
    <row r="56" spans="1:8" x14ac:dyDescent="0.2">
      <c r="B56" s="20" t="s">
        <v>231</v>
      </c>
      <c r="C56" s="20" t="s">
        <v>232</v>
      </c>
      <c r="D56" s="20">
        <v>0</v>
      </c>
      <c r="E56" s="20">
        <v>20</v>
      </c>
      <c r="F56" s="20">
        <v>14</v>
      </c>
      <c r="G56" s="20">
        <v>1E+30</v>
      </c>
      <c r="H56" s="20">
        <v>20</v>
      </c>
    </row>
    <row r="57" spans="1:8" x14ac:dyDescent="0.2">
      <c r="B57" s="20" t="s">
        <v>233</v>
      </c>
      <c r="C57" s="20" t="s">
        <v>234</v>
      </c>
      <c r="D57" s="20">
        <v>0</v>
      </c>
      <c r="E57" s="20">
        <v>0</v>
      </c>
      <c r="F57" s="20">
        <v>4</v>
      </c>
      <c r="G57" s="20">
        <v>1E+30</v>
      </c>
      <c r="H57" s="20">
        <v>0</v>
      </c>
    </row>
    <row r="58" spans="1:8" x14ac:dyDescent="0.2">
      <c r="B58" s="20" t="s">
        <v>235</v>
      </c>
      <c r="C58" s="20" t="s">
        <v>236</v>
      </c>
      <c r="D58" s="20">
        <v>38</v>
      </c>
      <c r="E58" s="20">
        <v>0</v>
      </c>
      <c r="F58" s="20">
        <v>7</v>
      </c>
      <c r="G58" s="20">
        <v>0</v>
      </c>
      <c r="H58" s="20">
        <v>8</v>
      </c>
    </row>
    <row r="59" spans="1:8" x14ac:dyDescent="0.2">
      <c r="B59" s="20" t="s">
        <v>237</v>
      </c>
      <c r="C59" s="20" t="s">
        <v>238</v>
      </c>
      <c r="D59" s="20">
        <v>0</v>
      </c>
      <c r="E59" s="20">
        <v>5</v>
      </c>
      <c r="F59" s="20">
        <v>11</v>
      </c>
      <c r="G59" s="20">
        <v>1E+30</v>
      </c>
      <c r="H59" s="20">
        <v>5</v>
      </c>
    </row>
    <row r="60" spans="1:8" x14ac:dyDescent="0.2">
      <c r="B60" s="20" t="s">
        <v>104</v>
      </c>
      <c r="C60" s="20" t="s">
        <v>239</v>
      </c>
      <c r="D60" s="20">
        <v>0</v>
      </c>
      <c r="E60" s="20">
        <v>9</v>
      </c>
      <c r="F60" s="20">
        <v>12</v>
      </c>
      <c r="G60" s="20">
        <v>1E+30</v>
      </c>
      <c r="H60" s="20">
        <v>9</v>
      </c>
    </row>
    <row r="61" spans="1:8" x14ac:dyDescent="0.2">
      <c r="B61" s="20" t="s">
        <v>240</v>
      </c>
      <c r="C61" s="20" t="s">
        <v>241</v>
      </c>
      <c r="D61" s="20">
        <v>0</v>
      </c>
      <c r="E61" s="20">
        <v>2</v>
      </c>
      <c r="F61" s="20">
        <v>8</v>
      </c>
      <c r="G61" s="20">
        <v>1E+30</v>
      </c>
      <c r="H61" s="20">
        <v>2</v>
      </c>
    </row>
    <row r="62" spans="1:8" ht="17" thickBot="1" x14ac:dyDescent="0.25">
      <c r="B62" s="18" t="s">
        <v>242</v>
      </c>
      <c r="C62" s="18" t="s">
        <v>243</v>
      </c>
      <c r="D62" s="18">
        <v>0</v>
      </c>
      <c r="E62" s="18">
        <v>0</v>
      </c>
      <c r="F62" s="18">
        <v>0</v>
      </c>
      <c r="G62" s="18">
        <v>1E+30</v>
      </c>
      <c r="H62" s="18">
        <v>0</v>
      </c>
    </row>
    <row r="64" spans="1:8" ht="17" thickBot="1" x14ac:dyDescent="0.25">
      <c r="A64" t="s">
        <v>56</v>
      </c>
    </row>
    <row r="65" spans="2:8" x14ac:dyDescent="0.2">
      <c r="B65" s="25"/>
      <c r="C65" s="25"/>
      <c r="D65" s="25" t="s">
        <v>131</v>
      </c>
      <c r="E65" s="25" t="s">
        <v>140</v>
      </c>
      <c r="F65" s="25" t="s">
        <v>29</v>
      </c>
      <c r="G65" s="25" t="s">
        <v>137</v>
      </c>
      <c r="H65" s="25" t="s">
        <v>137</v>
      </c>
    </row>
    <row r="66" spans="2:8" ht="17" thickBot="1" x14ac:dyDescent="0.25">
      <c r="B66" s="26" t="s">
        <v>50</v>
      </c>
      <c r="C66" s="26" t="s">
        <v>51</v>
      </c>
      <c r="D66" s="26" t="s">
        <v>132</v>
      </c>
      <c r="E66" s="26" t="s">
        <v>141</v>
      </c>
      <c r="F66" s="26" t="s">
        <v>142</v>
      </c>
      <c r="G66" s="26" t="s">
        <v>138</v>
      </c>
      <c r="H66" s="26" t="s">
        <v>139</v>
      </c>
    </row>
    <row r="67" spans="2:8" x14ac:dyDescent="0.2">
      <c r="B67" s="20" t="s">
        <v>244</v>
      </c>
      <c r="C67" s="20" t="s">
        <v>101</v>
      </c>
      <c r="D67" s="27">
        <v>65</v>
      </c>
      <c r="E67" s="20">
        <v>-4</v>
      </c>
      <c r="F67" s="20">
        <v>65</v>
      </c>
      <c r="G67" s="20">
        <v>17</v>
      </c>
      <c r="H67" s="20">
        <v>17</v>
      </c>
    </row>
    <row r="68" spans="2:8" x14ac:dyDescent="0.2">
      <c r="B68" s="20" t="s">
        <v>246</v>
      </c>
      <c r="C68" s="20" t="s">
        <v>105</v>
      </c>
      <c r="D68" s="27">
        <v>80</v>
      </c>
      <c r="E68" s="20">
        <v>-1</v>
      </c>
      <c r="F68" s="20">
        <v>80</v>
      </c>
      <c r="G68" s="20">
        <v>29</v>
      </c>
      <c r="H68" s="20">
        <v>17</v>
      </c>
    </row>
    <row r="69" spans="2:8" x14ac:dyDescent="0.2">
      <c r="B69" s="20" t="s">
        <v>248</v>
      </c>
      <c r="C69" s="20" t="s">
        <v>108</v>
      </c>
      <c r="D69" s="27">
        <v>88</v>
      </c>
      <c r="E69" s="20">
        <v>0</v>
      </c>
      <c r="F69" s="20">
        <v>105</v>
      </c>
      <c r="G69" s="20">
        <v>1E+30</v>
      </c>
      <c r="H69" s="20">
        <v>17</v>
      </c>
    </row>
    <row r="70" spans="2:8" x14ac:dyDescent="0.2">
      <c r="B70" s="20" t="s">
        <v>250</v>
      </c>
      <c r="C70" s="20" t="s">
        <v>112</v>
      </c>
      <c r="D70" s="27">
        <v>0</v>
      </c>
      <c r="E70" s="20">
        <v>-13</v>
      </c>
      <c r="F70" s="20">
        <v>0</v>
      </c>
      <c r="G70" s="20">
        <v>29</v>
      </c>
      <c r="H70" s="20">
        <v>17</v>
      </c>
    </row>
    <row r="71" spans="2:8" x14ac:dyDescent="0.2">
      <c r="B71" s="20" t="s">
        <v>252</v>
      </c>
      <c r="C71" s="20" t="s">
        <v>115</v>
      </c>
      <c r="D71" s="27">
        <v>0</v>
      </c>
      <c r="E71" s="20">
        <v>-10</v>
      </c>
      <c r="F71" s="20">
        <v>0</v>
      </c>
      <c r="G71" s="20">
        <v>29</v>
      </c>
      <c r="H71" s="20">
        <v>17</v>
      </c>
    </row>
    <row r="72" spans="2:8" x14ac:dyDescent="0.2">
      <c r="B72" s="20" t="s">
        <v>254</v>
      </c>
      <c r="C72" s="20" t="s">
        <v>118</v>
      </c>
      <c r="D72" s="27">
        <v>0</v>
      </c>
      <c r="E72" s="20">
        <v>-11</v>
      </c>
      <c r="F72" s="20">
        <v>0</v>
      </c>
      <c r="G72" s="20">
        <v>59</v>
      </c>
      <c r="H72" s="20">
        <v>17</v>
      </c>
    </row>
    <row r="73" spans="2:8" x14ac:dyDescent="0.2">
      <c r="B73" s="20" t="s">
        <v>256</v>
      </c>
      <c r="C73" s="20" t="s">
        <v>121</v>
      </c>
      <c r="D73" s="27">
        <v>0</v>
      </c>
      <c r="E73" s="20">
        <v>-14</v>
      </c>
      <c r="F73" s="20">
        <v>0</v>
      </c>
      <c r="G73" s="20">
        <v>17</v>
      </c>
      <c r="H73" s="20">
        <v>17</v>
      </c>
    </row>
    <row r="74" spans="2:8" x14ac:dyDescent="0.2">
      <c r="B74" s="20" t="s">
        <v>258</v>
      </c>
      <c r="C74" s="20" t="s">
        <v>124</v>
      </c>
      <c r="D74" s="27">
        <v>0</v>
      </c>
      <c r="E74" s="20">
        <v>-11</v>
      </c>
      <c r="F74" s="20">
        <v>0</v>
      </c>
      <c r="G74" s="20">
        <v>17</v>
      </c>
      <c r="H74" s="20">
        <v>17</v>
      </c>
    </row>
    <row r="75" spans="2:8" ht="17" thickBot="1" x14ac:dyDescent="0.25">
      <c r="B75" s="18" t="s">
        <v>260</v>
      </c>
      <c r="C75" s="18" t="s">
        <v>127</v>
      </c>
      <c r="D75" s="28">
        <v>0</v>
      </c>
      <c r="E75" s="18">
        <v>-17</v>
      </c>
      <c r="F75" s="18">
        <v>0</v>
      </c>
      <c r="G75" s="18">
        <v>29</v>
      </c>
      <c r="H75" s="18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1F2-0605-A84B-A962-BC9BCFE77675}">
  <dimension ref="C2:N31"/>
  <sheetViews>
    <sheetView topLeftCell="D3" workbookViewId="0">
      <selection activeCell="M12" sqref="M12"/>
    </sheetView>
  </sheetViews>
  <sheetFormatPr baseColWidth="10" defaultRowHeight="16" x14ac:dyDescent="0.2"/>
  <cols>
    <col min="3" max="3" width="18.33203125" customWidth="1"/>
    <col min="4" max="9" width="16.33203125" customWidth="1"/>
    <col min="10" max="10" width="18" customWidth="1"/>
    <col min="11" max="16" width="15.83203125" customWidth="1"/>
  </cols>
  <sheetData>
    <row r="2" spans="3:14" ht="17" thickBot="1" x14ac:dyDescent="0.25"/>
    <row r="3" spans="3:14" ht="20" customHeight="1" thickBot="1" x14ac:dyDescent="0.25">
      <c r="C3" s="1"/>
      <c r="D3" s="68" t="s">
        <v>0</v>
      </c>
      <c r="E3" s="69"/>
      <c r="F3" s="70"/>
      <c r="K3" s="1"/>
      <c r="L3" s="68" t="s">
        <v>0</v>
      </c>
      <c r="M3" s="69"/>
      <c r="N3" s="70"/>
    </row>
    <row r="4" spans="3:14" ht="42" thickTop="1" thickBot="1" x14ac:dyDescent="0.25">
      <c r="C4" s="2" t="s">
        <v>1</v>
      </c>
      <c r="D4" s="3" t="s">
        <v>2</v>
      </c>
      <c r="E4" s="3" t="s">
        <v>3</v>
      </c>
      <c r="F4" s="3" t="s">
        <v>4</v>
      </c>
      <c r="H4" s="32" t="s">
        <v>1</v>
      </c>
      <c r="I4" s="33" t="s">
        <v>11</v>
      </c>
      <c r="K4" s="2" t="s">
        <v>1</v>
      </c>
      <c r="L4" s="3" t="s">
        <v>2</v>
      </c>
      <c r="M4" s="3" t="s">
        <v>3</v>
      </c>
      <c r="N4" s="3" t="s">
        <v>4</v>
      </c>
    </row>
    <row r="5" spans="3:14" ht="21" thickBot="1" x14ac:dyDescent="0.25">
      <c r="C5" s="4" t="s">
        <v>5</v>
      </c>
      <c r="D5" s="5">
        <v>12</v>
      </c>
      <c r="E5" s="5">
        <v>15</v>
      </c>
      <c r="F5" s="5">
        <v>17</v>
      </c>
      <c r="H5" s="8" t="s">
        <v>5</v>
      </c>
      <c r="I5" s="9">
        <v>45</v>
      </c>
      <c r="K5" s="4" t="s">
        <v>5</v>
      </c>
      <c r="L5" s="5">
        <v>36</v>
      </c>
      <c r="M5" s="5">
        <v>9</v>
      </c>
      <c r="N5" s="5">
        <v>0</v>
      </c>
    </row>
    <row r="6" spans="3:14" ht="24" customHeight="1" thickBot="1" x14ac:dyDescent="0.25">
      <c r="C6" s="4" t="s">
        <v>6</v>
      </c>
      <c r="D6" s="6">
        <v>14</v>
      </c>
      <c r="E6" s="6">
        <v>9</v>
      </c>
      <c r="F6" s="6">
        <v>10</v>
      </c>
      <c r="H6" s="8" t="s">
        <v>6</v>
      </c>
      <c r="I6" s="9">
        <v>26</v>
      </c>
      <c r="K6" s="4" t="s">
        <v>6</v>
      </c>
      <c r="L6" s="6">
        <v>0</v>
      </c>
      <c r="M6" s="6">
        <v>0</v>
      </c>
      <c r="N6" s="6">
        <v>26</v>
      </c>
    </row>
    <row r="7" spans="3:14" ht="25" customHeight="1" thickBot="1" x14ac:dyDescent="0.25">
      <c r="C7" s="4" t="s">
        <v>7</v>
      </c>
      <c r="D7" s="6">
        <v>13</v>
      </c>
      <c r="E7" s="6">
        <v>20</v>
      </c>
      <c r="F7" s="6">
        <v>11</v>
      </c>
      <c r="H7" s="8" t="s">
        <v>7</v>
      </c>
      <c r="I7" s="9">
        <v>42</v>
      </c>
      <c r="K7" s="4" t="s">
        <v>7</v>
      </c>
      <c r="L7" s="6">
        <v>0</v>
      </c>
      <c r="M7" s="6">
        <v>0</v>
      </c>
      <c r="N7" s="6">
        <v>42</v>
      </c>
    </row>
    <row r="8" spans="3:14" ht="21" thickBot="1" x14ac:dyDescent="0.25">
      <c r="C8" s="4" t="s">
        <v>8</v>
      </c>
      <c r="D8" s="6">
        <v>17</v>
      </c>
      <c r="E8" s="6">
        <v>16</v>
      </c>
      <c r="F8" s="6">
        <v>19</v>
      </c>
      <c r="H8" s="8" t="s">
        <v>8</v>
      </c>
      <c r="I8" s="9">
        <v>53</v>
      </c>
      <c r="K8" s="4" t="s">
        <v>8</v>
      </c>
      <c r="L8" s="6">
        <v>0</v>
      </c>
      <c r="M8" s="6">
        <v>53</v>
      </c>
      <c r="N8" s="6">
        <v>0</v>
      </c>
    </row>
    <row r="9" spans="3:14" ht="21" thickBot="1" x14ac:dyDescent="0.25">
      <c r="C9" s="4" t="s">
        <v>9</v>
      </c>
      <c r="D9" s="6">
        <v>7</v>
      </c>
      <c r="E9" s="6">
        <v>14</v>
      </c>
      <c r="F9" s="6">
        <v>12</v>
      </c>
      <c r="H9" s="8" t="s">
        <v>9</v>
      </c>
      <c r="I9" s="9">
        <v>29</v>
      </c>
      <c r="K9" s="4" t="s">
        <v>9</v>
      </c>
      <c r="L9" s="6">
        <v>29</v>
      </c>
      <c r="M9" s="6">
        <v>0</v>
      </c>
      <c r="N9" s="6">
        <v>0</v>
      </c>
    </row>
    <row r="10" spans="3:14" ht="21" thickBot="1" x14ac:dyDescent="0.25">
      <c r="C10" s="4" t="s">
        <v>10</v>
      </c>
      <c r="D10" s="6">
        <v>22</v>
      </c>
      <c r="E10" s="6">
        <v>16</v>
      </c>
      <c r="F10" s="6">
        <v>18</v>
      </c>
      <c r="H10" s="10" t="s">
        <v>10</v>
      </c>
      <c r="I10" s="11">
        <v>38</v>
      </c>
      <c r="K10" s="4" t="s">
        <v>10</v>
      </c>
      <c r="L10" s="6">
        <v>0</v>
      </c>
      <c r="M10" s="6">
        <v>18</v>
      </c>
      <c r="N10" s="6">
        <v>20</v>
      </c>
    </row>
    <row r="11" spans="3:14" ht="17" thickBot="1" x14ac:dyDescent="0.25">
      <c r="C11" s="71" t="s">
        <v>12</v>
      </c>
      <c r="D11" s="71"/>
      <c r="E11" s="71"/>
      <c r="F11" s="71"/>
    </row>
    <row r="12" spans="3:14" ht="61" thickBot="1" x14ac:dyDescent="0.25">
      <c r="K12" s="111" t="s">
        <v>294</v>
      </c>
      <c r="L12" s="112">
        <f>SUMPRODUCT(D5:F10,L5:N10)</f>
        <v>2988</v>
      </c>
    </row>
    <row r="14" spans="3:14" ht="17" thickBot="1" x14ac:dyDescent="0.25"/>
    <row r="15" spans="3:14" ht="20" thickBot="1" x14ac:dyDescent="0.25">
      <c r="C15" s="1"/>
      <c r="D15" s="72" t="s">
        <v>13</v>
      </c>
      <c r="E15" s="73"/>
      <c r="F15" s="73"/>
      <c r="G15" s="73"/>
      <c r="H15" s="73"/>
      <c r="I15" s="74"/>
      <c r="K15" t="s">
        <v>28</v>
      </c>
    </row>
    <row r="16" spans="3:14" ht="22" thickTop="1" thickBot="1" x14ac:dyDescent="0.25">
      <c r="C16" s="2" t="s">
        <v>1</v>
      </c>
      <c r="D16" s="7" t="s">
        <v>5</v>
      </c>
      <c r="E16" s="7" t="s">
        <v>6</v>
      </c>
      <c r="F16" s="7" t="s">
        <v>7</v>
      </c>
      <c r="G16" s="7" t="s">
        <v>8</v>
      </c>
      <c r="H16" s="7" t="s">
        <v>9</v>
      </c>
      <c r="I16" s="7" t="s">
        <v>10</v>
      </c>
      <c r="K16" s="34" t="s">
        <v>29</v>
      </c>
      <c r="L16" s="35" t="s">
        <v>33</v>
      </c>
      <c r="M16" s="35" t="s">
        <v>35</v>
      </c>
      <c r="N16" s="36" t="s">
        <v>34</v>
      </c>
    </row>
    <row r="17" spans="3:14" ht="21" thickBot="1" x14ac:dyDescent="0.25">
      <c r="C17" s="4" t="s">
        <v>5</v>
      </c>
      <c r="D17" s="6" t="s">
        <v>14</v>
      </c>
      <c r="E17" s="5">
        <v>3</v>
      </c>
      <c r="F17" s="5">
        <v>4</v>
      </c>
      <c r="G17" s="5">
        <v>9</v>
      </c>
      <c r="H17" s="5">
        <v>5</v>
      </c>
      <c r="I17" s="5">
        <v>4</v>
      </c>
      <c r="K17" s="37" t="s">
        <v>30</v>
      </c>
      <c r="L17" s="15">
        <f>SUM(L5:L10)</f>
        <v>65</v>
      </c>
      <c r="M17" s="14" t="s">
        <v>36</v>
      </c>
      <c r="N17" s="38">
        <v>65</v>
      </c>
    </row>
    <row r="18" spans="3:14" ht="21" thickBot="1" x14ac:dyDescent="0.25">
      <c r="C18" s="4" t="s">
        <v>6</v>
      </c>
      <c r="D18" s="6">
        <v>6</v>
      </c>
      <c r="E18" s="6" t="s">
        <v>15</v>
      </c>
      <c r="F18" s="6">
        <v>7</v>
      </c>
      <c r="G18" s="6">
        <v>6</v>
      </c>
      <c r="H18" s="6">
        <v>9</v>
      </c>
      <c r="I18" s="6">
        <v>4</v>
      </c>
      <c r="K18" s="37" t="s">
        <v>31</v>
      </c>
      <c r="L18" s="15">
        <f>SUM(M5:M10)</f>
        <v>80</v>
      </c>
      <c r="M18" s="14" t="s">
        <v>36</v>
      </c>
      <c r="N18" s="39">
        <v>80</v>
      </c>
    </row>
    <row r="19" spans="3:14" ht="21" thickBot="1" x14ac:dyDescent="0.25">
      <c r="C19" s="4" t="s">
        <v>7</v>
      </c>
      <c r="D19" s="6">
        <v>5</v>
      </c>
      <c r="E19" s="6">
        <v>7</v>
      </c>
      <c r="F19" s="6" t="s">
        <v>15</v>
      </c>
      <c r="G19" s="6">
        <v>3</v>
      </c>
      <c r="H19" s="6">
        <v>4</v>
      </c>
      <c r="I19" s="6">
        <v>9</v>
      </c>
      <c r="K19" s="37" t="s">
        <v>32</v>
      </c>
      <c r="L19" s="15">
        <f>SUM(N5:N10)</f>
        <v>88</v>
      </c>
      <c r="M19" s="14" t="s">
        <v>36</v>
      </c>
      <c r="N19" s="39">
        <v>105</v>
      </c>
    </row>
    <row r="20" spans="3:14" ht="21" thickBot="1" x14ac:dyDescent="0.25">
      <c r="C20" s="4" t="s">
        <v>8</v>
      </c>
      <c r="D20" s="6">
        <v>5</v>
      </c>
      <c r="E20" s="6">
        <v>4</v>
      </c>
      <c r="F20" s="6">
        <v>3</v>
      </c>
      <c r="G20" s="6" t="s">
        <v>15</v>
      </c>
      <c r="H20" s="6">
        <v>3</v>
      </c>
      <c r="I20" s="6">
        <v>11</v>
      </c>
      <c r="K20" s="40" t="s">
        <v>5</v>
      </c>
      <c r="L20" s="15">
        <f t="shared" ref="L20:L25" si="0">SUM(L5:N5)</f>
        <v>45</v>
      </c>
      <c r="M20" s="16" t="s">
        <v>37</v>
      </c>
      <c r="N20" s="67">
        <v>45</v>
      </c>
    </row>
    <row r="21" spans="3:14" ht="21" thickBot="1" x14ac:dyDescent="0.25">
      <c r="C21" s="4" t="s">
        <v>9</v>
      </c>
      <c r="D21" s="6">
        <v>5</v>
      </c>
      <c r="E21" s="6">
        <v>9</v>
      </c>
      <c r="F21" s="6">
        <v>5</v>
      </c>
      <c r="G21" s="6">
        <v>3</v>
      </c>
      <c r="H21" s="6" t="s">
        <v>15</v>
      </c>
      <c r="I21" s="6">
        <v>14</v>
      </c>
      <c r="K21" s="40" t="s">
        <v>6</v>
      </c>
      <c r="L21" s="15">
        <f>SUM(L6:N6)</f>
        <v>26</v>
      </c>
      <c r="M21" s="16" t="s">
        <v>37</v>
      </c>
      <c r="N21" s="67">
        <v>26</v>
      </c>
    </row>
    <row r="22" spans="3:14" ht="22" customHeight="1" thickBot="1" x14ac:dyDescent="0.25">
      <c r="C22" s="4" t="s">
        <v>10</v>
      </c>
      <c r="D22" s="6">
        <v>4</v>
      </c>
      <c r="E22" s="6">
        <v>7</v>
      </c>
      <c r="F22" s="6">
        <v>11</v>
      </c>
      <c r="G22" s="6">
        <v>12</v>
      </c>
      <c r="H22" s="6">
        <v>8</v>
      </c>
      <c r="I22" s="6" t="s">
        <v>15</v>
      </c>
      <c r="K22" s="40" t="s">
        <v>7</v>
      </c>
      <c r="L22" s="15">
        <f t="shared" si="0"/>
        <v>42</v>
      </c>
      <c r="M22" s="16" t="s">
        <v>37</v>
      </c>
      <c r="N22" s="67">
        <v>42</v>
      </c>
    </row>
    <row r="23" spans="3:14" ht="19" x14ac:dyDescent="0.2">
      <c r="C23" s="75" t="s">
        <v>27</v>
      </c>
      <c r="D23" s="75"/>
      <c r="E23" s="75"/>
      <c r="F23" s="75"/>
      <c r="G23" s="75"/>
      <c r="H23" s="75"/>
      <c r="I23" s="75"/>
      <c r="K23" s="40" t="s">
        <v>8</v>
      </c>
      <c r="L23" s="15">
        <f t="shared" si="0"/>
        <v>53</v>
      </c>
      <c r="M23" s="16" t="s">
        <v>37</v>
      </c>
      <c r="N23" s="67">
        <v>53</v>
      </c>
    </row>
    <row r="24" spans="3:14" ht="19" x14ac:dyDescent="0.2">
      <c r="K24" s="40" t="s">
        <v>9</v>
      </c>
      <c r="L24" s="15">
        <f t="shared" si="0"/>
        <v>29</v>
      </c>
      <c r="M24" s="16" t="s">
        <v>37</v>
      </c>
      <c r="N24" s="67">
        <v>29</v>
      </c>
    </row>
    <row r="25" spans="3:14" ht="18" thickBot="1" x14ac:dyDescent="0.25">
      <c r="K25" s="41" t="s">
        <v>10</v>
      </c>
      <c r="L25" s="42">
        <f t="shared" si="0"/>
        <v>38</v>
      </c>
      <c r="M25" s="43" t="s">
        <v>37</v>
      </c>
      <c r="N25" s="44">
        <v>38</v>
      </c>
    </row>
    <row r="26" spans="3:14" ht="20" thickBot="1" x14ac:dyDescent="0.25">
      <c r="C26" s="1"/>
      <c r="D26" s="72" t="s">
        <v>0</v>
      </c>
      <c r="E26" s="73"/>
      <c r="F26" s="74"/>
      <c r="L26" s="13"/>
    </row>
    <row r="27" spans="3:14" ht="42" thickTop="1" thickBot="1" x14ac:dyDescent="0.25">
      <c r="C27" s="2" t="s">
        <v>16</v>
      </c>
      <c r="D27" s="7" t="s">
        <v>2</v>
      </c>
      <c r="E27" s="7" t="s">
        <v>3</v>
      </c>
      <c r="F27" s="7" t="s">
        <v>4</v>
      </c>
      <c r="L27" s="13"/>
    </row>
    <row r="28" spans="3:14" ht="21" thickBot="1" x14ac:dyDescent="0.25">
      <c r="C28" s="4" t="s">
        <v>2</v>
      </c>
      <c r="D28" s="6" t="s">
        <v>14</v>
      </c>
      <c r="E28" s="5">
        <v>12</v>
      </c>
      <c r="F28" s="5">
        <v>10</v>
      </c>
      <c r="L28" s="13"/>
    </row>
    <row r="29" spans="3:14" ht="21" thickBot="1" x14ac:dyDescent="0.25">
      <c r="C29" s="4" t="s">
        <v>3</v>
      </c>
      <c r="D29" s="6">
        <v>12</v>
      </c>
      <c r="E29" s="6" t="s">
        <v>15</v>
      </c>
      <c r="F29" s="6">
        <v>15</v>
      </c>
    </row>
    <row r="30" spans="3:14" ht="21" thickBot="1" x14ac:dyDescent="0.25">
      <c r="C30" s="4" t="s">
        <v>4</v>
      </c>
      <c r="D30" s="6">
        <v>10</v>
      </c>
      <c r="E30" s="6">
        <v>15</v>
      </c>
      <c r="F30" s="6" t="s">
        <v>15</v>
      </c>
    </row>
    <row r="31" spans="3:14" x14ac:dyDescent="0.2">
      <c r="C31" s="71" t="s">
        <v>17</v>
      </c>
      <c r="D31" s="71"/>
      <c r="E31" s="71"/>
      <c r="F31" s="71"/>
    </row>
  </sheetData>
  <mergeCells count="7">
    <mergeCell ref="L3:N3"/>
    <mergeCell ref="C31:F31"/>
    <mergeCell ref="D3:F3"/>
    <mergeCell ref="C11:F11"/>
    <mergeCell ref="D15:I15"/>
    <mergeCell ref="C23:I23"/>
    <mergeCell ref="D26:F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901E-3231-BD43-A280-7A274F5AC34D}">
  <dimension ref="B1:N32"/>
  <sheetViews>
    <sheetView tabSelected="1" topLeftCell="A11" workbookViewId="0">
      <selection activeCell="H22" sqref="H22:H29"/>
    </sheetView>
  </sheetViews>
  <sheetFormatPr baseColWidth="10" defaultRowHeight="16" x14ac:dyDescent="0.2"/>
  <cols>
    <col min="2" max="2" width="18.33203125" customWidth="1"/>
    <col min="3" max="6" width="16.33203125" customWidth="1"/>
    <col min="7" max="7" width="10.83203125" customWidth="1"/>
    <col min="8" max="8" width="20.5" customWidth="1"/>
    <col min="9" max="9" width="17.6640625" customWidth="1"/>
    <col min="10" max="10" width="23" customWidth="1"/>
    <col min="11" max="13" width="17.6640625" customWidth="1"/>
    <col min="14" max="14" width="13.1640625" customWidth="1"/>
  </cols>
  <sheetData>
    <row r="1" spans="2:14" ht="20" thickBot="1" x14ac:dyDescent="0.25">
      <c r="B1" s="52"/>
      <c r="C1" s="76" t="s">
        <v>0</v>
      </c>
      <c r="D1" s="77"/>
      <c r="E1" s="78"/>
    </row>
    <row r="2" spans="2:14" ht="42" thickTop="1" thickBot="1" x14ac:dyDescent="0.25">
      <c r="B2" s="53" t="s">
        <v>1</v>
      </c>
      <c r="C2" s="57" t="s">
        <v>2</v>
      </c>
      <c r="D2" s="57" t="s">
        <v>3</v>
      </c>
      <c r="E2" s="57" t="s">
        <v>4</v>
      </c>
      <c r="F2" s="58" t="s">
        <v>11</v>
      </c>
      <c r="H2" s="49" t="s">
        <v>1</v>
      </c>
      <c r="I2" s="50" t="s">
        <v>5</v>
      </c>
      <c r="J2" s="50" t="s">
        <v>6</v>
      </c>
      <c r="K2" s="50" t="s">
        <v>7</v>
      </c>
      <c r="L2" s="50" t="s">
        <v>8</v>
      </c>
      <c r="M2" s="50" t="s">
        <v>9</v>
      </c>
      <c r="N2" s="51" t="s">
        <v>10</v>
      </c>
    </row>
    <row r="3" spans="2:14" ht="21" thickBot="1" x14ac:dyDescent="0.25">
      <c r="B3" s="4" t="s">
        <v>5</v>
      </c>
      <c r="C3" s="5">
        <v>12</v>
      </c>
      <c r="D3" s="5">
        <v>15</v>
      </c>
      <c r="E3" s="5">
        <v>17</v>
      </c>
      <c r="F3" s="9">
        <v>45</v>
      </c>
      <c r="H3" s="4" t="s">
        <v>5</v>
      </c>
      <c r="I3" s="6" t="s">
        <v>14</v>
      </c>
      <c r="J3" s="5">
        <v>3</v>
      </c>
      <c r="K3" s="5">
        <v>4</v>
      </c>
      <c r="L3" s="5">
        <v>9</v>
      </c>
      <c r="M3" s="5">
        <v>5</v>
      </c>
      <c r="N3" s="5">
        <v>4</v>
      </c>
    </row>
    <row r="4" spans="2:14" ht="22" customHeight="1" thickBot="1" x14ac:dyDescent="0.25">
      <c r="B4" s="4" t="s">
        <v>6</v>
      </c>
      <c r="C4" s="6">
        <v>14</v>
      </c>
      <c r="D4" s="6">
        <v>9</v>
      </c>
      <c r="E4" s="6">
        <v>10</v>
      </c>
      <c r="F4" s="9">
        <v>26</v>
      </c>
      <c r="H4" s="4" t="s">
        <v>6</v>
      </c>
      <c r="I4" s="6">
        <v>6</v>
      </c>
      <c r="J4" s="6" t="s">
        <v>15</v>
      </c>
      <c r="K4" s="6">
        <v>7</v>
      </c>
      <c r="L4" s="6">
        <v>6</v>
      </c>
      <c r="M4" s="6">
        <v>9</v>
      </c>
      <c r="N4" s="6">
        <v>4</v>
      </c>
    </row>
    <row r="5" spans="2:14" ht="22" customHeight="1" thickBot="1" x14ac:dyDescent="0.25">
      <c r="B5" s="4" t="s">
        <v>7</v>
      </c>
      <c r="C5" s="6">
        <v>13</v>
      </c>
      <c r="D5" s="6">
        <v>20</v>
      </c>
      <c r="E5" s="6">
        <v>11</v>
      </c>
      <c r="F5" s="9">
        <v>42</v>
      </c>
      <c r="H5" s="4" t="s">
        <v>7</v>
      </c>
      <c r="I5" s="6">
        <v>5</v>
      </c>
      <c r="J5" s="6">
        <v>7</v>
      </c>
      <c r="K5" s="6" t="s">
        <v>15</v>
      </c>
      <c r="L5" s="6">
        <v>3</v>
      </c>
      <c r="M5" s="6">
        <v>4</v>
      </c>
      <c r="N5" s="6">
        <v>9</v>
      </c>
    </row>
    <row r="6" spans="2:14" ht="21" thickBot="1" x14ac:dyDescent="0.25">
      <c r="B6" s="4" t="s">
        <v>8</v>
      </c>
      <c r="C6" s="6">
        <v>17</v>
      </c>
      <c r="D6" s="6">
        <v>16</v>
      </c>
      <c r="E6" s="6">
        <v>19</v>
      </c>
      <c r="F6" s="9">
        <v>53</v>
      </c>
      <c r="H6" s="4" t="s">
        <v>8</v>
      </c>
      <c r="I6" s="6">
        <v>5</v>
      </c>
      <c r="J6" s="6">
        <v>4</v>
      </c>
      <c r="K6" s="6">
        <v>3</v>
      </c>
      <c r="L6" s="6" t="s">
        <v>15</v>
      </c>
      <c r="M6" s="6">
        <v>3</v>
      </c>
      <c r="N6" s="6">
        <v>11</v>
      </c>
    </row>
    <row r="7" spans="2:14" ht="21" thickBot="1" x14ac:dyDescent="0.25">
      <c r="B7" s="4" t="s">
        <v>9</v>
      </c>
      <c r="C7" s="6">
        <v>7</v>
      </c>
      <c r="D7" s="6">
        <v>14</v>
      </c>
      <c r="E7" s="6">
        <v>12</v>
      </c>
      <c r="F7" s="9">
        <v>29</v>
      </c>
      <c r="H7" s="4" t="s">
        <v>9</v>
      </c>
      <c r="I7" s="6">
        <v>5</v>
      </c>
      <c r="J7" s="6">
        <v>9</v>
      </c>
      <c r="K7" s="6">
        <v>5</v>
      </c>
      <c r="L7" s="6">
        <v>3</v>
      </c>
      <c r="M7" s="6" t="s">
        <v>15</v>
      </c>
      <c r="N7" s="6">
        <v>14</v>
      </c>
    </row>
    <row r="8" spans="2:14" ht="21" thickBot="1" x14ac:dyDescent="0.25">
      <c r="B8" s="4" t="s">
        <v>10</v>
      </c>
      <c r="C8" s="6">
        <v>22</v>
      </c>
      <c r="D8" s="6">
        <v>16</v>
      </c>
      <c r="E8" s="6">
        <v>18</v>
      </c>
      <c r="F8" s="11">
        <v>38</v>
      </c>
      <c r="H8" s="4" t="s">
        <v>10</v>
      </c>
      <c r="I8" s="6">
        <v>4</v>
      </c>
      <c r="J8" s="6">
        <v>7</v>
      </c>
      <c r="K8" s="6">
        <v>11</v>
      </c>
      <c r="L8" s="6">
        <v>12</v>
      </c>
      <c r="M8" s="6">
        <v>8</v>
      </c>
      <c r="N8" s="6" t="s">
        <v>15</v>
      </c>
    </row>
    <row r="9" spans="2:14" x14ac:dyDescent="0.2">
      <c r="B9" s="29"/>
      <c r="C9" s="29"/>
      <c r="D9" s="29"/>
      <c r="E9" s="29"/>
    </row>
    <row r="10" spans="2:14" x14ac:dyDescent="0.2">
      <c r="B10" s="64"/>
      <c r="C10" s="64"/>
      <c r="D10" s="64"/>
      <c r="E10" s="64"/>
    </row>
    <row r="11" spans="2:14" ht="17" thickBot="1" x14ac:dyDescent="0.25"/>
    <row r="12" spans="2:14" ht="20" customHeight="1" thickBot="1" x14ac:dyDescent="0.25">
      <c r="B12" s="54" t="s">
        <v>1</v>
      </c>
      <c r="C12" s="55" t="s">
        <v>2</v>
      </c>
      <c r="D12" s="55" t="s">
        <v>3</v>
      </c>
      <c r="E12" s="56" t="s">
        <v>4</v>
      </c>
      <c r="H12" s="53" t="s">
        <v>1</v>
      </c>
      <c r="I12" s="57" t="s">
        <v>5</v>
      </c>
      <c r="J12" s="57" t="s">
        <v>6</v>
      </c>
      <c r="K12" s="57" t="s">
        <v>7</v>
      </c>
      <c r="L12" s="57" t="s">
        <v>8</v>
      </c>
      <c r="M12" s="57" t="s">
        <v>9</v>
      </c>
      <c r="N12" s="57" t="s">
        <v>10</v>
      </c>
    </row>
    <row r="13" spans="2:14" ht="21" thickBot="1" x14ac:dyDescent="0.25">
      <c r="B13" s="4" t="s">
        <v>5</v>
      </c>
      <c r="C13" s="6">
        <v>0</v>
      </c>
      <c r="D13" s="5">
        <v>0</v>
      </c>
      <c r="E13" s="5">
        <v>0</v>
      </c>
      <c r="H13" s="4" t="s">
        <v>5</v>
      </c>
      <c r="I13" s="6">
        <v>0</v>
      </c>
      <c r="J13" s="5">
        <v>45</v>
      </c>
      <c r="K13" s="5">
        <v>0</v>
      </c>
      <c r="L13" s="5">
        <v>0</v>
      </c>
      <c r="M13" s="5">
        <v>0</v>
      </c>
      <c r="N13" s="5">
        <v>0</v>
      </c>
    </row>
    <row r="14" spans="2:14" ht="20" thickBot="1" x14ac:dyDescent="0.25">
      <c r="B14" s="30" t="s">
        <v>6</v>
      </c>
      <c r="C14" s="6">
        <v>0</v>
      </c>
      <c r="D14" s="6">
        <v>80</v>
      </c>
      <c r="E14" s="6">
        <v>29</v>
      </c>
      <c r="H14" s="30" t="s">
        <v>6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2:14" ht="21" customHeight="1" thickBot="1" x14ac:dyDescent="0.25">
      <c r="B15" s="30" t="s">
        <v>7</v>
      </c>
      <c r="C15" s="6">
        <v>0</v>
      </c>
      <c r="D15" s="6">
        <v>0</v>
      </c>
      <c r="E15" s="6">
        <v>59</v>
      </c>
      <c r="H15" s="30" t="s">
        <v>7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2:14" ht="21" customHeight="1" thickBot="1" x14ac:dyDescent="0.25">
      <c r="B16" s="4" t="s">
        <v>8</v>
      </c>
      <c r="C16" s="6">
        <v>0</v>
      </c>
      <c r="D16" s="6">
        <v>0</v>
      </c>
      <c r="E16" s="6">
        <v>0</v>
      </c>
      <c r="H16" s="4" t="s">
        <v>8</v>
      </c>
      <c r="I16" s="6">
        <v>0</v>
      </c>
      <c r="J16" s="6">
        <v>0</v>
      </c>
      <c r="K16" s="6">
        <v>17</v>
      </c>
      <c r="L16" s="6">
        <v>0</v>
      </c>
      <c r="M16" s="6">
        <v>36</v>
      </c>
      <c r="N16" s="6">
        <v>0</v>
      </c>
    </row>
    <row r="17" spans="2:14" ht="21" thickBot="1" x14ac:dyDescent="0.25">
      <c r="B17" s="4" t="s">
        <v>9</v>
      </c>
      <c r="C17" s="66">
        <v>65</v>
      </c>
      <c r="D17" s="66">
        <v>0</v>
      </c>
      <c r="E17" s="66">
        <v>0</v>
      </c>
      <c r="H17" s="4" t="s">
        <v>9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2:14" ht="21" thickBot="1" x14ac:dyDescent="0.25">
      <c r="B18" s="65" t="s">
        <v>10</v>
      </c>
      <c r="C18" s="31">
        <v>0</v>
      </c>
      <c r="D18" s="31">
        <v>0</v>
      </c>
      <c r="E18" s="31">
        <v>0</v>
      </c>
      <c r="H18" s="4" t="s">
        <v>10</v>
      </c>
      <c r="I18" s="6">
        <v>0</v>
      </c>
      <c r="J18" s="5">
        <v>38</v>
      </c>
      <c r="K18" s="5">
        <v>0</v>
      </c>
      <c r="L18" s="5">
        <v>0</v>
      </c>
      <c r="M18" s="5">
        <v>0</v>
      </c>
      <c r="N18" s="5">
        <v>0</v>
      </c>
    </row>
    <row r="19" spans="2:14" ht="17" thickBot="1" x14ac:dyDescent="0.25"/>
    <row r="20" spans="2:14" ht="41" customHeight="1" thickBot="1" x14ac:dyDescent="0.25">
      <c r="B20" s="111" t="s">
        <v>295</v>
      </c>
      <c r="C20" s="113">
        <f>SUMPRODUCT(C3:E8,C13:E18) + SUMPRODUCT(I3:N8,I13:N18)</f>
        <v>2674</v>
      </c>
    </row>
    <row r="21" spans="2:14" ht="23" customHeight="1" x14ac:dyDescent="0.2">
      <c r="B21" s="12"/>
      <c r="H21" s="115" t="s">
        <v>296</v>
      </c>
      <c r="J21" s="114" t="s">
        <v>306</v>
      </c>
      <c r="K21">
        <v>2.7123000000000001E-2</v>
      </c>
    </row>
    <row r="22" spans="2:14" ht="20" thickBot="1" x14ac:dyDescent="0.25">
      <c r="H22" s="116" t="s">
        <v>297</v>
      </c>
      <c r="J22" s="114" t="s">
        <v>305</v>
      </c>
      <c r="K22">
        <v>0.11</v>
      </c>
    </row>
    <row r="23" spans="2:14" ht="24" customHeight="1" thickBot="1" x14ac:dyDescent="0.25">
      <c r="B23" s="46" t="s">
        <v>29</v>
      </c>
      <c r="C23" s="47" t="s">
        <v>33</v>
      </c>
      <c r="D23" s="47" t="s">
        <v>35</v>
      </c>
      <c r="E23" s="48" t="s">
        <v>34</v>
      </c>
      <c r="H23" s="116" t="s">
        <v>298</v>
      </c>
    </row>
    <row r="24" spans="2:14" ht="19" x14ac:dyDescent="0.2">
      <c r="B24" s="59" t="s">
        <v>30</v>
      </c>
      <c r="C24" s="60">
        <f>SUM(C13:C18)</f>
        <v>65</v>
      </c>
      <c r="D24" s="61" t="s">
        <v>36</v>
      </c>
      <c r="E24" s="62">
        <v>65</v>
      </c>
      <c r="H24" s="116" t="s">
        <v>299</v>
      </c>
    </row>
    <row r="25" spans="2:14" ht="19" x14ac:dyDescent="0.2">
      <c r="B25" s="37" t="s">
        <v>31</v>
      </c>
      <c r="C25" s="15">
        <f>SUM(D13:D18)</f>
        <v>80</v>
      </c>
      <c r="D25" s="14" t="s">
        <v>36</v>
      </c>
      <c r="E25" s="39">
        <v>80</v>
      </c>
      <c r="H25" s="116" t="s">
        <v>300</v>
      </c>
    </row>
    <row r="26" spans="2:14" ht="19" x14ac:dyDescent="0.2">
      <c r="B26" s="37" t="s">
        <v>32</v>
      </c>
      <c r="C26" s="15">
        <f>SUM(E13:E18)</f>
        <v>88</v>
      </c>
      <c r="D26" s="14" t="s">
        <v>36</v>
      </c>
      <c r="E26" s="39">
        <v>105</v>
      </c>
      <c r="H26" s="116" t="s">
        <v>301</v>
      </c>
    </row>
    <row r="27" spans="2:14" ht="18" customHeight="1" thickBot="1" x14ac:dyDescent="0.25">
      <c r="B27" s="40" t="s">
        <v>5</v>
      </c>
      <c r="C27" s="15">
        <f>F3-SUM($I13:$N13)+SUM(I13:I18)-SUM($C13:$E13)</f>
        <v>0</v>
      </c>
      <c r="D27" s="16" t="s">
        <v>37</v>
      </c>
      <c r="E27" s="45">
        <v>0</v>
      </c>
      <c r="H27" s="116" t="s">
        <v>302</v>
      </c>
    </row>
    <row r="28" spans="2:14" ht="20" thickBot="1" x14ac:dyDescent="0.25">
      <c r="B28" s="40" t="s">
        <v>6</v>
      </c>
      <c r="C28" s="15">
        <f>F4-SUM($I14:$N14)+SUM(J13:J18)-SUM($C14:$E14)</f>
        <v>0</v>
      </c>
      <c r="D28" s="16" t="s">
        <v>37</v>
      </c>
      <c r="E28" s="45">
        <v>0</v>
      </c>
      <c r="H28" s="116" t="s">
        <v>303</v>
      </c>
    </row>
    <row r="29" spans="2:14" ht="20" thickBot="1" x14ac:dyDescent="0.25">
      <c r="B29" s="40" t="s">
        <v>7</v>
      </c>
      <c r="C29" s="15">
        <f>F5-SUM($I15:$N15)+SUM(K13:K18)-SUM($C15:$E15)</f>
        <v>0</v>
      </c>
      <c r="D29" s="16" t="s">
        <v>37</v>
      </c>
      <c r="E29" s="45">
        <v>0</v>
      </c>
      <c r="H29" s="117" t="s">
        <v>304</v>
      </c>
    </row>
    <row r="30" spans="2:14" ht="20" thickBot="1" x14ac:dyDescent="0.25">
      <c r="B30" s="40" t="s">
        <v>8</v>
      </c>
      <c r="C30" s="15">
        <f>F6-SUM($I16:$N16)+SUM(L13:L18)-SUM($C16:$E16)</f>
        <v>0</v>
      </c>
      <c r="D30" s="16" t="s">
        <v>37</v>
      </c>
      <c r="E30" s="45">
        <v>0</v>
      </c>
    </row>
    <row r="31" spans="2:14" ht="20" thickBot="1" x14ac:dyDescent="0.25">
      <c r="B31" s="40" t="s">
        <v>9</v>
      </c>
      <c r="C31" s="15">
        <f>F7-SUM($I17:$N17)+SUM(M13:M18)-SUM($C17:$E17)</f>
        <v>0</v>
      </c>
      <c r="D31" s="16" t="s">
        <v>37</v>
      </c>
      <c r="E31" s="45">
        <v>0</v>
      </c>
    </row>
    <row r="32" spans="2:14" ht="20" thickBot="1" x14ac:dyDescent="0.25">
      <c r="B32" s="41" t="s">
        <v>10</v>
      </c>
      <c r="C32" s="15">
        <f>F8-SUM($I18:$N18)+SUM(N13:N18)-SUM($C18:$E18)</f>
        <v>0</v>
      </c>
      <c r="D32" s="43" t="s">
        <v>37</v>
      </c>
      <c r="E32" s="63">
        <v>0</v>
      </c>
    </row>
  </sheetData>
  <mergeCells count="1">
    <mergeCell ref="C1:E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2C9D-79EF-2140-9CB9-AF5EF9A4B67B}">
  <dimension ref="A1:G32"/>
  <sheetViews>
    <sheetView showGridLines="0" workbookViewId="0"/>
  </sheetViews>
  <sheetFormatPr baseColWidth="10" defaultRowHeight="16" x14ac:dyDescent="0.2"/>
  <cols>
    <col min="1" max="1" width="2.33203125" customWidth="1"/>
    <col min="2" max="2" width="6.1640625" bestFit="1" customWidth="1"/>
    <col min="3" max="3" width="24.5" bestFit="1" customWidth="1"/>
    <col min="4" max="4" width="12.83203125" bestFit="1" customWidth="1"/>
    <col min="5" max="5" width="12.1640625" bestFit="1" customWidth="1"/>
    <col min="6" max="6" width="7.33203125" bestFit="1" customWidth="1"/>
    <col min="7" max="7" width="5.5" bestFit="1" customWidth="1"/>
  </cols>
  <sheetData>
    <row r="1" spans="1:5" x14ac:dyDescent="0.2">
      <c r="A1" s="17" t="s">
        <v>38</v>
      </c>
    </row>
    <row r="2" spans="1:5" x14ac:dyDescent="0.2">
      <c r="A2" s="17" t="s">
        <v>269</v>
      </c>
    </row>
    <row r="3" spans="1:5" x14ac:dyDescent="0.2">
      <c r="A3" s="17" t="s">
        <v>270</v>
      </c>
    </row>
    <row r="4" spans="1:5" x14ac:dyDescent="0.2">
      <c r="A4" s="17" t="s">
        <v>41</v>
      </c>
    </row>
    <row r="5" spans="1:5" x14ac:dyDescent="0.2">
      <c r="A5" s="17" t="s">
        <v>42</v>
      </c>
    </row>
    <row r="6" spans="1:5" x14ac:dyDescent="0.2">
      <c r="A6" s="17"/>
      <c r="B6" t="s">
        <v>271</v>
      </c>
    </row>
    <row r="7" spans="1:5" x14ac:dyDescent="0.2">
      <c r="A7" s="17"/>
      <c r="B7" t="s">
        <v>272</v>
      </c>
    </row>
    <row r="8" spans="1:5" x14ac:dyDescent="0.2">
      <c r="A8" s="17"/>
      <c r="B8" t="s">
        <v>273</v>
      </c>
    </row>
    <row r="9" spans="1:5" x14ac:dyDescent="0.2">
      <c r="A9" s="17" t="s">
        <v>46</v>
      </c>
    </row>
    <row r="10" spans="1:5" x14ac:dyDescent="0.2">
      <c r="B10" t="s">
        <v>47</v>
      </c>
    </row>
    <row r="11" spans="1:5" x14ac:dyDescent="0.2">
      <c r="B11" t="s">
        <v>274</v>
      </c>
    </row>
    <row r="12" spans="1:5" x14ac:dyDescent="0.2">
      <c r="B12" t="s">
        <v>48</v>
      </c>
    </row>
    <row r="14" spans="1:5" ht="17" thickBot="1" x14ac:dyDescent="0.25">
      <c r="A14" t="s">
        <v>49</v>
      </c>
    </row>
    <row r="15" spans="1:5" ht="17" thickBot="1" x14ac:dyDescent="0.25">
      <c r="B15" s="19" t="s">
        <v>50</v>
      </c>
      <c r="C15" s="19" t="s">
        <v>51</v>
      </c>
      <c r="D15" s="19" t="s">
        <v>52</v>
      </c>
      <c r="E15" s="19" t="s">
        <v>53</v>
      </c>
    </row>
    <row r="16" spans="1:5" ht="17" thickBot="1" x14ac:dyDescent="0.25">
      <c r="B16" s="18" t="s">
        <v>252</v>
      </c>
      <c r="C16" s="18" t="s">
        <v>275</v>
      </c>
      <c r="D16" s="21">
        <v>0</v>
      </c>
      <c r="E16" s="21">
        <v>7.356335646753956E-4</v>
      </c>
    </row>
    <row r="19" spans="1:7" ht="17" thickBot="1" x14ac:dyDescent="0.25">
      <c r="A19" t="s">
        <v>54</v>
      </c>
    </row>
    <row r="20" spans="1:7" ht="17" thickBot="1" x14ac:dyDescent="0.25">
      <c r="B20" s="19" t="s">
        <v>50</v>
      </c>
      <c r="C20" s="19" t="s">
        <v>51</v>
      </c>
      <c r="D20" s="19" t="s">
        <v>52</v>
      </c>
      <c r="E20" s="19" t="s">
        <v>53</v>
      </c>
      <c r="F20" s="19" t="s">
        <v>55</v>
      </c>
    </row>
    <row r="21" spans="1:7" x14ac:dyDescent="0.2">
      <c r="B21" s="20" t="s">
        <v>171</v>
      </c>
      <c r="C21" s="20" t="s">
        <v>276</v>
      </c>
      <c r="D21" s="23">
        <v>0</v>
      </c>
      <c r="E21" s="23">
        <v>0.18980817701348826</v>
      </c>
      <c r="F21" s="20" t="s">
        <v>65</v>
      </c>
    </row>
    <row r="22" spans="1:7" x14ac:dyDescent="0.2">
      <c r="B22" s="20" t="s">
        <v>277</v>
      </c>
      <c r="C22" s="20" t="s">
        <v>278</v>
      </c>
      <c r="D22" s="23">
        <v>0</v>
      </c>
      <c r="E22" s="23">
        <v>0.10863020120816176</v>
      </c>
      <c r="F22" s="20" t="s">
        <v>65</v>
      </c>
    </row>
    <row r="23" spans="1:7" x14ac:dyDescent="0.2">
      <c r="B23" s="20" t="s">
        <v>154</v>
      </c>
      <c r="C23" s="20" t="s">
        <v>279</v>
      </c>
      <c r="D23" s="23">
        <v>0</v>
      </c>
      <c r="E23" s="23">
        <v>0.27082757032290444</v>
      </c>
      <c r="F23" s="20" t="s">
        <v>65</v>
      </c>
    </row>
    <row r="24" spans="1:7" x14ac:dyDescent="0.2">
      <c r="B24" s="20" t="s">
        <v>280</v>
      </c>
      <c r="C24" s="20" t="s">
        <v>281</v>
      </c>
      <c r="D24" s="23">
        <v>0</v>
      </c>
      <c r="E24" s="23">
        <v>4.7942472762388E-2</v>
      </c>
      <c r="F24" s="20" t="s">
        <v>65</v>
      </c>
    </row>
    <row r="25" spans="1:7" x14ac:dyDescent="0.2">
      <c r="B25" s="20" t="s">
        <v>282</v>
      </c>
      <c r="C25" s="20" t="s">
        <v>283</v>
      </c>
      <c r="D25" s="23">
        <v>0</v>
      </c>
      <c r="E25" s="23">
        <v>0.25446985033346842</v>
      </c>
      <c r="F25" s="20" t="s">
        <v>65</v>
      </c>
    </row>
    <row r="26" spans="1:7" ht="17" thickBot="1" x14ac:dyDescent="0.25">
      <c r="B26" s="18" t="s">
        <v>284</v>
      </c>
      <c r="C26" s="18" t="s">
        <v>285</v>
      </c>
      <c r="D26" s="21">
        <v>0</v>
      </c>
      <c r="E26" s="21">
        <v>0.12832272835958905</v>
      </c>
      <c r="F26" s="18" t="s">
        <v>65</v>
      </c>
    </row>
    <row r="29" spans="1:7" ht="17" thickBot="1" x14ac:dyDescent="0.25">
      <c r="A29" t="s">
        <v>56</v>
      </c>
    </row>
    <row r="30" spans="1:7" ht="17" thickBot="1" x14ac:dyDescent="0.25">
      <c r="B30" s="19" t="s">
        <v>50</v>
      </c>
      <c r="C30" s="19" t="s">
        <v>51</v>
      </c>
      <c r="D30" s="19" t="s">
        <v>57</v>
      </c>
      <c r="E30" s="19" t="s">
        <v>58</v>
      </c>
      <c r="F30" s="19" t="s">
        <v>59</v>
      </c>
      <c r="G30" s="19" t="s">
        <v>60</v>
      </c>
    </row>
    <row r="31" spans="1:7" x14ac:dyDescent="0.2">
      <c r="B31" s="20" t="s">
        <v>244</v>
      </c>
      <c r="C31" s="20" t="s">
        <v>286</v>
      </c>
      <c r="D31" s="23">
        <v>1.0000009999999999</v>
      </c>
      <c r="E31" s="20" t="s">
        <v>287</v>
      </c>
      <c r="F31" s="20" t="s">
        <v>103</v>
      </c>
      <c r="G31" s="20">
        <v>0</v>
      </c>
    </row>
    <row r="32" spans="1:7" ht="17" thickBot="1" x14ac:dyDescent="0.25">
      <c r="B32" s="18" t="s">
        <v>250</v>
      </c>
      <c r="C32" s="18" t="s">
        <v>288</v>
      </c>
      <c r="D32" s="21">
        <v>0.11000000005722599</v>
      </c>
      <c r="E32" s="18" t="s">
        <v>289</v>
      </c>
      <c r="F32" s="18" t="s">
        <v>103</v>
      </c>
      <c r="G32" s="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F83A-652B-1445-80B0-ECE1EC21BB9E}">
  <dimension ref="A1:E20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1640625" bestFit="1" customWidth="1"/>
    <col min="3" max="3" width="22.33203125" bestFit="1" customWidth="1"/>
    <col min="4" max="4" width="12.1640625" bestFit="1" customWidth="1"/>
    <col min="5" max="5" width="12.83203125" bestFit="1" customWidth="1"/>
  </cols>
  <sheetData>
    <row r="1" spans="1:5" x14ac:dyDescent="0.2">
      <c r="A1" s="17" t="s">
        <v>129</v>
      </c>
    </row>
    <row r="2" spans="1:5" x14ac:dyDescent="0.2">
      <c r="A2" s="17" t="s">
        <v>269</v>
      </c>
    </row>
    <row r="3" spans="1:5" x14ac:dyDescent="0.2">
      <c r="A3" s="17" t="s">
        <v>270</v>
      </c>
    </row>
    <row r="6" spans="1:5" ht="17" thickBot="1" x14ac:dyDescent="0.25">
      <c r="A6" t="s">
        <v>54</v>
      </c>
    </row>
    <row r="7" spans="1:5" x14ac:dyDescent="0.2">
      <c r="B7" s="25"/>
      <c r="C7" s="25"/>
      <c r="D7" s="25" t="s">
        <v>131</v>
      </c>
      <c r="E7" s="25" t="s">
        <v>133</v>
      </c>
    </row>
    <row r="8" spans="1:5" ht="17" thickBot="1" x14ac:dyDescent="0.25">
      <c r="B8" s="26" t="s">
        <v>50</v>
      </c>
      <c r="C8" s="26" t="s">
        <v>51</v>
      </c>
      <c r="D8" s="26" t="s">
        <v>132</v>
      </c>
      <c r="E8" s="26" t="s">
        <v>290</v>
      </c>
    </row>
    <row r="9" spans="1:5" x14ac:dyDescent="0.2">
      <c r="B9" s="20" t="s">
        <v>171</v>
      </c>
      <c r="C9" s="20" t="s">
        <v>276</v>
      </c>
      <c r="D9" s="20">
        <v>0.18980817701348826</v>
      </c>
      <c r="E9" s="20">
        <v>0</v>
      </c>
    </row>
    <row r="10" spans="1:5" x14ac:dyDescent="0.2">
      <c r="B10" s="20" t="s">
        <v>277</v>
      </c>
      <c r="C10" s="20" t="s">
        <v>278</v>
      </c>
      <c r="D10" s="20">
        <v>0.10863020120816176</v>
      </c>
      <c r="E10" s="20">
        <v>0</v>
      </c>
    </row>
    <row r="11" spans="1:5" x14ac:dyDescent="0.2">
      <c r="B11" s="20" t="s">
        <v>154</v>
      </c>
      <c r="C11" s="20" t="s">
        <v>279</v>
      </c>
      <c r="D11" s="20">
        <v>0.27082757032290444</v>
      </c>
      <c r="E11" s="20">
        <v>0</v>
      </c>
    </row>
    <row r="12" spans="1:5" x14ac:dyDescent="0.2">
      <c r="B12" s="20" t="s">
        <v>280</v>
      </c>
      <c r="C12" s="20" t="s">
        <v>281</v>
      </c>
      <c r="D12" s="20">
        <v>4.7942472762388E-2</v>
      </c>
      <c r="E12" s="20">
        <v>0</v>
      </c>
    </row>
    <row r="13" spans="1:5" x14ac:dyDescent="0.2">
      <c r="B13" s="20" t="s">
        <v>282</v>
      </c>
      <c r="C13" s="20" t="s">
        <v>283</v>
      </c>
      <c r="D13" s="20">
        <v>0.25446985033346842</v>
      </c>
      <c r="E13" s="20">
        <v>0</v>
      </c>
    </row>
    <row r="14" spans="1:5" ht="17" thickBot="1" x14ac:dyDescent="0.25">
      <c r="B14" s="18" t="s">
        <v>284</v>
      </c>
      <c r="C14" s="18" t="s">
        <v>285</v>
      </c>
      <c r="D14" s="18">
        <v>0.12832272835958905</v>
      </c>
      <c r="E14" s="18">
        <v>0</v>
      </c>
    </row>
    <row r="16" spans="1:5" ht="17" thickBot="1" x14ac:dyDescent="0.25">
      <c r="A16" t="s">
        <v>56</v>
      </c>
    </row>
    <row r="17" spans="2:5" x14ac:dyDescent="0.2">
      <c r="B17" s="25"/>
      <c r="C17" s="25"/>
      <c r="D17" s="25" t="s">
        <v>131</v>
      </c>
      <c r="E17" s="25" t="s">
        <v>291</v>
      </c>
    </row>
    <row r="18" spans="2:5" ht="17" thickBot="1" x14ac:dyDescent="0.25">
      <c r="B18" s="26" t="s">
        <v>50</v>
      </c>
      <c r="C18" s="26" t="s">
        <v>51</v>
      </c>
      <c r="D18" s="26" t="s">
        <v>132</v>
      </c>
      <c r="E18" s="26" t="s">
        <v>292</v>
      </c>
    </row>
    <row r="19" spans="2:5" x14ac:dyDescent="0.2">
      <c r="B19" s="20" t="s">
        <v>244</v>
      </c>
      <c r="C19" s="20" t="s">
        <v>286</v>
      </c>
      <c r="D19" s="20">
        <v>1.0000009999999999</v>
      </c>
      <c r="E19" s="20">
        <v>-1.913667336339131E-3</v>
      </c>
    </row>
    <row r="20" spans="2:5" ht="17" thickBot="1" x14ac:dyDescent="0.25">
      <c r="B20" s="18" t="s">
        <v>250</v>
      </c>
      <c r="C20" s="18" t="s">
        <v>288</v>
      </c>
      <c r="D20" s="18">
        <v>0.11000000005722599</v>
      </c>
      <c r="E20" s="18">
        <v>3.077222091914672E-2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7D35-4D2E-C546-A5B8-8A664D25196E}">
  <dimension ref="A1:J18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1640625" bestFit="1" customWidth="1"/>
    <col min="3" max="3" width="24.5" bestFit="1" customWidth="1"/>
    <col min="4" max="4" width="12.1640625" bestFit="1" customWidth="1"/>
    <col min="5" max="5" width="2.33203125" customWidth="1"/>
    <col min="6" max="6" width="6.1640625" bestFit="1" customWidth="1"/>
    <col min="7" max="7" width="9" bestFit="1" customWidth="1"/>
    <col min="8" max="8" width="2.33203125" customWidth="1"/>
    <col min="9" max="9" width="6.1640625" bestFit="1" customWidth="1"/>
    <col min="10" max="10" width="9" bestFit="1" customWidth="1"/>
  </cols>
  <sheetData>
    <row r="1" spans="1:10" x14ac:dyDescent="0.2">
      <c r="A1" s="17" t="s">
        <v>143</v>
      </c>
    </row>
    <row r="2" spans="1:10" x14ac:dyDescent="0.2">
      <c r="A2" s="17" t="s">
        <v>269</v>
      </c>
    </row>
    <row r="3" spans="1:10" x14ac:dyDescent="0.2">
      <c r="A3" s="17" t="s">
        <v>270</v>
      </c>
    </row>
    <row r="5" spans="1:10" ht="17" thickBot="1" x14ac:dyDescent="0.25"/>
    <row r="6" spans="1:10" x14ac:dyDescent="0.2">
      <c r="B6" s="25"/>
      <c r="C6" s="25" t="s">
        <v>135</v>
      </c>
      <c r="D6" s="25"/>
    </row>
    <row r="7" spans="1:10" ht="17" thickBot="1" x14ac:dyDescent="0.25">
      <c r="B7" s="26" t="s">
        <v>50</v>
      </c>
      <c r="C7" s="26" t="s">
        <v>51</v>
      </c>
      <c r="D7" s="26" t="s">
        <v>132</v>
      </c>
    </row>
    <row r="8" spans="1:10" ht="17" thickBot="1" x14ac:dyDescent="0.25">
      <c r="B8" s="18" t="s">
        <v>252</v>
      </c>
      <c r="C8" s="18" t="s">
        <v>275</v>
      </c>
      <c r="D8" s="21">
        <v>7.356335646753956E-4</v>
      </c>
    </row>
    <row r="10" spans="1:10" ht="17" thickBot="1" x14ac:dyDescent="0.25"/>
    <row r="11" spans="1:10" x14ac:dyDescent="0.2">
      <c r="B11" s="25"/>
      <c r="C11" s="25" t="s">
        <v>144</v>
      </c>
      <c r="D11" s="25"/>
      <c r="F11" s="25" t="s">
        <v>145</v>
      </c>
      <c r="G11" s="25" t="s">
        <v>135</v>
      </c>
      <c r="I11" s="25" t="s">
        <v>148</v>
      </c>
      <c r="J11" s="25" t="s">
        <v>135</v>
      </c>
    </row>
    <row r="12" spans="1:10" ht="17" thickBot="1" x14ac:dyDescent="0.25">
      <c r="B12" s="26" t="s">
        <v>50</v>
      </c>
      <c r="C12" s="26" t="s">
        <v>51</v>
      </c>
      <c r="D12" s="26" t="s">
        <v>132</v>
      </c>
      <c r="F12" s="26" t="s">
        <v>146</v>
      </c>
      <c r="G12" s="26" t="s">
        <v>147</v>
      </c>
      <c r="I12" s="26" t="s">
        <v>146</v>
      </c>
      <c r="J12" s="26" t="s">
        <v>147</v>
      </c>
    </row>
    <row r="13" spans="1:10" x14ac:dyDescent="0.2">
      <c r="B13" s="20" t="s">
        <v>171</v>
      </c>
      <c r="C13" s="20" t="s">
        <v>276</v>
      </c>
      <c r="D13" s="23">
        <v>0.18980817701348826</v>
      </c>
      <c r="F13" s="23">
        <v>0</v>
      </c>
      <c r="G13" s="23">
        <v>85</v>
      </c>
      <c r="I13" s="23">
        <v>250</v>
      </c>
      <c r="J13" s="23">
        <v>18835</v>
      </c>
    </row>
    <row r="14" spans="1:10" x14ac:dyDescent="0.2">
      <c r="B14" s="20" t="s">
        <v>277</v>
      </c>
      <c r="C14" s="20" t="s">
        <v>278</v>
      </c>
      <c r="D14" s="23">
        <v>0.10863020120816176</v>
      </c>
      <c r="F14" s="23">
        <v>0</v>
      </c>
      <c r="G14" s="23">
        <v>110</v>
      </c>
      <c r="I14" s="23">
        <v>398.5</v>
      </c>
      <c r="J14" s="23">
        <v>20035</v>
      </c>
    </row>
    <row r="15" spans="1:10" x14ac:dyDescent="0.2">
      <c r="B15" s="20" t="s">
        <v>154</v>
      </c>
      <c r="C15" s="20" t="s">
        <v>279</v>
      </c>
      <c r="D15" s="23">
        <v>0.27082757032290444</v>
      </c>
      <c r="F15" s="23">
        <v>0</v>
      </c>
      <c r="G15" s="23">
        <v>125</v>
      </c>
      <c r="I15" s="23">
        <v>597</v>
      </c>
      <c r="J15" s="23">
        <v>21020</v>
      </c>
    </row>
    <row r="16" spans="1:10" x14ac:dyDescent="0.2">
      <c r="B16" s="20" t="s">
        <v>280</v>
      </c>
      <c r="C16" s="20" t="s">
        <v>281</v>
      </c>
      <c r="D16" s="23">
        <v>4.7942472762388E-2</v>
      </c>
      <c r="F16" s="23"/>
      <c r="G16" s="23"/>
      <c r="I16" s="23"/>
      <c r="J16" s="23"/>
    </row>
    <row r="17" spans="2:10" x14ac:dyDescent="0.2">
      <c r="B17" s="20" t="s">
        <v>282</v>
      </c>
      <c r="C17" s="20" t="s">
        <v>283</v>
      </c>
      <c r="D17" s="23">
        <v>0.25446985033346842</v>
      </c>
      <c r="F17" s="23"/>
      <c r="G17" s="23"/>
      <c r="I17" s="23"/>
      <c r="J17" s="23"/>
    </row>
    <row r="18" spans="2:10" ht="17" thickBot="1" x14ac:dyDescent="0.25">
      <c r="B18" s="18" t="s">
        <v>284</v>
      </c>
      <c r="C18" s="18" t="s">
        <v>285</v>
      </c>
      <c r="D18" s="21">
        <v>0.12832272835958905</v>
      </c>
      <c r="F18" s="21"/>
      <c r="G18" s="21"/>
      <c r="I18" s="21"/>
      <c r="J18" s="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6FD9-9491-024D-8CA4-AD470BFBFFE2}">
  <dimension ref="B4:R23"/>
  <sheetViews>
    <sheetView topLeftCell="I6" workbookViewId="0">
      <selection activeCell="R13" sqref="R13"/>
    </sheetView>
  </sheetViews>
  <sheetFormatPr baseColWidth="10" defaultRowHeight="24" x14ac:dyDescent="0.3"/>
  <cols>
    <col min="1" max="1" width="10.83203125" style="79"/>
    <col min="2" max="2" width="20" style="79" customWidth="1"/>
    <col min="3" max="3" width="22" style="79" customWidth="1"/>
    <col min="4" max="4" width="10.83203125" style="79"/>
    <col min="5" max="5" width="25.5" style="79" customWidth="1"/>
    <col min="6" max="7" width="16.1640625" style="79" customWidth="1"/>
    <col min="8" max="8" width="19.6640625" style="79" customWidth="1"/>
    <col min="9" max="11" width="16.1640625" style="79" customWidth="1"/>
    <col min="12" max="12" width="10.83203125" style="79"/>
    <col min="13" max="13" width="26.5" style="79" customWidth="1"/>
    <col min="14" max="14" width="19.83203125" style="79" customWidth="1"/>
    <col min="15" max="15" width="28.83203125" style="79" customWidth="1"/>
    <col min="16" max="16" width="10.83203125" style="79"/>
    <col min="17" max="17" width="25.5" style="79" customWidth="1"/>
    <col min="18" max="18" width="31.6640625" style="79" customWidth="1"/>
    <col min="19" max="16384" width="10.83203125" style="79"/>
  </cols>
  <sheetData>
    <row r="4" spans="2:18" x14ac:dyDescent="0.3">
      <c r="E4" s="80"/>
      <c r="F4" s="81" t="s">
        <v>19</v>
      </c>
      <c r="G4" s="82" t="s">
        <v>20</v>
      </c>
      <c r="H4" s="82" t="s">
        <v>21</v>
      </c>
      <c r="I4" s="82" t="s">
        <v>22</v>
      </c>
      <c r="J4" s="82" t="s">
        <v>23</v>
      </c>
      <c r="K4" s="82" t="s">
        <v>24</v>
      </c>
    </row>
    <row r="5" spans="2:18" ht="25" thickBot="1" x14ac:dyDescent="0.35">
      <c r="B5" s="83"/>
      <c r="C5" s="84" t="s">
        <v>18</v>
      </c>
      <c r="E5" s="85"/>
      <c r="F5" s="86"/>
      <c r="G5" s="87"/>
      <c r="H5" s="87"/>
      <c r="I5" s="87"/>
      <c r="J5" s="87"/>
      <c r="K5" s="87"/>
      <c r="Q5" s="110"/>
      <c r="R5" s="109" t="s">
        <v>293</v>
      </c>
    </row>
    <row r="6" spans="2:18" ht="26" thickTop="1" thickBot="1" x14ac:dyDescent="0.35">
      <c r="B6" s="88" t="s">
        <v>19</v>
      </c>
      <c r="C6" s="89">
        <v>7.0000000000000007E-2</v>
      </c>
      <c r="E6" s="90" t="s">
        <v>19</v>
      </c>
      <c r="F6" s="91">
        <v>1E-3</v>
      </c>
      <c r="G6" s="92">
        <v>2.9999999999999997E-4</v>
      </c>
      <c r="H6" s="92">
        <v>-2.9999999999999997E-4</v>
      </c>
      <c r="I6" s="92">
        <v>3.5E-4</v>
      </c>
      <c r="J6" s="92">
        <v>-3.5E-4</v>
      </c>
      <c r="K6" s="92">
        <v>4.0000000000000002E-4</v>
      </c>
      <c r="Q6" s="107" t="s">
        <v>19</v>
      </c>
      <c r="R6" s="108">
        <f>O17</f>
        <v>1898.0817701348826</v>
      </c>
    </row>
    <row r="7" spans="2:18" ht="25" thickBot="1" x14ac:dyDescent="0.35">
      <c r="B7" s="88" t="s">
        <v>20</v>
      </c>
      <c r="C7" s="89">
        <v>0.12</v>
      </c>
      <c r="E7" s="90" t="s">
        <v>20</v>
      </c>
      <c r="F7" s="91" t="s">
        <v>25</v>
      </c>
      <c r="G7" s="92">
        <v>8.9999999999999993E-3</v>
      </c>
      <c r="H7" s="92">
        <v>4.0000000000000002E-4</v>
      </c>
      <c r="I7" s="92">
        <v>1.6000000000000001E-3</v>
      </c>
      <c r="J7" s="92">
        <v>-1.6000000000000001E-3</v>
      </c>
      <c r="K7" s="92">
        <v>5.9999999999999995E-4</v>
      </c>
      <c r="Q7" s="107" t="s">
        <v>20</v>
      </c>
      <c r="R7" s="108">
        <f>O18</f>
        <v>1086.3020120816177</v>
      </c>
    </row>
    <row r="8" spans="2:18" ht="25" thickBot="1" x14ac:dyDescent="0.35">
      <c r="B8" s="88" t="s">
        <v>21</v>
      </c>
      <c r="C8" s="89">
        <v>0.11</v>
      </c>
      <c r="E8" s="90" t="s">
        <v>21</v>
      </c>
      <c r="F8" s="91" t="s">
        <v>25</v>
      </c>
      <c r="G8" s="92"/>
      <c r="H8" s="92">
        <v>8.0000000000000002E-3</v>
      </c>
      <c r="I8" s="92">
        <v>1.5E-3</v>
      </c>
      <c r="J8" s="92">
        <v>-5.4999999999999997E-3</v>
      </c>
      <c r="K8" s="92">
        <v>-6.9999999999999999E-4</v>
      </c>
      <c r="Q8" s="107" t="s">
        <v>21</v>
      </c>
      <c r="R8" s="108">
        <f>O19</f>
        <v>2708.2757032290442</v>
      </c>
    </row>
    <row r="9" spans="2:18" ht="25" thickBot="1" x14ac:dyDescent="0.35">
      <c r="B9" s="88" t="s">
        <v>22</v>
      </c>
      <c r="C9" s="89">
        <v>0.14000000000000001</v>
      </c>
      <c r="E9" s="90" t="s">
        <v>22</v>
      </c>
      <c r="F9" s="91"/>
      <c r="G9" s="92"/>
      <c r="H9" s="92"/>
      <c r="I9" s="92">
        <v>1.2E-2</v>
      </c>
      <c r="J9" s="92">
        <v>-5.0000000000000001E-4</v>
      </c>
      <c r="K9" s="92">
        <v>8.0000000000000004E-4</v>
      </c>
      <c r="Q9" s="107" t="s">
        <v>22</v>
      </c>
      <c r="R9" s="108">
        <f>O20</f>
        <v>479.42472762388002</v>
      </c>
    </row>
    <row r="10" spans="2:18" ht="25" thickBot="1" x14ac:dyDescent="0.35">
      <c r="B10" s="88" t="s">
        <v>23</v>
      </c>
      <c r="C10" s="89">
        <v>0.14000000000000001</v>
      </c>
      <c r="E10" s="90" t="s">
        <v>23</v>
      </c>
      <c r="F10" s="91"/>
      <c r="G10" s="92"/>
      <c r="H10" s="92"/>
      <c r="I10" s="92"/>
      <c r="J10" s="92">
        <v>1.2E-2</v>
      </c>
      <c r="K10" s="92">
        <v>-8.0000000000000004E-4</v>
      </c>
      <c r="Q10" s="107" t="s">
        <v>23</v>
      </c>
      <c r="R10" s="108">
        <f>O21</f>
        <v>2544.6985033346841</v>
      </c>
    </row>
    <row r="11" spans="2:18" ht="25" thickBot="1" x14ac:dyDescent="0.35">
      <c r="B11" s="88" t="s">
        <v>24</v>
      </c>
      <c r="C11" s="89">
        <v>0.09</v>
      </c>
      <c r="E11" s="90" t="s">
        <v>24</v>
      </c>
      <c r="F11" s="91"/>
      <c r="G11" s="92"/>
      <c r="H11" s="92"/>
      <c r="I11" s="92"/>
      <c r="J11" s="92"/>
      <c r="K11" s="92">
        <v>5.0000000000000001E-3</v>
      </c>
      <c r="Q11" s="107" t="s">
        <v>24</v>
      </c>
      <c r="R11" s="108">
        <f>O22</f>
        <v>1283.2272835958904</v>
      </c>
    </row>
    <row r="12" spans="2:18" ht="26" x14ac:dyDescent="0.3">
      <c r="E12" s="95"/>
      <c r="F12" s="96" t="s">
        <v>26</v>
      </c>
      <c r="G12" s="96"/>
      <c r="H12" s="96"/>
      <c r="I12" s="96"/>
      <c r="J12" s="96"/>
      <c r="K12" s="96"/>
      <c r="M12" s="93" t="s">
        <v>266</v>
      </c>
      <c r="N12" s="94" cm="1">
        <f t="array" ref="N12">MMULT(F13:K13,N17:N22)</f>
        <v>0.11000000005722599</v>
      </c>
    </row>
    <row r="13" spans="2:18" ht="26" customHeight="1" x14ac:dyDescent="0.3">
      <c r="E13" s="101" t="s">
        <v>263</v>
      </c>
      <c r="F13" s="102">
        <f>7/100</f>
        <v>7.0000000000000007E-2</v>
      </c>
      <c r="G13" s="102">
        <f>12/100</f>
        <v>0.12</v>
      </c>
      <c r="H13" s="102">
        <f>11/100</f>
        <v>0.11</v>
      </c>
      <c r="I13" s="102">
        <f>14/100</f>
        <v>0.14000000000000001</v>
      </c>
      <c r="J13" s="102">
        <f>14/100</f>
        <v>0.14000000000000001</v>
      </c>
      <c r="K13" s="102">
        <f>9/100</f>
        <v>0.09</v>
      </c>
      <c r="M13" s="93" t="s">
        <v>267</v>
      </c>
      <c r="N13" s="103" cm="1">
        <f t="array" ref="N13">MMULT(TRANSPOSE(N17:N22),MMULT(F18:K23,N17:N22))</f>
        <v>7.356335646753956E-4</v>
      </c>
    </row>
    <row r="14" spans="2:18" x14ac:dyDescent="0.3">
      <c r="M14" s="93" t="s">
        <v>268</v>
      </c>
      <c r="N14" s="103">
        <f>SQRT(N13)</f>
        <v>2.7122565599061524E-2</v>
      </c>
    </row>
    <row r="16" spans="2:18" x14ac:dyDescent="0.3">
      <c r="E16" s="80"/>
      <c r="F16" s="81" t="s">
        <v>19</v>
      </c>
      <c r="G16" s="82" t="s">
        <v>20</v>
      </c>
      <c r="H16" s="82" t="s">
        <v>21</v>
      </c>
      <c r="I16" s="82" t="s">
        <v>22</v>
      </c>
      <c r="J16" s="82" t="s">
        <v>23</v>
      </c>
      <c r="K16" s="82" t="s">
        <v>24</v>
      </c>
      <c r="M16" s="100"/>
      <c r="N16" s="104" t="s">
        <v>264</v>
      </c>
      <c r="O16" s="104" t="s">
        <v>293</v>
      </c>
    </row>
    <row r="17" spans="5:15" ht="25" thickBot="1" x14ac:dyDescent="0.35">
      <c r="E17" s="85"/>
      <c r="F17" s="86"/>
      <c r="G17" s="87"/>
      <c r="H17" s="87"/>
      <c r="I17" s="87"/>
      <c r="J17" s="87"/>
      <c r="K17" s="87"/>
      <c r="M17" s="97" t="s">
        <v>19</v>
      </c>
      <c r="N17" s="106">
        <v>0.18980817701348826</v>
      </c>
      <c r="O17" s="106">
        <f>N17*10000</f>
        <v>1898.0817701348826</v>
      </c>
    </row>
    <row r="18" spans="5:15" ht="25" thickBot="1" x14ac:dyDescent="0.35">
      <c r="E18" s="90" t="s">
        <v>19</v>
      </c>
      <c r="F18" s="91">
        <v>1E-3</v>
      </c>
      <c r="G18" s="92">
        <v>2.9999999999999997E-4</v>
      </c>
      <c r="H18" s="92">
        <v>-2.9999999999999997E-4</v>
      </c>
      <c r="I18" s="92">
        <v>3.5E-4</v>
      </c>
      <c r="J18" s="92">
        <v>-3.5E-4</v>
      </c>
      <c r="K18" s="92">
        <v>4.0000000000000002E-4</v>
      </c>
      <c r="M18" s="97" t="s">
        <v>20</v>
      </c>
      <c r="N18" s="106">
        <v>0.10863020120816176</v>
      </c>
      <c r="O18" s="106">
        <f>N18*10000</f>
        <v>1086.3020120816177</v>
      </c>
    </row>
    <row r="19" spans="5:15" ht="25" thickBot="1" x14ac:dyDescent="0.35">
      <c r="E19" s="90" t="s">
        <v>20</v>
      </c>
      <c r="F19" s="98">
        <f>G18</f>
        <v>2.9999999999999997E-4</v>
      </c>
      <c r="G19" s="92">
        <v>8.9999999999999993E-3</v>
      </c>
      <c r="H19" s="92">
        <v>4.0000000000000002E-4</v>
      </c>
      <c r="I19" s="92">
        <v>1.6000000000000001E-3</v>
      </c>
      <c r="J19" s="92">
        <v>-1.6000000000000001E-3</v>
      </c>
      <c r="K19" s="92">
        <v>5.9999999999999995E-4</v>
      </c>
      <c r="M19" s="97" t="s">
        <v>21</v>
      </c>
      <c r="N19" s="106">
        <v>0.27082757032290444</v>
      </c>
      <c r="O19" s="106">
        <f>N19*10000</f>
        <v>2708.2757032290442</v>
      </c>
    </row>
    <row r="20" spans="5:15" ht="25" thickBot="1" x14ac:dyDescent="0.35">
      <c r="E20" s="90" t="s">
        <v>21</v>
      </c>
      <c r="F20" s="98">
        <f>H18</f>
        <v>-2.9999999999999997E-4</v>
      </c>
      <c r="G20" s="99">
        <f>H19</f>
        <v>4.0000000000000002E-4</v>
      </c>
      <c r="H20" s="92">
        <v>8.0000000000000002E-3</v>
      </c>
      <c r="I20" s="92">
        <v>1.5E-3</v>
      </c>
      <c r="J20" s="92">
        <v>-5.4999999999999997E-3</v>
      </c>
      <c r="K20" s="92">
        <v>-6.9999999999999999E-4</v>
      </c>
      <c r="M20" s="97" t="s">
        <v>22</v>
      </c>
      <c r="N20" s="106">
        <v>4.7942472762388E-2</v>
      </c>
      <c r="O20" s="106">
        <f>N20*10000</f>
        <v>479.42472762388002</v>
      </c>
    </row>
    <row r="21" spans="5:15" ht="25" thickBot="1" x14ac:dyDescent="0.35">
      <c r="E21" s="90" t="s">
        <v>22</v>
      </c>
      <c r="F21" s="98">
        <f>I18</f>
        <v>3.5E-4</v>
      </c>
      <c r="G21" s="99">
        <f>I19</f>
        <v>1.6000000000000001E-3</v>
      </c>
      <c r="H21" s="99">
        <f>I20</f>
        <v>1.5E-3</v>
      </c>
      <c r="I21" s="92">
        <v>1.2E-2</v>
      </c>
      <c r="J21" s="92">
        <v>-5.0000000000000001E-4</v>
      </c>
      <c r="K21" s="92">
        <v>8.0000000000000004E-4</v>
      </c>
      <c r="M21" s="97" t="s">
        <v>23</v>
      </c>
      <c r="N21" s="106">
        <v>0.25446985033346842</v>
      </c>
      <c r="O21" s="106">
        <f>N21*10000</f>
        <v>2544.6985033346841</v>
      </c>
    </row>
    <row r="22" spans="5:15" ht="25" thickBot="1" x14ac:dyDescent="0.35">
      <c r="E22" s="90" t="s">
        <v>23</v>
      </c>
      <c r="F22" s="98">
        <f>J18</f>
        <v>-3.5E-4</v>
      </c>
      <c r="G22" s="99">
        <f>J19</f>
        <v>-1.6000000000000001E-3</v>
      </c>
      <c r="H22" s="99">
        <f>J20</f>
        <v>-5.4999999999999997E-3</v>
      </c>
      <c r="I22" s="99">
        <f>J21</f>
        <v>-5.0000000000000001E-4</v>
      </c>
      <c r="J22" s="92">
        <v>1.2E-2</v>
      </c>
      <c r="K22" s="92">
        <v>-8.0000000000000004E-4</v>
      </c>
      <c r="M22" s="97" t="s">
        <v>24</v>
      </c>
      <c r="N22" s="106">
        <v>0.12832272835958905</v>
      </c>
      <c r="O22" s="106">
        <f>N22*10000</f>
        <v>1283.2272835958904</v>
      </c>
    </row>
    <row r="23" spans="5:15" ht="25" thickBot="1" x14ac:dyDescent="0.35">
      <c r="E23" s="90" t="s">
        <v>24</v>
      </c>
      <c r="F23" s="98">
        <f>K18</f>
        <v>4.0000000000000002E-4</v>
      </c>
      <c r="G23" s="99">
        <f>K19</f>
        <v>5.9999999999999995E-4</v>
      </c>
      <c r="H23" s="99">
        <f>K20</f>
        <v>-6.9999999999999999E-4</v>
      </c>
      <c r="I23" s="99">
        <f>K21</f>
        <v>8.0000000000000004E-4</v>
      </c>
      <c r="J23" s="99">
        <f>K22</f>
        <v>-8.0000000000000004E-4</v>
      </c>
      <c r="K23" s="92">
        <v>5.0000000000000001E-3</v>
      </c>
      <c r="M23" s="100" t="s">
        <v>265</v>
      </c>
      <c r="N23" s="105">
        <f>SUM(N17:N22)</f>
        <v>1.0000009999999999</v>
      </c>
      <c r="O23" s="105">
        <f>SUM(O17:O22)</f>
        <v>10000.01</v>
      </c>
    </row>
  </sheetData>
  <mergeCells count="13">
    <mergeCell ref="K16:K17"/>
    <mergeCell ref="F16:F17"/>
    <mergeCell ref="G16:G17"/>
    <mergeCell ref="H16:H17"/>
    <mergeCell ref="I16:I17"/>
    <mergeCell ref="J16:J17"/>
    <mergeCell ref="F12:K12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Answer Report Part-1</vt:lpstr>
      <vt:lpstr>Sensitivity Report Part-1</vt:lpstr>
      <vt:lpstr>Limits Report Part-1</vt:lpstr>
      <vt:lpstr>Answer Report Part_1</vt:lpstr>
      <vt:lpstr>Sensitivity Report Part_1</vt:lpstr>
      <vt:lpstr>Part 1</vt:lpstr>
      <vt:lpstr>Part 1.1</vt:lpstr>
      <vt:lpstr>Answer Report 1</vt:lpstr>
      <vt:lpstr>Sensitivity Report 1</vt:lpstr>
      <vt:lpstr>Limits Report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Microsoft Office User</cp:lastModifiedBy>
  <dcterms:created xsi:type="dcterms:W3CDTF">2020-12-01T18:44:30Z</dcterms:created>
  <dcterms:modified xsi:type="dcterms:W3CDTF">2022-04-03T17:15:49Z</dcterms:modified>
</cp:coreProperties>
</file>