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 drive\Desktop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3" i="1" l="1"/>
  <c r="G214" i="1"/>
  <c r="G215" i="1"/>
  <c r="G216" i="1"/>
  <c r="G217" i="1"/>
  <c r="G218" i="1"/>
  <c r="G219" i="1"/>
  <c r="G220" i="1"/>
  <c r="G221" i="1"/>
  <c r="F213" i="1"/>
  <c r="F214" i="1"/>
  <c r="F215" i="1"/>
  <c r="F216" i="1"/>
  <c r="F217" i="1"/>
  <c r="F218" i="1"/>
  <c r="F219" i="1"/>
  <c r="F220" i="1"/>
  <c r="F221" i="1"/>
  <c r="D209" i="1" l="1"/>
  <c r="F198" i="1"/>
  <c r="F199" i="1"/>
  <c r="F200" i="1"/>
  <c r="F201" i="1"/>
  <c r="F202" i="1"/>
  <c r="F203" i="1"/>
  <c r="F204" i="1"/>
  <c r="F205" i="1"/>
  <c r="F206" i="1"/>
  <c r="G180" i="1" l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79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I169" i="1" l="1"/>
  <c r="I175" i="1"/>
  <c r="I172" i="1"/>
  <c r="I166" i="1"/>
  <c r="I170" i="1"/>
  <c r="I164" i="1"/>
  <c r="I163" i="1"/>
  <c r="I173" i="1"/>
  <c r="I167" i="1"/>
  <c r="I161" i="1"/>
  <c r="I176" i="1"/>
  <c r="I165" i="1"/>
  <c r="I171" i="1"/>
  <c r="I174" i="1"/>
  <c r="I168" i="1"/>
  <c r="I162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F124" i="1" l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23" i="1"/>
  <c r="G104" i="1" l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F84" i="1" l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E84" i="1"/>
  <c r="G84" i="1" s="1"/>
  <c r="E85" i="1"/>
  <c r="G85" i="1" s="1"/>
  <c r="E86" i="1"/>
  <c r="G86" i="1" s="1"/>
  <c r="E87" i="1"/>
  <c r="G87" i="1" s="1"/>
  <c r="E88" i="1"/>
  <c r="G88" i="1" s="1"/>
  <c r="E89" i="1"/>
  <c r="G89" i="1" s="1"/>
  <c r="E90" i="1"/>
  <c r="G90" i="1" s="1"/>
  <c r="E91" i="1"/>
  <c r="G91" i="1" s="1"/>
  <c r="E92" i="1"/>
  <c r="G92" i="1" s="1"/>
  <c r="E93" i="1"/>
  <c r="G93" i="1" s="1"/>
  <c r="E94" i="1"/>
  <c r="G94" i="1" s="1"/>
  <c r="E95" i="1"/>
  <c r="G95" i="1" s="1"/>
  <c r="E96" i="1"/>
  <c r="G96" i="1" s="1"/>
  <c r="E97" i="1"/>
  <c r="G97" i="1" s="1"/>
  <c r="E98" i="1"/>
  <c r="G98" i="1" s="1"/>
  <c r="E99" i="1"/>
  <c r="G99" i="1" s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C42" i="1" l="1"/>
  <c r="C41" i="1"/>
  <c r="C40" i="1"/>
  <c r="I16" i="1" l="1"/>
  <c r="I17" i="1"/>
  <c r="I18" i="1"/>
  <c r="I19" i="1"/>
  <c r="I20" i="1"/>
  <c r="I21" i="1"/>
  <c r="I22" i="1"/>
  <c r="I23" i="1"/>
  <c r="I24" i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F16" i="1"/>
  <c r="F17" i="1"/>
  <c r="F18" i="1"/>
  <c r="F19" i="1"/>
  <c r="F20" i="1"/>
  <c r="F21" i="1"/>
  <c r="F22" i="1"/>
  <c r="F23" i="1"/>
  <c r="F24" i="1"/>
  <c r="E12" i="1" l="1"/>
  <c r="E11" i="1"/>
  <c r="G11" i="1"/>
</calcChain>
</file>

<file path=xl/sharedStrings.xml><?xml version="1.0" encoding="utf-8"?>
<sst xmlns="http://schemas.openxmlformats.org/spreadsheetml/2006/main" count="539" uniqueCount="271">
  <si>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</si>
  <si>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</si>
  <si>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</si>
  <si>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</si>
  <si>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</si>
  <si>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</si>
  <si>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</si>
  <si>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</si>
  <si>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</si>
  <si>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</si>
  <si>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</si>
  <si>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</si>
  <si>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</si>
  <si>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</si>
  <si>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</si>
  <si>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</si>
  <si>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</si>
  <si>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</si>
  <si>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</si>
  <si>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Average</t>
  </si>
  <si>
    <t>Implementing Sum, Average and Max Function</t>
  </si>
  <si>
    <t>Average: Average of the numbers in cells E4 through E10.  Formula: =Average(E4:E10)</t>
  </si>
  <si>
    <t>Max: returns the highest value in a set of data that you specify.  Formula: Max(E4:E10)</t>
  </si>
  <si>
    <t>Grand total</t>
  </si>
  <si>
    <t>Max</t>
  </si>
  <si>
    <t xml:space="preserve">Sum: To sum columns or rows at the same time  Formula: =Sum(G4:G10) </t>
  </si>
  <si>
    <t>Q3 Calculate Maximum Units</t>
  </si>
  <si>
    <t xml:space="preserve">Q2. Calculate Average Units  </t>
  </si>
  <si>
    <r>
      <rPr>
        <sz val="11"/>
        <color theme="9"/>
        <rFont val="Arial Black"/>
        <family val="2"/>
      </rPr>
      <t>Q1. Calculate Grand Total</t>
    </r>
    <r>
      <rPr>
        <sz val="11"/>
        <color theme="1"/>
        <rFont val="Arial Black"/>
        <family val="2"/>
      </rPr>
      <t xml:space="preserve"> </t>
    </r>
  </si>
  <si>
    <t>Implementing Min, Round and SumIF Function</t>
  </si>
  <si>
    <t xml:space="preserve">Round: for rounding to the right or left of the decimal point. If num_digits is greater than 0, the number will be </t>
  </si>
  <si>
    <t>16.55 to 16.6.   Formula: Round(number, Digit upto which rounded off)</t>
  </si>
  <si>
    <t xml:space="preserve">rounded to the specified decimal places to the right of the decimal point. For example, =ROUND (16.55, 1) will round </t>
  </si>
  <si>
    <t>Sales Rep</t>
  </si>
  <si>
    <t>Qtr. 1</t>
  </si>
  <si>
    <t>Qtr. 2</t>
  </si>
  <si>
    <t>Qtr. 3</t>
  </si>
  <si>
    <t>Qtr. 4</t>
  </si>
  <si>
    <t>MIN</t>
  </si>
  <si>
    <t>Shiva</t>
  </si>
  <si>
    <t>Gaurav</t>
  </si>
  <si>
    <t>Tushar</t>
  </si>
  <si>
    <t>Neeraj</t>
  </si>
  <si>
    <t>Sagar</t>
  </si>
  <si>
    <t>Asad</t>
  </si>
  <si>
    <t>Nikhil</t>
  </si>
  <si>
    <t>Ranveer</t>
  </si>
  <si>
    <t>Rahul</t>
  </si>
  <si>
    <t>Round</t>
  </si>
  <si>
    <t>SumIF</t>
  </si>
  <si>
    <t xml:space="preserve">Min: to return the smallest value from any type of numeric data.  Formula: =Min( B16:F16) </t>
  </si>
  <si>
    <t xml:space="preserve">SumIF:  returns the sum of cells based on one criterion (a result that matches one condition).  </t>
  </si>
  <si>
    <t>Formula: =SUMIF(range, criteria, [sum_range])</t>
  </si>
  <si>
    <t>Q1  Calculate Minimum of 4 Quarter</t>
  </si>
  <si>
    <t>Q2 Round of the Average value upto zero digit</t>
  </si>
  <si>
    <t>Q3 Sum the quarter values if the value is greater than 40000</t>
  </si>
  <si>
    <t>Implementing COUNT, COUNTA and COUNTIF Function</t>
  </si>
  <si>
    <t xml:space="preserve"> For example, you can enter the following formula to count the numbers in the range A1:A20: =COUNT(A1:A20).</t>
  </si>
  <si>
    <t>COUNTA: It is used to count number of non-blank cells in a specified range of cells.</t>
  </si>
  <si>
    <t xml:space="preserve">COUNT : function to get the number of entries in a number field that is in a range or array of numbers </t>
  </si>
  <si>
    <t>Formula: =COUNTA(value1,value2)</t>
  </si>
  <si>
    <t>COUNTIF: It is used to count the number of cells based on a specified condition.</t>
  </si>
  <si>
    <t>Formula: =COUNTIF(range,criteria)</t>
  </si>
  <si>
    <t>COUNT</t>
  </si>
  <si>
    <t>COUNTA</t>
  </si>
  <si>
    <t>COUNTIF</t>
  </si>
  <si>
    <t>Implementing LEFT, RIGHT and CONCATENATE Function</t>
  </si>
  <si>
    <t xml:space="preserve"> LEFT: used to retrieve a chosen amount of characters, counting from the left side of an Excel cell. </t>
  </si>
  <si>
    <t>The chosen number has to be greater than 0 and is set to 1 by default.</t>
  </si>
  <si>
    <t>Admission No.</t>
  </si>
  <si>
    <t>Firstname</t>
  </si>
  <si>
    <t>Surname</t>
  </si>
  <si>
    <t>DoB</t>
  </si>
  <si>
    <t>LEFT</t>
  </si>
  <si>
    <t>RIGHT</t>
  </si>
  <si>
    <t>CONCATENATE</t>
  </si>
  <si>
    <t>Janet</t>
  </si>
  <si>
    <t>Baker</t>
  </si>
  <si>
    <t>Darren</t>
  </si>
  <si>
    <t>Kirk</t>
  </si>
  <si>
    <t>Sophie</t>
  </si>
  <si>
    <t>Meadows</t>
  </si>
  <si>
    <t>Ravi</t>
  </si>
  <si>
    <t>Patel</t>
  </si>
  <si>
    <t>Daisy</t>
  </si>
  <si>
    <t>Rogers</t>
  </si>
  <si>
    <t>Tom</t>
  </si>
  <si>
    <t>Brett</t>
  </si>
  <si>
    <t>Akers</t>
  </si>
  <si>
    <t>John</t>
  </si>
  <si>
    <t>Deakin</t>
  </si>
  <si>
    <t>Celia</t>
  </si>
  <si>
    <t>Fisher</t>
  </si>
  <si>
    <t>Leo</t>
  </si>
  <si>
    <t>Harris</t>
  </si>
  <si>
    <t>Shankunthala</t>
  </si>
  <si>
    <t>Sally</t>
  </si>
  <si>
    <t>Brown</t>
  </si>
  <si>
    <t>Jane</t>
  </si>
  <si>
    <t>Carter</t>
  </si>
  <si>
    <t>Paul</t>
  </si>
  <si>
    <t>Edwards</t>
  </si>
  <si>
    <t>Rachael</t>
  </si>
  <si>
    <t>Martin</t>
  </si>
  <si>
    <t>Lampton</t>
  </si>
  <si>
    <t>Jan</t>
  </si>
  <si>
    <t>102</t>
  </si>
  <si>
    <t>Janet Baker</t>
  </si>
  <si>
    <t>Dar</t>
  </si>
  <si>
    <t>103</t>
  </si>
  <si>
    <t>Darren Kirk</t>
  </si>
  <si>
    <t>Sop</t>
  </si>
  <si>
    <t>104</t>
  </si>
  <si>
    <t>Sophie Meadows</t>
  </si>
  <si>
    <t>Rav</t>
  </si>
  <si>
    <t>105</t>
  </si>
  <si>
    <t>Ravi Patel</t>
  </si>
  <si>
    <t>Dai</t>
  </si>
  <si>
    <t>106</t>
  </si>
  <si>
    <t>Daisy Rogers</t>
  </si>
  <si>
    <t>107</t>
  </si>
  <si>
    <t>Tom Rogers</t>
  </si>
  <si>
    <t>Bre</t>
  </si>
  <si>
    <t>998</t>
  </si>
  <si>
    <t>Brett Akers</t>
  </si>
  <si>
    <t>Joh</t>
  </si>
  <si>
    <t>999</t>
  </si>
  <si>
    <t>John Deakin</t>
  </si>
  <si>
    <t>Cel</t>
  </si>
  <si>
    <t>000</t>
  </si>
  <si>
    <t>Celia Fisher</t>
  </si>
  <si>
    <t>001</t>
  </si>
  <si>
    <t>Leo Harris</t>
  </si>
  <si>
    <t>Sha</t>
  </si>
  <si>
    <t>002</t>
  </si>
  <si>
    <t>Shankunthala Patel</t>
  </si>
  <si>
    <t>Sal</t>
  </si>
  <si>
    <t>893</t>
  </si>
  <si>
    <t>Sally Brown</t>
  </si>
  <si>
    <t>894</t>
  </si>
  <si>
    <t>Jane Carter</t>
  </si>
  <si>
    <t>Pau</t>
  </si>
  <si>
    <t>895</t>
  </si>
  <si>
    <t>Paul Edwards</t>
  </si>
  <si>
    <t>Rac</t>
  </si>
  <si>
    <t>896</t>
  </si>
  <si>
    <t>Rachael Harris</t>
  </si>
  <si>
    <t>Mar</t>
  </si>
  <si>
    <t>897</t>
  </si>
  <si>
    <t>Martin Lampton</t>
  </si>
  <si>
    <t>Formula:  =Left(cell, Numchars)</t>
  </si>
  <si>
    <t xml:space="preserve">Right: used to retrieve a chosen amount of characters, counting from the right side of an Excel cell. </t>
  </si>
  <si>
    <t>Formula: =RIGHT(cell, Numchars)</t>
  </si>
  <si>
    <t xml:space="preserve">Concatenate: used to link multiple cells without adding any </t>
  </si>
  <si>
    <t>delimiters between the combined cell values.</t>
  </si>
  <si>
    <t>Formula: Concat(cell1, delimiter, cell2)</t>
  </si>
  <si>
    <t>Implementing UPPER, LOWER and MID Function</t>
  </si>
  <si>
    <t>UPPER</t>
  </si>
  <si>
    <t>LOWER</t>
  </si>
  <si>
    <t>MID</t>
  </si>
  <si>
    <t>LOWER function: is used to lowercase text in a cell.</t>
  </si>
  <si>
    <t>Formula: =LOWER(cell)</t>
  </si>
  <si>
    <t>UPPER Function: is used to uppercase text in a cell.</t>
  </si>
  <si>
    <t>Formula: =UPPER(cell)</t>
  </si>
  <si>
    <t>MID Function: is used to get the letters from the mid of the text.</t>
  </si>
  <si>
    <t>Formula: =MID(Text, start, Numchars)</t>
  </si>
  <si>
    <t>Implementing PROPER, TRIM and REPT Function</t>
  </si>
  <si>
    <t>PROPER</t>
  </si>
  <si>
    <t>janet</t>
  </si>
  <si>
    <t>baker</t>
  </si>
  <si>
    <t>darren</t>
  </si>
  <si>
    <t>kirk</t>
  </si>
  <si>
    <t>sophie</t>
  </si>
  <si>
    <t>meadows</t>
  </si>
  <si>
    <t>ravi</t>
  </si>
  <si>
    <t>patel</t>
  </si>
  <si>
    <t>daisy</t>
  </si>
  <si>
    <t>rogers</t>
  </si>
  <si>
    <t>tom</t>
  </si>
  <si>
    <t>brett</t>
  </si>
  <si>
    <t>akers</t>
  </si>
  <si>
    <t>john</t>
  </si>
  <si>
    <t>deakin</t>
  </si>
  <si>
    <t>celia</t>
  </si>
  <si>
    <t>fisher</t>
  </si>
  <si>
    <t>leo</t>
  </si>
  <si>
    <t>harris</t>
  </si>
  <si>
    <t>shankunthala</t>
  </si>
  <si>
    <t>sally</t>
  </si>
  <si>
    <t>brown</t>
  </si>
  <si>
    <t>jane</t>
  </si>
  <si>
    <t>carter</t>
  </si>
  <si>
    <t>paul</t>
  </si>
  <si>
    <t>edwards</t>
  </si>
  <si>
    <t>rachael</t>
  </si>
  <si>
    <t>martin</t>
  </si>
  <si>
    <t>lampton</t>
  </si>
  <si>
    <t>TRIM</t>
  </si>
  <si>
    <t>REPT</t>
  </si>
  <si>
    <t>The PROPER function converts the first character to the upper case and rests in the lower case.</t>
  </si>
  <si>
    <t>Formula: =PROPER( text )</t>
  </si>
  <si>
    <t>TRIM: Removes all spaces from text except for single spaces between words.</t>
  </si>
  <si>
    <t>Formula: =TRIM(cell)</t>
  </si>
  <si>
    <t xml:space="preserve">REPT: function repeats characters a given number of times. </t>
  </si>
  <si>
    <t>For mula: =REPT("x",5) returns "xxxxx".</t>
  </si>
  <si>
    <t>number = 1, text = 2, logical = 4, error = 16, and array = 64.</t>
  </si>
  <si>
    <t xml:space="preserve">TYPE: returns a numeric code representing "type" in 5 categories: </t>
  </si>
  <si>
    <t>Formula: =TYPE(Text)</t>
  </si>
  <si>
    <t>Implementing TYPE, EXACT and HYPERLINK Function</t>
  </si>
  <si>
    <t>TYPE</t>
  </si>
  <si>
    <t>EXACT</t>
  </si>
  <si>
    <t>HYPERLINK</t>
  </si>
  <si>
    <r>
      <rPr>
        <sz val="11"/>
        <color rgb="FF040C28"/>
        <rFont val="Calibri"/>
        <family val="2"/>
        <scheme val="minor"/>
      </rPr>
      <t>EXACT:Compares two text strings and returns TRUE if they are exactly the same, FALSE otherwise</t>
    </r>
    <r>
      <rPr>
        <sz val="11"/>
        <color rgb="FF4D5156"/>
        <rFont val="Calibri"/>
        <family val="2"/>
        <scheme val="minor"/>
      </rPr>
      <t>.</t>
    </r>
  </si>
  <si>
    <t>Formula: =EXACT(text1, text2, …)</t>
  </si>
  <si>
    <t>HYPERLINK: creates a shortcut that jumps to another location in the current workbook,</t>
  </si>
  <si>
    <t xml:space="preserve"> or opens a document stored on a network server, an intranet, or the Internet. </t>
  </si>
  <si>
    <t>Formula: =HYPERLINK(link_location, [friendly_name])</t>
  </si>
  <si>
    <t>Implementing NOW and TODAY Function</t>
  </si>
  <si>
    <t>NOW</t>
  </si>
  <si>
    <t>TODAY only returns the date value</t>
  </si>
  <si>
    <t xml:space="preserve"> NOW returns the date and time value</t>
  </si>
  <si>
    <t>TODAY</t>
  </si>
  <si>
    <t>Implementing YEAR, MONTH and DAY Function</t>
  </si>
  <si>
    <t>DOB</t>
  </si>
  <si>
    <t>MONTH</t>
  </si>
  <si>
    <t>YEAR</t>
  </si>
  <si>
    <t>DAY</t>
  </si>
  <si>
    <t>Implementing HOUR, MIINUTE, SECOND, TIME and EDATE Function</t>
  </si>
  <si>
    <t xml:space="preserve">Reg. Time </t>
  </si>
  <si>
    <t>HOUR</t>
  </si>
  <si>
    <t>MINUTE</t>
  </si>
  <si>
    <t>SECOND</t>
  </si>
  <si>
    <t>TIME</t>
  </si>
  <si>
    <t xml:space="preserve">HOUR function returns the hour component of a time as a number between 0-23. </t>
  </si>
  <si>
    <t xml:space="preserve">The minute is given as an integer, ranging from 0 to 59. </t>
  </si>
  <si>
    <t>Formula: Hour(serial_number).</t>
  </si>
  <si>
    <t>Formula: MINUTE(serial_number).</t>
  </si>
  <si>
    <t>Second:Returns the seconds of a time value.</t>
  </si>
  <si>
    <t>Formula: =second(serial_number)</t>
  </si>
  <si>
    <t xml:space="preserve">hour, minute, and second. </t>
  </si>
  <si>
    <t xml:space="preserve"> Time: TIME function creates a valid Excel time based with supplied values for </t>
  </si>
  <si>
    <t>Formula: =Time(Hour, Second, Time)</t>
  </si>
  <si>
    <t>STUDENT NAME</t>
  </si>
  <si>
    <t>REG. DATE</t>
  </si>
  <si>
    <t>Reg. Time</t>
  </si>
  <si>
    <t>VALIDITY</t>
  </si>
  <si>
    <t>EXPIRY DATE</t>
  </si>
  <si>
    <t>Exipry Date: returns the expiry date</t>
  </si>
  <si>
    <t>Formula: EDATE(Start_Date, Month)</t>
  </si>
  <si>
    <t>Implementing IF and VLOOKUP Function</t>
  </si>
  <si>
    <t xml:space="preserve">IF statement executes one set of code if a specified condition is met (TRUE) </t>
  </si>
  <si>
    <t>or another set of code evaluates to FALSE.</t>
  </si>
  <si>
    <t>Formula: =IF(logic test,value if true,value if false)</t>
  </si>
  <si>
    <t xml:space="preserve"> VLOOKUP stands for Vertical Lookup.  function that helps you look for a</t>
  </si>
  <si>
    <t xml:space="preserve"> specified value by searching for it vertically across the sheet.</t>
  </si>
  <si>
    <t>Formula: =VLOOKUP(lookup_value, table_array, col_index_num, [range_lookup])</t>
  </si>
  <si>
    <t>VLOOKUP</t>
  </si>
  <si>
    <t>Bonus(IF)</t>
  </si>
  <si>
    <t>Q1.  Calculate Bonus given to only sales rep who has Qtr1 value greater than 50000</t>
  </si>
  <si>
    <t>Q2. Get the Qtr4 value for Gaurav.</t>
  </si>
  <si>
    <t>Qtr4 Sales amount</t>
  </si>
  <si>
    <t>Implementing AND and OR Function</t>
  </si>
  <si>
    <t>Promotion</t>
  </si>
  <si>
    <t>Promotion(OR)</t>
  </si>
  <si>
    <t>AND function is a premade function in Excel, which returns TRUE or FALSE based on two or more conditions.</t>
  </si>
  <si>
    <t>Formula: =AND(logical1, logical2,………….)</t>
  </si>
  <si>
    <t>OR function is a premade function in Excel, which returns TRUE or FALSE based on two or more conditions.</t>
  </si>
  <si>
    <t>Q1 Calculate who is eligible for promotion using AND function.</t>
  </si>
  <si>
    <t>ANS: =IF(AND([Qtr1&gt;=40000, Qtr2&gt;=40000, Qtr3&gt;=40000,Qtr4&gt;=40000]),"Eligible","Not eligible"</t>
  </si>
  <si>
    <t>Q2 Calculate who is eligible for promotion using OR function.</t>
  </si>
  <si>
    <t>ANS: =IF(OR([Qtr1&gt;=40000, Qtr2&gt;=40000, Qtr3&gt;=40000,Qtr4&gt;=40000]),"Eligible","Not eligible"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</si>
</sst>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F400]h:mm:ss\ AM/PM"/>
    <numFmt numFmtId="165" formatCode="[$₹-439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9"/>
      <color theme="1"/>
      <name val="Arial Black"/>
      <family val="2"/>
    </font>
    <font>
      <sz val="11"/>
      <color theme="9"/>
      <name val="Arial Black"/>
      <family val="2"/>
    </font>
    <font>
      <b/>
      <sz val="14"/>
      <color theme="1"/>
      <name val="Arial Black"/>
      <family val="2"/>
    </font>
    <font>
      <sz val="9"/>
      <color theme="1"/>
      <name val="Arial Rounded MT Bold"/>
      <family val="2"/>
    </font>
    <font>
      <sz val="11"/>
      <color theme="4"/>
      <name val="Arial Black"/>
      <family val="2"/>
    </font>
    <font>
      <sz val="11"/>
      <color rgb="FF040C28"/>
      <name val="Calibri"/>
      <family val="2"/>
      <scheme val="minor"/>
    </font>
    <font>
      <sz val="11"/>
      <color rgb="FF4D515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BDD7E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59">
    <xf numFmtId="0" fontId="0" fillId="0" borderId="0" xfId="0"/>
    <xf numFmtId="43" fontId="3" fillId="0" borderId="0" xfId="1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/>
    <xf numFmtId="0" fontId="6" fillId="0" borderId="0" xfId="0" applyFont="1"/>
    <xf numFmtId="0" fontId="2" fillId="2" borderId="0" xfId="2"/>
    <xf numFmtId="0" fontId="9" fillId="0" borderId="0" xfId="0" applyFont="1"/>
    <xf numFmtId="0" fontId="0" fillId="0" borderId="0" xfId="0" applyNumberFormat="1"/>
    <xf numFmtId="0" fontId="13" fillId="0" borderId="0" xfId="3"/>
    <xf numFmtId="14" fontId="15" fillId="0" borderId="2" xfId="0" applyNumberFormat="1" applyFont="1" applyBorder="1" applyAlignment="1">
      <alignment horizontal="center" vertical="center" wrapText="1"/>
    </xf>
    <xf numFmtId="164" fontId="16" fillId="7" borderId="3" xfId="0" applyNumberFormat="1" applyFont="1" applyFill="1" applyBorder="1"/>
    <xf numFmtId="0" fontId="14" fillId="3" borderId="1" xfId="4"/>
    <xf numFmtId="0" fontId="2" fillId="4" borderId="0" xfId="5"/>
    <xf numFmtId="0" fontId="0" fillId="8" borderId="0" xfId="0" applyFill="1"/>
    <xf numFmtId="0" fontId="2" fillId="5" borderId="0" xfId="6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7"/>
    <xf numFmtId="18" fontId="2" fillId="2" borderId="0" xfId="2" applyNumberFormat="1"/>
    <xf numFmtId="0" fontId="0" fillId="12" borderId="0" xfId="0" applyFill="1"/>
    <xf numFmtId="22" fontId="0" fillId="12" borderId="0" xfId="0" quotePrefix="1" applyNumberFormat="1" applyFill="1"/>
    <xf numFmtId="22" fontId="0" fillId="12" borderId="0" xfId="0" applyNumberFormat="1" applyFill="1"/>
    <xf numFmtId="14" fontId="0" fillId="9" borderId="0" xfId="0" quotePrefix="1" applyNumberFormat="1" applyFill="1"/>
    <xf numFmtId="14" fontId="15" fillId="13" borderId="0" xfId="0" applyNumberFormat="1" applyFont="1" applyFill="1" applyBorder="1" applyAlignment="1">
      <alignment horizontal="center" vertical="center" wrapText="1"/>
    </xf>
    <xf numFmtId="15" fontId="0" fillId="9" borderId="0" xfId="0" applyNumberFormat="1" applyFill="1"/>
    <xf numFmtId="0" fontId="0" fillId="14" borderId="0" xfId="0" applyFill="1"/>
    <xf numFmtId="0" fontId="0" fillId="15" borderId="0" xfId="0" applyFill="1"/>
    <xf numFmtId="165" fontId="0" fillId="15" borderId="0" xfId="0" applyNumberFormat="1" applyFill="1"/>
    <xf numFmtId="0" fontId="18" fillId="0" borderId="0" xfId="0" applyFont="1"/>
    <xf numFmtId="0" fontId="20" fillId="0" borderId="0" xfId="0" applyFont="1"/>
    <xf numFmtId="0" fontId="0" fillId="17" borderId="0" xfId="0" applyFill="1"/>
    <xf numFmtId="0" fontId="0" fillId="14" borderId="0" xfId="0" applyFill="1"/>
    <xf numFmtId="0" fontId="0" fillId="16" borderId="0" xfId="0" applyFill="1"/>
    <xf numFmtId="0" fontId="19" fillId="0" borderId="0" xfId="0" applyFont="1"/>
    <xf numFmtId="0" fontId="14" fillId="3" borderId="1" xfId="4"/>
    <xf numFmtId="0" fontId="0" fillId="0" borderId="0" xfId="0"/>
    <xf numFmtId="0" fontId="8" fillId="0" borderId="0" xfId="0" applyFont="1" applyAlignment="1">
      <alignment horizontal="center"/>
    </xf>
    <xf numFmtId="0" fontId="0" fillId="10" borderId="0" xfId="0" applyFill="1"/>
    <xf numFmtId="0" fontId="0" fillId="9" borderId="0" xfId="0" applyFill="1"/>
    <xf numFmtId="0" fontId="0" fillId="12" borderId="0" xfId="0" applyFill="1"/>
    <xf numFmtId="0" fontId="17" fillId="5" borderId="0" xfId="6" applyFont="1"/>
    <xf numFmtId="0" fontId="2" fillId="5" borderId="0" xfId="6"/>
    <xf numFmtId="0" fontId="2" fillId="2" borderId="0" xfId="2"/>
    <xf numFmtId="0" fontId="0" fillId="0" borderId="0" xfId="0" applyAlignment="1">
      <alignment horizontal="center"/>
    </xf>
    <xf numFmtId="0" fontId="0" fillId="8" borderId="0" xfId="0" applyFill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</cellXfs>
  <cellStyles count="8">
    <cellStyle name="Accent2" xfId="5" builtinId="33"/>
    <cellStyle name="Accent3" xfId="6" builtinId="37"/>
    <cellStyle name="Accent4" xfId="7" builtinId="41"/>
    <cellStyle name="Accent6" xfId="2" builtinId="49"/>
    <cellStyle name="Check Cell" xfId="4" builtinId="23"/>
    <cellStyle name="Comma" xfId="1" builtinId="3"/>
    <cellStyle name="Hyperlink" xfId="3" builtinId="8"/>
    <cellStyle name="Normal" xfId="0" builtinId="0"/>
  </cellStyles>
  <dxfs count="31">
    <dxf>
      <numFmt numFmtId="0" formatCode="General"/>
      <fill>
        <patternFill patternType="solid">
          <fgColor indexed="64"/>
          <bgColor theme="4" tint="-0.249977111117893"/>
        </patternFill>
      </fill>
    </dxf>
    <dxf>
      <numFmt numFmtId="0" formatCode="General"/>
      <fill>
        <patternFill patternType="solid">
          <fgColor indexed="64"/>
          <bgColor theme="6" tint="-0.249977111117893"/>
        </patternFill>
      </fill>
    </dxf>
    <dxf>
      <numFmt numFmtId="165" formatCode="[$₹-439]#,##0.00"/>
      <fill>
        <patternFill patternType="solid">
          <fgColor indexed="64"/>
          <bgColor theme="8" tint="0.39997558519241921"/>
        </patternFill>
      </fill>
    </dxf>
    <dxf>
      <numFmt numFmtId="0" formatCode="General"/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[$-F400]h:mm:ss\ AM/PM"/>
      <fill>
        <patternFill patternType="solid">
          <fgColor rgb="FF000000"/>
          <bgColor rgb="FFBDD7E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indent="0" justifyLastLine="0" shrinkToFit="0" readingOrder="0"/>
    </dxf>
    <dxf>
      <numFmt numFmtId="23" formatCode="h:mm\ AM/P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[$-F400]h:mm:ss\ AM/PM"/>
      <fill>
        <patternFill patternType="solid">
          <fgColor rgb="FF000000"/>
          <bgColor rgb="FFBDD7E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  <vertical/>
        <horizontal/>
      </border>
    </dxf>
    <dxf>
      <numFmt numFmtId="27" formatCode="m/d/yyyy\ h:mm"/>
      <fill>
        <patternFill patternType="solid">
          <fgColor indexed="64"/>
          <bgColor theme="6"/>
        </patternFill>
      </fill>
    </dxf>
    <dxf>
      <numFmt numFmtId="27" formatCode="m/d/yyyy\ h:mm"/>
      <fill>
        <patternFill patternType="solid">
          <fgColor indexed="64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3:G11" totalsRowCount="1">
  <autoFilter ref="A3:G10"/>
  <tableColumns count="7">
    <tableColumn id="1" name="OrderDate"/>
    <tableColumn id="2" name="Region"/>
    <tableColumn id="3" name="Rep"/>
    <tableColumn id="4" name="Item" totalsRowLabel="Average"/>
    <tableColumn id="5" name="Units" totalsRowFunction="custom">
      <totalsRowFormula>AVERAGE(Table4[Units])</totalsRowFormula>
    </tableColumn>
    <tableColumn id="6" name="Unit Cost" totalsRowLabel="Grand total"/>
    <tableColumn id="7" name="Total" totalsRowFunction="custom">
      <totalsRowFormula>SUM(Table4[Total])</totalsRow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5:I25" totalsRowShown="0">
  <autoFilter ref="A15:I25"/>
  <tableColumns count="9">
    <tableColumn id="1" name="Sales Rep"/>
    <tableColumn id="2" name="Qtr. 1"/>
    <tableColumn id="3" name="Qtr. 2"/>
    <tableColumn id="4" name="Qtr. 3"/>
    <tableColumn id="5" name="Qtr. 4"/>
    <tableColumn id="6" name="MIN" dataDxfId="29">
      <calculatedColumnFormula>MIN(Table6[[#This Row],[Qtr. 1]:[Qtr. 4]])</calculatedColumnFormula>
    </tableColumn>
    <tableColumn id="7" name="Average" dataDxfId="28">
      <calculatedColumnFormula>AVERAGE(Table6[[#This Row],[Qtr. 1]:[Qtr. 4]])</calculatedColumnFormula>
    </tableColumn>
    <tableColumn id="8" name="Round" dataDxfId="27">
      <calculatedColumnFormula>ROUND(Table6[[#This Row],[Average]],0)</calculatedColumnFormula>
    </tableColumn>
    <tableColumn id="9" name="SumIF" dataDxfId="26">
      <calculatedColumnFormula>SUMIF(Table6[[#This Row],[Qtr. 1]:[Qtr. 4]], "&gt;40000")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29:I38" totalsRowShown="0">
  <autoFilter ref="A29:I38"/>
  <tableColumns count="9">
    <tableColumn id="1" name="Sales Rep"/>
    <tableColumn id="2" name="Qtr. 1"/>
    <tableColumn id="3" name="Qtr. 2"/>
    <tableColumn id="4" name="Qtr. 3"/>
    <tableColumn id="5" name="Qtr. 4"/>
    <tableColumn id="6" name="MIN"/>
    <tableColumn id="7" name="Average"/>
    <tableColumn id="8" name="Round"/>
    <tableColumn id="9" name="SumIF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45:G61" totalsRowShown="0">
  <autoFilter ref="A45:G61"/>
  <tableColumns count="7">
    <tableColumn id="1" name="Admission No."/>
    <tableColumn id="2" name="Firstname"/>
    <tableColumn id="3" name="Surname"/>
    <tableColumn id="4" name="DoB"/>
    <tableColumn id="5" name="LEFT"/>
    <tableColumn id="6" name="RIGHT"/>
    <tableColumn id="7" name="CONCATENATE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64:G80" totalsRowShown="0">
  <autoFilter ref="A64:G80"/>
  <tableColumns count="7">
    <tableColumn id="1" name="Admission No."/>
    <tableColumn id="2" name="Firstname"/>
    <tableColumn id="3" name="Surname"/>
    <tableColumn id="4" name="DoB"/>
    <tableColumn id="5" name="UPPER" dataDxfId="25">
      <calculatedColumnFormula>UPPER(Table9[[#This Row],[Firstname]])</calculatedColumnFormula>
    </tableColumn>
    <tableColumn id="6" name="LOWER" dataDxfId="24">
      <calculatedColumnFormula>LOWER(Table9[[#This Row],[Surname]])</calculatedColumnFormula>
    </tableColumn>
    <tableColumn id="7" name="MID" dataDxfId="23">
      <calculatedColumnFormula>MID(Table9[[#This Row],[Firstname]],2,2)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83:G99" totalsRowShown="0">
  <autoFilter ref="A83:G99"/>
  <tableColumns count="7">
    <tableColumn id="1" name="Admission No."/>
    <tableColumn id="2" name="Firstname"/>
    <tableColumn id="3" name="Surname"/>
    <tableColumn id="4" name="DoB"/>
    <tableColumn id="5" name="PROPER" dataDxfId="22">
      <calculatedColumnFormula>PROPER(Table10[[#This Row],[Firstname]])</calculatedColumnFormula>
    </tableColumn>
    <tableColumn id="6" name="TRIM" dataDxfId="21">
      <calculatedColumnFormula>TRIM(Table10[[#This Row],[Surname]])</calculatedColumnFormula>
    </tableColumn>
    <tableColumn id="7" name="REPT" dataDxfId="20">
      <calculatedColumnFormula>REPT(Table10[[#This Row],[PROPER]],2)</calculatedColumnFormula>
    </tableColumn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03:G119" totalsRowShown="0">
  <autoFilter ref="A103:G119"/>
  <tableColumns count="7">
    <tableColumn id="1" name="Admission No."/>
    <tableColumn id="2" name="Firstname"/>
    <tableColumn id="3" name="Surname"/>
    <tableColumn id="4" name="DoB"/>
    <tableColumn id="5" name="TYPE" dataDxfId="19">
      <calculatedColumnFormula>TYPE(Table11[[#This Row],[Firstname]])</calculatedColumnFormula>
    </tableColumn>
    <tableColumn id="6" name="EXACT" dataDxfId="18">
      <calculatedColumnFormula>EXACT(Table11[[#This Row],[Firstname]],Table11[[#This Row],[Surname]])</calculatedColumnFormula>
    </tableColumn>
    <tableColumn id="7" name="HYPERLINK" dataDxfId="17">
      <calculatedColumnFormula>HYPERLINK(Table11[[#This Row],[Surname]], W3school)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A122:F138" totalsRowShown="0">
  <autoFilter ref="A122:F138"/>
  <tableColumns count="6">
    <tableColumn id="1" name="Admission No."/>
    <tableColumn id="2" name="Firstname"/>
    <tableColumn id="3" name="Surname"/>
    <tableColumn id="4" name="DoB"/>
    <tableColumn id="5" name="NOW" dataDxfId="16"/>
    <tableColumn id="7" name="TODAY" dataDxfId="15">
      <calculatedColumnFormula>TODAY()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41:G157" totalsRowShown="0">
  <autoFilter ref="A141:G157"/>
  <tableColumns count="7">
    <tableColumn id="1" name="Admission No."/>
    <tableColumn id="2" name="Firstname"/>
    <tableColumn id="3" name="Surname"/>
    <tableColumn id="5" name="DOB" dataDxfId="14"/>
    <tableColumn id="6" name="DAY" dataDxfId="13">
      <calculatedColumnFormula>DAY(Table5[[#This Row],[DOB]])</calculatedColumnFormula>
    </tableColumn>
    <tableColumn id="7" name="MONTH" dataDxfId="12">
      <calculatedColumnFormula>MONTH(Table5[[#This Row],[DOB]])</calculatedColumnFormula>
    </tableColumn>
    <tableColumn id="8" name="YEAR" dataDxfId="11">
      <calculatedColumnFormula>YEAR(Table5[[#This Row],[DOB]])</calculatedColumnFormula>
    </tableColumn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160:I176" totalsRowShown="0">
  <autoFilter ref="A160:I176"/>
  <tableColumns count="9">
    <tableColumn id="1" name="Admission No."/>
    <tableColumn id="2" name="Firstname"/>
    <tableColumn id="3" name="Surname"/>
    <tableColumn id="4" name="Reg. Time " dataDxfId="10"/>
    <tableColumn id="7" name="DOB" dataDxfId="9"/>
    <tableColumn id="6" name="HOUR" dataCellStyle="Accent2"/>
    <tableColumn id="8" name="MINUTE" dataDxfId="8" dataCellStyle="Accent3">
      <calculatedColumnFormula>MINUTE(Table12[[#This Row],[Reg. Time ]])</calculatedColumnFormula>
    </tableColumn>
    <tableColumn id="9" name="SECOND" dataDxfId="7" dataCellStyle="Accent4">
      <calculatedColumnFormula>SECOND(Table12[[#This Row],[Reg. Time ]])</calculatedColumnFormula>
    </tableColumn>
    <tableColumn id="10" name="TIME" dataDxfId="6" dataCellStyle="Accent6">
      <calculatedColumnFormula>TIME(Table12[[#This Row],[HOUR]],Table12[[#This Row],[MINUTE]],Table12[[#This Row],[SECOND]])</calculatedColumnFormula>
    </tableColumn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5" name="Table15" displayName="Table15" ref="C178:G194" totalsRowShown="0">
  <autoFilter ref="C178:G194"/>
  <tableColumns count="5">
    <tableColumn id="1" name="STUDENT NAME"/>
    <tableColumn id="2" name="REG. DATE" dataDxfId="5"/>
    <tableColumn id="3" name="Reg. Time" dataDxfId="4"/>
    <tableColumn id="4" name="VALIDITY"/>
    <tableColumn id="5" name="EXPIRY DATE" dataDxfId="3">
      <calculatedColumnFormula>EDATE(Table15[[#This Row],[REG. DATE]],Table15[[#This Row],[VALIDITY]])</calculatedColumnFormula>
    </tableColumn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6" name="Table16" displayName="Table16" ref="A197:G206" totalsRowShown="0">
  <autoFilter ref="A197:G206"/>
  <tableColumns count="7">
    <tableColumn id="1" name="Sales Rep"/>
    <tableColumn id="2" name="Qtr. 1"/>
    <tableColumn id="3" name="Qtr. 2"/>
    <tableColumn id="4" name="Qtr. 3"/>
    <tableColumn id="5" name="Qtr. 4"/>
    <tableColumn id="6" name="Bonus(IF)" dataDxfId="2">
      <calculatedColumnFormula>IF(Table16[[#This Row],[Qtr. 1]]&gt; 50000,500,0)</calculatedColumnFormula>
    </tableColumn>
    <tableColumn id="7" name="VLOOKUP" dataCellStyle="Accent3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id="18" name="Table18" displayName="Table18" ref="A212:G221" totalsRowShown="0">
  <autoFilter ref="A212:G221"/>
  <tableColumns count="7">
    <tableColumn id="1" name="Sales Rep"/>
    <tableColumn id="2" name="Qtr. 1"/>
    <tableColumn id="3" name="Qtr. 2"/>
    <tableColumn id="4" name="Qtr. 3"/>
    <tableColumn id="5" name="Qtr. 4"/>
    <tableColumn id="6" name="Promotion" dataDxfId="1">
      <calculatedColumnFormula>IF(AND(Table18[[#This Row],[Qtr. 1]]&gt;=40000, Table18[[#This Row],[Qtr. 2]]&gt;=40000,Table18[[#This Row],[Qtr. 3]]&gt;=40000,Table18[[#This Row],[Qtr. 4]]&gt;=40000),"Elligibile", "Not Elligible")</calculatedColumnFormula>
    </tableColumn>
    <tableColumn id="7" name="Promotion(OR)" dataDxfId="0">
      <calculatedColumnFormula>IF(OR(Table18[[#This Row],[Qtr. 1]]&gt;=40000,Table18[[#This Row],[Qtr. 2]]&gt;=40000,Table18[[#This Row],[Qtr. 3]]&gt;=40000,Table18[[#This Row],[Qtr. 4]]&gt;=40000),"Eligible", "Not Eligible")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3"/>
  <sheetViews>
    <sheetView tabSelected="1" topLeftCell="D214" zoomScaleNormal="100" workbookViewId="0">
      <selection activeCell="I225" sqref="I225"/>
    </sheetView>
  </sheetViews>
  <sheetFormatPr defaultRowHeight="15" x14ac:dyDescent="0.25"/>
  <cols>
    <col min="1" max="1" width="16" customWidth="1"/>
    <col min="2" max="2" width="12" customWidth="1"/>
    <col min="3" max="3" width="17" customWidth="1"/>
    <col min="4" max="4" width="12.28515625" customWidth="1"/>
    <col min="5" max="5" width="15.42578125" customWidth="1"/>
    <col min="6" max="6" width="13.42578125" customWidth="1"/>
    <col min="7" max="7" width="14.7109375" customWidth="1"/>
    <col min="8" max="8" width="11" customWidth="1"/>
    <col min="10" max="10" width="8.42578125" customWidth="1"/>
  </cols>
  <sheetData>
    <row r="2" spans="1:23" ht="22.5" x14ac:dyDescent="0.45">
      <c r="A2" s="50" t="s">
        <v>20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23" ht="15.7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1"/>
      <c r="J3" s="51" t="s">
        <v>25</v>
      </c>
      <c r="K3" s="52"/>
      <c r="L3" s="52"/>
      <c r="M3" s="52"/>
      <c r="N3" s="52"/>
      <c r="O3" s="52"/>
      <c r="P3" s="52"/>
      <c r="Q3" s="52"/>
      <c r="R3" s="7"/>
    </row>
    <row r="4" spans="1:23" ht="15.75" x14ac:dyDescent="0.3">
      <c r="A4">
        <v>43471</v>
      </c>
      <c r="B4" t="s">
        <v>7</v>
      </c>
      <c r="C4" t="s">
        <v>8</v>
      </c>
      <c r="D4" t="s">
        <v>9</v>
      </c>
      <c r="E4">
        <v>95</v>
      </c>
      <c r="F4">
        <v>1.99</v>
      </c>
      <c r="G4">
        <v>189.05</v>
      </c>
      <c r="H4" s="2"/>
      <c r="J4" s="51" t="s">
        <v>21</v>
      </c>
      <c r="K4" s="52"/>
      <c r="L4" s="52"/>
      <c r="M4" s="52"/>
      <c r="N4" s="52"/>
      <c r="O4" s="52"/>
      <c r="P4" s="52"/>
      <c r="Q4" s="52"/>
      <c r="R4" s="52"/>
    </row>
    <row r="5" spans="1:23" ht="15.75" x14ac:dyDescent="0.3">
      <c r="A5">
        <v>43488</v>
      </c>
      <c r="B5" t="s">
        <v>10</v>
      </c>
      <c r="C5" t="s">
        <v>11</v>
      </c>
      <c r="D5" t="s">
        <v>12</v>
      </c>
      <c r="E5">
        <v>50</v>
      </c>
      <c r="F5">
        <v>19.989999999999998</v>
      </c>
      <c r="G5">
        <v>999.49999999999989</v>
      </c>
      <c r="H5" s="2"/>
      <c r="J5" s="51" t="s">
        <v>22</v>
      </c>
      <c r="K5" s="52"/>
      <c r="L5" s="52"/>
      <c r="M5" s="52"/>
      <c r="N5" s="52"/>
      <c r="O5" s="52"/>
      <c r="P5" s="52"/>
      <c r="Q5" s="52"/>
      <c r="R5" s="52"/>
    </row>
    <row r="6" spans="1:23" x14ac:dyDescent="0.25">
      <c r="A6">
        <v>43505</v>
      </c>
      <c r="B6" t="s">
        <v>10</v>
      </c>
      <c r="C6" t="s">
        <v>13</v>
      </c>
      <c r="D6" t="s">
        <v>9</v>
      </c>
      <c r="E6">
        <v>36</v>
      </c>
      <c r="F6">
        <v>4.99</v>
      </c>
      <c r="G6">
        <v>179.64000000000001</v>
      </c>
      <c r="H6" s="3"/>
    </row>
    <row r="7" spans="1:23" ht="18.75" x14ac:dyDescent="0.4">
      <c r="A7">
        <v>43522</v>
      </c>
      <c r="B7" t="s">
        <v>10</v>
      </c>
      <c r="C7" t="s">
        <v>14</v>
      </c>
      <c r="D7" t="s">
        <v>15</v>
      </c>
      <c r="E7">
        <v>27</v>
      </c>
      <c r="F7">
        <v>19.989999999999998</v>
      </c>
      <c r="G7">
        <v>539.7299999999999</v>
      </c>
      <c r="H7" s="4"/>
      <c r="J7" s="53" t="s">
        <v>28</v>
      </c>
      <c r="K7" s="47"/>
      <c r="L7" s="47"/>
      <c r="M7" s="47"/>
      <c r="N7" s="47"/>
      <c r="O7" s="47"/>
      <c r="P7" s="47"/>
      <c r="Q7" s="47"/>
      <c r="R7" s="47"/>
    </row>
    <row r="8" spans="1:23" ht="18.75" x14ac:dyDescent="0.4">
      <c r="A8">
        <v>43539</v>
      </c>
      <c r="B8" t="s">
        <v>16</v>
      </c>
      <c r="C8" t="s">
        <v>17</v>
      </c>
      <c r="D8" t="s">
        <v>9</v>
      </c>
      <c r="E8">
        <v>56</v>
      </c>
      <c r="F8">
        <v>2.99</v>
      </c>
      <c r="G8">
        <v>167.44</v>
      </c>
      <c r="H8" s="5"/>
      <c r="I8" s="49" t="s">
        <v>27</v>
      </c>
      <c r="J8" s="47"/>
      <c r="K8" s="47"/>
      <c r="L8" s="47"/>
      <c r="M8" s="47"/>
      <c r="N8" s="47"/>
      <c r="O8" s="47"/>
      <c r="P8" s="47"/>
      <c r="Q8" s="47"/>
      <c r="R8" s="47"/>
    </row>
    <row r="9" spans="1:23" ht="18.75" x14ac:dyDescent="0.4">
      <c r="A9">
        <v>43556</v>
      </c>
      <c r="B9" t="s">
        <v>7</v>
      </c>
      <c r="C9" t="s">
        <v>8</v>
      </c>
      <c r="D9" t="s">
        <v>12</v>
      </c>
      <c r="E9">
        <v>60</v>
      </c>
      <c r="F9">
        <v>4.99</v>
      </c>
      <c r="G9">
        <v>299.40000000000003</v>
      </c>
      <c r="H9" s="5"/>
      <c r="J9" s="49" t="s">
        <v>26</v>
      </c>
      <c r="K9" s="47"/>
      <c r="L9" s="47"/>
      <c r="M9" s="47"/>
      <c r="N9" s="47"/>
      <c r="O9" s="47"/>
      <c r="P9" s="47"/>
      <c r="Q9" s="47"/>
      <c r="R9" s="47"/>
    </row>
    <row r="10" spans="1:23" x14ac:dyDescent="0.25">
      <c r="A10">
        <v>43573</v>
      </c>
      <c r="B10" t="s">
        <v>10</v>
      </c>
      <c r="C10" t="s">
        <v>18</v>
      </c>
      <c r="D10" t="s">
        <v>9</v>
      </c>
      <c r="E10">
        <v>75</v>
      </c>
      <c r="F10">
        <v>1.99</v>
      </c>
      <c r="G10">
        <v>149.25</v>
      </c>
      <c r="H10" s="5"/>
    </row>
    <row r="11" spans="1:23" x14ac:dyDescent="0.25">
      <c r="D11" t="s">
        <v>19</v>
      </c>
      <c r="E11">
        <f>AVERAGE(Table4[Units])</f>
        <v>57</v>
      </c>
      <c r="F11" t="s">
        <v>23</v>
      </c>
      <c r="G11">
        <f>SUM(Table4[Total])</f>
        <v>2524.0100000000002</v>
      </c>
    </row>
    <row r="12" spans="1:23" x14ac:dyDescent="0.25">
      <c r="D12" s="8" t="s">
        <v>24</v>
      </c>
      <c r="E12" s="8">
        <f>MAX(Table4[Units])</f>
        <v>95</v>
      </c>
      <c r="H12" s="5"/>
    </row>
    <row r="14" spans="1:23" ht="22.5" x14ac:dyDescent="0.45">
      <c r="A14" s="40" t="s">
        <v>29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23" ht="15" customHeight="1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19</v>
      </c>
      <c r="H15" t="s">
        <v>48</v>
      </c>
      <c r="I15" t="s">
        <v>49</v>
      </c>
      <c r="L15" s="55" t="s">
        <v>30</v>
      </c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</row>
    <row r="16" spans="1:23" x14ac:dyDescent="0.25">
      <c r="A16" t="s">
        <v>39</v>
      </c>
      <c r="B16">
        <v>31556</v>
      </c>
      <c r="C16">
        <v>38231</v>
      </c>
      <c r="D16">
        <v>35158</v>
      </c>
      <c r="E16">
        <v>41080</v>
      </c>
      <c r="F16">
        <f>MIN(Table6[[#This Row],[Qtr. 1]:[Qtr. 4]])</f>
        <v>31556</v>
      </c>
      <c r="G16">
        <f>AVERAGE(Table6[[#This Row],[Qtr. 1]:[Qtr. 4]])</f>
        <v>36506.25</v>
      </c>
      <c r="H16" s="10">
        <f>ROUND(Table6[[#This Row],[Average]],0)</f>
        <v>36506</v>
      </c>
      <c r="I16" s="10">
        <f>SUMIF(Table6[[#This Row],[Qtr. 1]:[Qtr. 4]], "&gt;40000")</f>
        <v>41080</v>
      </c>
      <c r="L16" s="55" t="s">
        <v>32</v>
      </c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</row>
    <row r="17" spans="1:25" x14ac:dyDescent="0.25">
      <c r="A17" t="s">
        <v>40</v>
      </c>
      <c r="B17">
        <v>47056</v>
      </c>
      <c r="C17">
        <v>65489</v>
      </c>
      <c r="D17">
        <v>48844</v>
      </c>
      <c r="E17">
        <v>43140</v>
      </c>
      <c r="F17">
        <f>MIN(Table6[[#This Row],[Qtr. 1]:[Qtr. 4]])</f>
        <v>43140</v>
      </c>
      <c r="G17">
        <f>AVERAGE(Table6[[#This Row],[Qtr. 1]:[Qtr. 4]])</f>
        <v>51132.25</v>
      </c>
      <c r="H17" s="10">
        <f>ROUND(Table6[[#This Row],[Average]],0)</f>
        <v>51132</v>
      </c>
      <c r="I17" s="10">
        <f>SUMIF(Table6[[#This Row],[Qtr. 1]:[Qtr. 4]], "&gt;40000")</f>
        <v>204529</v>
      </c>
      <c r="L17" s="55" t="s">
        <v>31</v>
      </c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</row>
    <row r="18" spans="1:25" x14ac:dyDescent="0.25">
      <c r="A18" t="s">
        <v>41</v>
      </c>
      <c r="B18">
        <v>52556</v>
      </c>
      <c r="C18">
        <v>44779</v>
      </c>
      <c r="D18">
        <v>39644</v>
      </c>
      <c r="E18">
        <v>42006</v>
      </c>
      <c r="F18">
        <f>MIN(Table6[[#This Row],[Qtr. 1]:[Qtr. 4]])</f>
        <v>39644</v>
      </c>
      <c r="G18">
        <f>AVERAGE(Table6[[#This Row],[Qtr. 1]:[Qtr. 4]])</f>
        <v>44746.25</v>
      </c>
      <c r="H18" s="10">
        <f>ROUND(Table6[[#This Row],[Average]],0)</f>
        <v>44746</v>
      </c>
      <c r="I18" s="10">
        <f>SUMIF(Table6[[#This Row],[Qtr. 1]:[Qtr. 4]], "&gt;40000")</f>
        <v>139341</v>
      </c>
    </row>
    <row r="19" spans="1:25" x14ac:dyDescent="0.25">
      <c r="A19" t="s">
        <v>42</v>
      </c>
      <c r="B19">
        <v>28306</v>
      </c>
      <c r="C19">
        <v>39015</v>
      </c>
      <c r="D19">
        <v>47032</v>
      </c>
      <c r="E19">
        <v>38775</v>
      </c>
      <c r="F19">
        <f>MIN(Table6[[#This Row],[Qtr. 1]:[Qtr. 4]])</f>
        <v>28306</v>
      </c>
      <c r="G19">
        <f>AVERAGE(Table6[[#This Row],[Qtr. 1]:[Qtr. 4]])</f>
        <v>38282</v>
      </c>
      <c r="H19" s="10">
        <f>ROUND(Table6[[#This Row],[Average]],0)</f>
        <v>38282</v>
      </c>
      <c r="I19" s="10">
        <f>SUMIF(Table6[[#This Row],[Qtr. 1]:[Qtr. 4]], "&gt;40000")</f>
        <v>47032</v>
      </c>
      <c r="L19" s="9" t="s">
        <v>50</v>
      </c>
    </row>
    <row r="20" spans="1:25" x14ac:dyDescent="0.25">
      <c r="A20" t="s">
        <v>43</v>
      </c>
      <c r="B20">
        <v>37206</v>
      </c>
      <c r="C20">
        <v>40984</v>
      </c>
      <c r="D20">
        <v>40312</v>
      </c>
      <c r="E20">
        <v>41845</v>
      </c>
      <c r="F20">
        <f>MIN(Table6[[#This Row],[Qtr. 1]:[Qtr. 4]])</f>
        <v>37206</v>
      </c>
      <c r="G20">
        <f>AVERAGE(Table6[[#This Row],[Qtr. 1]:[Qtr. 4]])</f>
        <v>40086.75</v>
      </c>
      <c r="H20" s="10">
        <f>ROUND(Table6[[#This Row],[Average]],0)</f>
        <v>40087</v>
      </c>
      <c r="I20" s="10">
        <f>SUMIF(Table6[[#This Row],[Qtr. 1]:[Qtr. 4]], "&gt;40000")</f>
        <v>123141</v>
      </c>
    </row>
    <row r="21" spans="1:25" x14ac:dyDescent="0.25">
      <c r="A21" t="s">
        <v>44</v>
      </c>
      <c r="B21">
        <v>29551</v>
      </c>
      <c r="C21">
        <v>42287</v>
      </c>
      <c r="D21">
        <v>32859</v>
      </c>
      <c r="E21">
        <v>37877</v>
      </c>
      <c r="F21">
        <f>MIN(Table6[[#This Row],[Qtr. 1]:[Qtr. 4]])</f>
        <v>29551</v>
      </c>
      <c r="G21">
        <f>AVERAGE(Table6[[#This Row],[Qtr. 1]:[Qtr. 4]])</f>
        <v>35643.5</v>
      </c>
      <c r="H21" s="10">
        <f>ROUND(Table6[[#This Row],[Average]],0)</f>
        <v>35644</v>
      </c>
      <c r="I21" s="10">
        <f>SUMIF(Table6[[#This Row],[Qtr. 1]:[Qtr. 4]], "&gt;40000")</f>
        <v>42287</v>
      </c>
      <c r="L21" s="54" t="s">
        <v>51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spans="1:25" x14ac:dyDescent="0.25">
      <c r="A22" t="s">
        <v>45</v>
      </c>
      <c r="B22">
        <v>74968</v>
      </c>
      <c r="C22">
        <v>27437</v>
      </c>
      <c r="D22">
        <v>42681</v>
      </c>
      <c r="E22">
        <v>27693</v>
      </c>
      <c r="F22">
        <f>MIN(Table6[[#This Row],[Qtr. 1]:[Qtr. 4]])</f>
        <v>27437</v>
      </c>
      <c r="G22">
        <f>AVERAGE(Table6[[#This Row],[Qtr. 1]:[Qtr. 4]])</f>
        <v>43194.75</v>
      </c>
      <c r="H22" s="10">
        <f>ROUND(Table6[[#This Row],[Average]],0)</f>
        <v>43195</v>
      </c>
      <c r="I22" s="10">
        <f>SUMIF(Table6[[#This Row],[Qtr. 1]:[Qtr. 4]], "&gt;40000")</f>
        <v>117649</v>
      </c>
      <c r="L22" s="39" t="s">
        <v>52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spans="1:25" x14ac:dyDescent="0.25">
      <c r="A23" t="s">
        <v>46</v>
      </c>
      <c r="B23">
        <v>50756</v>
      </c>
      <c r="C23">
        <v>45314</v>
      </c>
      <c r="D23">
        <v>40955</v>
      </c>
      <c r="E23">
        <v>35245</v>
      </c>
      <c r="F23">
        <f>MIN(Table6[[#This Row],[Qtr. 1]:[Qtr. 4]])</f>
        <v>35245</v>
      </c>
      <c r="G23">
        <f>AVERAGE(Table6[[#This Row],[Qtr. 1]:[Qtr. 4]])</f>
        <v>43067.5</v>
      </c>
      <c r="H23" s="10">
        <f>ROUND(Table6[[#This Row],[Average]],0)</f>
        <v>43068</v>
      </c>
      <c r="I23" s="10">
        <f>SUMIF(Table6[[#This Row],[Qtr. 1]:[Qtr. 4]], "&gt;40000")</f>
        <v>137025</v>
      </c>
    </row>
    <row r="24" spans="1:25" ht="18.75" x14ac:dyDescent="0.4">
      <c r="A24" t="s">
        <v>47</v>
      </c>
      <c r="B24">
        <v>48546</v>
      </c>
      <c r="C24">
        <v>27984</v>
      </c>
      <c r="D24">
        <v>45043</v>
      </c>
      <c r="E24">
        <v>26960</v>
      </c>
      <c r="F24">
        <f>MIN(Table6[[#This Row],[Qtr. 1]:[Qtr. 4]])</f>
        <v>26960</v>
      </c>
      <c r="G24">
        <f>AVERAGE(Table6[[#This Row],[Qtr. 1]:[Qtr. 4]])</f>
        <v>37133.25</v>
      </c>
      <c r="H24" s="10">
        <f>ROUND(Table6[[#This Row],[Average]],0)</f>
        <v>37133</v>
      </c>
      <c r="I24" s="10">
        <f>SUMIF(Table6[[#This Row],[Qtr. 1]:[Qtr. 4]], "&gt;40000")</f>
        <v>93589</v>
      </c>
      <c r="L24" s="56" t="s">
        <v>53</v>
      </c>
      <c r="M24" s="56"/>
      <c r="N24" s="56"/>
      <c r="O24" s="56"/>
      <c r="P24" s="56"/>
      <c r="Q24" s="56"/>
      <c r="R24" s="56"/>
    </row>
    <row r="25" spans="1:25" ht="18.75" x14ac:dyDescent="0.4">
      <c r="H25" s="10"/>
      <c r="I25" s="10"/>
      <c r="L25" s="56" t="s">
        <v>54</v>
      </c>
      <c r="M25" s="56"/>
      <c r="N25" s="56"/>
      <c r="O25" s="56"/>
      <c r="P25" s="56"/>
      <c r="Q25" s="56"/>
      <c r="R25" s="56"/>
    </row>
    <row r="26" spans="1:25" ht="18.75" x14ac:dyDescent="0.4">
      <c r="L26" s="56" t="s">
        <v>55</v>
      </c>
      <c r="M26" s="56"/>
      <c r="N26" s="56"/>
      <c r="O26" s="56"/>
      <c r="P26" s="56"/>
      <c r="Q26" s="56"/>
      <c r="R26" s="56"/>
    </row>
    <row r="28" spans="1:25" ht="22.5" x14ac:dyDescent="0.45">
      <c r="A28" s="40" t="s">
        <v>56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5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19</v>
      </c>
      <c r="H29" t="s">
        <v>48</v>
      </c>
      <c r="I29" t="s">
        <v>49</v>
      </c>
      <c r="L29" s="39" t="s">
        <v>59</v>
      </c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 spans="1:25" x14ac:dyDescent="0.25">
      <c r="A30" t="s">
        <v>39</v>
      </c>
      <c r="B30">
        <v>31556</v>
      </c>
      <c r="C30">
        <v>38231</v>
      </c>
      <c r="D30">
        <v>35158</v>
      </c>
      <c r="E30">
        <v>41080</v>
      </c>
      <c r="F30">
        <v>31556</v>
      </c>
      <c r="G30">
        <v>36506.25</v>
      </c>
      <c r="H30">
        <v>36506</v>
      </c>
      <c r="I30">
        <v>41080</v>
      </c>
      <c r="L30" s="39" t="s">
        <v>57</v>
      </c>
      <c r="M30" s="39"/>
      <c r="N30" s="39"/>
      <c r="O30" s="39"/>
      <c r="P30" s="39"/>
      <c r="Q30" s="39"/>
      <c r="R30" s="39"/>
      <c r="S30" s="39"/>
      <c r="T30" s="39"/>
      <c r="U30" s="39"/>
      <c r="V30" s="39"/>
    </row>
    <row r="31" spans="1:25" x14ac:dyDescent="0.25">
      <c r="A31" t="s">
        <v>40</v>
      </c>
      <c r="B31">
        <v>47056</v>
      </c>
      <c r="C31">
        <v>65489</v>
      </c>
      <c r="D31">
        <v>48844</v>
      </c>
      <c r="E31">
        <v>43140</v>
      </c>
      <c r="F31">
        <v>43140</v>
      </c>
      <c r="G31">
        <v>51132.25</v>
      </c>
      <c r="H31">
        <v>51132</v>
      </c>
      <c r="I31">
        <v>204529</v>
      </c>
    </row>
    <row r="32" spans="1:25" x14ac:dyDescent="0.25">
      <c r="A32" t="s">
        <v>41</v>
      </c>
      <c r="B32">
        <v>52556</v>
      </c>
      <c r="C32">
        <v>44779</v>
      </c>
      <c r="D32">
        <v>39644</v>
      </c>
      <c r="E32">
        <v>42006</v>
      </c>
      <c r="F32">
        <v>39644</v>
      </c>
      <c r="G32">
        <v>44746.25</v>
      </c>
      <c r="H32">
        <v>44746</v>
      </c>
      <c r="I32">
        <v>139341</v>
      </c>
      <c r="L32" t="s">
        <v>58</v>
      </c>
    </row>
    <row r="33" spans="1:21" x14ac:dyDescent="0.25">
      <c r="A33" t="s">
        <v>42</v>
      </c>
      <c r="B33">
        <v>28306</v>
      </c>
      <c r="C33">
        <v>39015</v>
      </c>
      <c r="D33">
        <v>47032</v>
      </c>
      <c r="E33">
        <v>38775</v>
      </c>
      <c r="F33">
        <v>28306</v>
      </c>
      <c r="G33">
        <v>38282</v>
      </c>
      <c r="H33">
        <v>38282</v>
      </c>
      <c r="I33">
        <v>47032</v>
      </c>
      <c r="L33" t="s">
        <v>60</v>
      </c>
    </row>
    <row r="34" spans="1:21" x14ac:dyDescent="0.25">
      <c r="A34" t="s">
        <v>43</v>
      </c>
      <c r="B34">
        <v>37206</v>
      </c>
      <c r="C34">
        <v>40984</v>
      </c>
      <c r="D34">
        <v>40312</v>
      </c>
      <c r="E34">
        <v>41845</v>
      </c>
      <c r="F34">
        <v>37206</v>
      </c>
      <c r="G34">
        <v>40086.75</v>
      </c>
      <c r="H34">
        <v>40087</v>
      </c>
      <c r="I34">
        <v>123141</v>
      </c>
    </row>
    <row r="35" spans="1:21" ht="17.25" customHeight="1" x14ac:dyDescent="0.25">
      <c r="A35" t="s">
        <v>44</v>
      </c>
      <c r="B35">
        <v>29551</v>
      </c>
      <c r="C35">
        <v>42287</v>
      </c>
      <c r="D35">
        <v>32859</v>
      </c>
      <c r="E35">
        <v>37877</v>
      </c>
      <c r="F35">
        <v>29551</v>
      </c>
      <c r="G35">
        <v>35643.5</v>
      </c>
      <c r="H35">
        <v>35644</v>
      </c>
      <c r="I35">
        <v>42287</v>
      </c>
      <c r="L35" s="57" t="s">
        <v>61</v>
      </c>
      <c r="M35" s="57"/>
      <c r="N35" s="57"/>
      <c r="O35" s="57"/>
      <c r="P35" s="57"/>
      <c r="Q35" s="57"/>
      <c r="R35" s="57"/>
      <c r="S35" s="57"/>
      <c r="T35" s="57"/>
      <c r="U35" s="57"/>
    </row>
    <row r="36" spans="1:21" x14ac:dyDescent="0.25">
      <c r="A36" t="s">
        <v>45</v>
      </c>
      <c r="B36">
        <v>74968</v>
      </c>
      <c r="C36">
        <v>27437</v>
      </c>
      <c r="D36">
        <v>42681</v>
      </c>
      <c r="E36">
        <v>27693</v>
      </c>
      <c r="F36">
        <v>27437</v>
      </c>
      <c r="G36">
        <v>43194.75</v>
      </c>
      <c r="H36">
        <v>43195</v>
      </c>
      <c r="I36">
        <v>117649</v>
      </c>
      <c r="L36" s="39" t="s">
        <v>62</v>
      </c>
      <c r="M36" s="39"/>
      <c r="N36" s="39"/>
      <c r="O36" s="39"/>
      <c r="P36" s="39"/>
      <c r="Q36" s="39"/>
      <c r="R36" s="39"/>
      <c r="S36" s="39"/>
      <c r="T36" s="39"/>
      <c r="U36" s="39"/>
    </row>
    <row r="37" spans="1:21" x14ac:dyDescent="0.25">
      <c r="A37" t="s">
        <v>46</v>
      </c>
      <c r="B37">
        <v>50756</v>
      </c>
      <c r="C37">
        <v>45314</v>
      </c>
      <c r="D37">
        <v>40955</v>
      </c>
      <c r="E37">
        <v>35245</v>
      </c>
      <c r="F37">
        <v>35245</v>
      </c>
      <c r="G37">
        <v>43067.5</v>
      </c>
      <c r="H37">
        <v>43068</v>
      </c>
      <c r="I37">
        <v>137025</v>
      </c>
      <c r="L37" s="39"/>
      <c r="M37" s="39"/>
      <c r="N37" s="39"/>
      <c r="O37" s="39"/>
      <c r="P37" s="39"/>
      <c r="Q37" s="39"/>
      <c r="R37" s="39"/>
      <c r="S37" s="39"/>
      <c r="T37" s="39"/>
      <c r="U37" s="39"/>
    </row>
    <row r="38" spans="1:21" x14ac:dyDescent="0.25">
      <c r="A38" t="s">
        <v>47</v>
      </c>
      <c r="B38">
        <v>48546</v>
      </c>
      <c r="C38">
        <v>27984</v>
      </c>
      <c r="D38">
        <v>45043</v>
      </c>
      <c r="E38">
        <v>26960</v>
      </c>
      <c r="F38">
        <v>26960</v>
      </c>
      <c r="G38">
        <v>37133.25</v>
      </c>
      <c r="H38">
        <v>37133</v>
      </c>
      <c r="I38">
        <v>93589</v>
      </c>
    </row>
    <row r="40" spans="1:21" x14ac:dyDescent="0.25">
      <c r="B40" t="s">
        <v>63</v>
      </c>
      <c r="C40">
        <f>COUNT(Table7[Qtr. 1])</f>
        <v>9</v>
      </c>
    </row>
    <row r="41" spans="1:21" x14ac:dyDescent="0.25">
      <c r="B41" t="s">
        <v>64</v>
      </c>
      <c r="C41">
        <f>COUNTA(Table7[Qtr. 1])</f>
        <v>9</v>
      </c>
    </row>
    <row r="42" spans="1:21" x14ac:dyDescent="0.25">
      <c r="B42" t="s">
        <v>65</v>
      </c>
      <c r="C42">
        <f>COUNTIF(Table7[[Qtr. 1]:[Qtr. 4]], "&gt;50000")</f>
        <v>4</v>
      </c>
    </row>
    <row r="44" spans="1:21" ht="22.5" x14ac:dyDescent="0.45">
      <c r="A44" s="40" t="s">
        <v>66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 spans="1:21" x14ac:dyDescent="0.25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</row>
    <row r="46" spans="1:21" x14ac:dyDescent="0.25">
      <c r="A46">
        <v>68102</v>
      </c>
      <c r="B46" t="s">
        <v>76</v>
      </c>
      <c r="C46" t="s">
        <v>77</v>
      </c>
      <c r="D46">
        <v>34686</v>
      </c>
      <c r="E46" t="s">
        <v>105</v>
      </c>
      <c r="F46" t="s">
        <v>106</v>
      </c>
      <c r="G46" t="s">
        <v>107</v>
      </c>
      <c r="J46" s="39" t="s">
        <v>67</v>
      </c>
      <c r="K46" s="39"/>
      <c r="L46" s="39"/>
      <c r="M46" s="39"/>
      <c r="N46" s="39"/>
      <c r="O46" s="39"/>
      <c r="P46" s="39"/>
      <c r="Q46" s="39"/>
      <c r="R46" s="39"/>
      <c r="S46" s="39"/>
    </row>
    <row r="47" spans="1:21" x14ac:dyDescent="0.25">
      <c r="A47">
        <v>68103</v>
      </c>
      <c r="B47" t="s">
        <v>78</v>
      </c>
      <c r="C47" t="s">
        <v>79</v>
      </c>
      <c r="D47">
        <v>34687</v>
      </c>
      <c r="E47" t="s">
        <v>108</v>
      </c>
      <c r="F47" t="s">
        <v>109</v>
      </c>
      <c r="G47" t="s">
        <v>110</v>
      </c>
      <c r="J47" s="39" t="s">
        <v>68</v>
      </c>
      <c r="K47" s="39"/>
      <c r="L47" s="39"/>
      <c r="M47" s="39"/>
      <c r="N47" s="39"/>
      <c r="O47" s="39"/>
      <c r="P47" s="39"/>
      <c r="Q47" s="39"/>
      <c r="R47" s="39"/>
      <c r="S47" s="39"/>
    </row>
    <row r="48" spans="1:21" x14ac:dyDescent="0.25">
      <c r="A48">
        <v>68104</v>
      </c>
      <c r="B48" t="s">
        <v>80</v>
      </c>
      <c r="C48" t="s">
        <v>81</v>
      </c>
      <c r="D48">
        <v>34323</v>
      </c>
      <c r="E48" t="s">
        <v>111</v>
      </c>
      <c r="F48" t="s">
        <v>112</v>
      </c>
      <c r="G48" t="s">
        <v>113</v>
      </c>
      <c r="J48" s="39" t="s">
        <v>150</v>
      </c>
      <c r="K48" s="39"/>
      <c r="L48" s="39"/>
      <c r="M48" s="39"/>
      <c r="N48" s="39"/>
      <c r="O48" s="39"/>
      <c r="P48" s="39"/>
      <c r="Q48" s="39"/>
      <c r="R48" s="39"/>
      <c r="S48" s="39"/>
    </row>
    <row r="49" spans="1:19" x14ac:dyDescent="0.25">
      <c r="A49">
        <v>68105</v>
      </c>
      <c r="B49" t="s">
        <v>82</v>
      </c>
      <c r="C49" t="s">
        <v>83</v>
      </c>
      <c r="D49">
        <v>34689</v>
      </c>
      <c r="E49" t="s">
        <v>114</v>
      </c>
      <c r="F49" t="s">
        <v>115</v>
      </c>
      <c r="G49" t="s">
        <v>116</v>
      </c>
    </row>
    <row r="50" spans="1:19" x14ac:dyDescent="0.25">
      <c r="A50">
        <v>68106</v>
      </c>
      <c r="B50" t="s">
        <v>84</v>
      </c>
      <c r="C50" t="s">
        <v>85</v>
      </c>
      <c r="D50">
        <v>34325</v>
      </c>
      <c r="E50" t="s">
        <v>117</v>
      </c>
      <c r="F50" t="s">
        <v>118</v>
      </c>
      <c r="G50" t="s">
        <v>119</v>
      </c>
      <c r="J50" s="39" t="s">
        <v>151</v>
      </c>
      <c r="K50" s="39"/>
      <c r="L50" s="39"/>
      <c r="M50" s="39"/>
      <c r="N50" s="39"/>
      <c r="O50" s="39"/>
      <c r="P50" s="39"/>
      <c r="Q50" s="39"/>
      <c r="R50" s="39"/>
      <c r="S50" s="39"/>
    </row>
    <row r="51" spans="1:19" x14ac:dyDescent="0.25">
      <c r="A51">
        <v>68107</v>
      </c>
      <c r="B51" t="s">
        <v>86</v>
      </c>
      <c r="C51" t="s">
        <v>85</v>
      </c>
      <c r="D51">
        <v>34325</v>
      </c>
      <c r="E51" t="s">
        <v>86</v>
      </c>
      <c r="F51" t="s">
        <v>120</v>
      </c>
      <c r="G51" t="s">
        <v>121</v>
      </c>
      <c r="J51" s="39" t="s">
        <v>68</v>
      </c>
      <c r="K51" s="39"/>
      <c r="L51" s="39"/>
      <c r="M51" s="39"/>
      <c r="N51" s="39"/>
      <c r="O51" s="39"/>
      <c r="P51" s="39"/>
      <c r="Q51" s="39"/>
      <c r="R51" s="39"/>
      <c r="S51" s="39"/>
    </row>
    <row r="52" spans="1:19" x14ac:dyDescent="0.25">
      <c r="A52">
        <v>67998</v>
      </c>
      <c r="B52" t="s">
        <v>87</v>
      </c>
      <c r="C52" t="s">
        <v>88</v>
      </c>
      <c r="D52">
        <v>34618</v>
      </c>
      <c r="E52" t="s">
        <v>122</v>
      </c>
      <c r="F52" t="s">
        <v>123</v>
      </c>
      <c r="G52" t="s">
        <v>124</v>
      </c>
      <c r="J52" s="39" t="s">
        <v>152</v>
      </c>
      <c r="K52" s="39"/>
      <c r="L52" s="39"/>
      <c r="M52" s="39"/>
      <c r="N52" s="39"/>
      <c r="O52" s="39"/>
      <c r="P52" s="39"/>
      <c r="Q52" s="39"/>
      <c r="R52" s="39"/>
      <c r="S52" s="39"/>
    </row>
    <row r="53" spans="1:19" x14ac:dyDescent="0.25">
      <c r="A53">
        <v>67999</v>
      </c>
      <c r="B53" t="s">
        <v>89</v>
      </c>
      <c r="C53" t="s">
        <v>90</v>
      </c>
      <c r="D53">
        <v>34671</v>
      </c>
      <c r="E53" t="s">
        <v>125</v>
      </c>
      <c r="F53" t="s">
        <v>126</v>
      </c>
      <c r="G53" t="s">
        <v>127</v>
      </c>
    </row>
    <row r="54" spans="1:19" x14ac:dyDescent="0.25">
      <c r="A54">
        <v>68000</v>
      </c>
      <c r="B54" t="s">
        <v>91</v>
      </c>
      <c r="C54" t="s">
        <v>92</v>
      </c>
      <c r="D54">
        <v>34750</v>
      </c>
      <c r="E54" t="s">
        <v>128</v>
      </c>
      <c r="F54" t="s">
        <v>129</v>
      </c>
      <c r="G54" t="s">
        <v>130</v>
      </c>
      <c r="J54" s="39" t="s">
        <v>153</v>
      </c>
      <c r="K54" s="39"/>
      <c r="L54" s="39"/>
      <c r="M54" s="39"/>
      <c r="N54" s="39"/>
      <c r="O54" s="39"/>
      <c r="P54" s="39"/>
      <c r="Q54" s="39"/>
      <c r="R54" s="39"/>
      <c r="S54" s="39"/>
    </row>
    <row r="55" spans="1:19" x14ac:dyDescent="0.25">
      <c r="A55">
        <v>68001</v>
      </c>
      <c r="B55" t="s">
        <v>93</v>
      </c>
      <c r="C55" t="s">
        <v>94</v>
      </c>
      <c r="D55">
        <v>34598</v>
      </c>
      <c r="E55" t="s">
        <v>93</v>
      </c>
      <c r="F55" t="s">
        <v>131</v>
      </c>
      <c r="G55" t="s">
        <v>132</v>
      </c>
      <c r="J55" s="39" t="s">
        <v>154</v>
      </c>
      <c r="K55" s="39"/>
      <c r="L55" s="39"/>
      <c r="M55" s="39"/>
      <c r="N55" s="39"/>
      <c r="O55" s="39"/>
      <c r="P55" s="39"/>
      <c r="Q55" s="39"/>
      <c r="R55" s="39"/>
      <c r="S55" s="39"/>
    </row>
    <row r="56" spans="1:19" x14ac:dyDescent="0.25">
      <c r="A56">
        <v>68002</v>
      </c>
      <c r="B56" t="s">
        <v>95</v>
      </c>
      <c r="C56" t="s">
        <v>83</v>
      </c>
      <c r="D56">
        <v>34864</v>
      </c>
      <c r="E56" t="s">
        <v>133</v>
      </c>
      <c r="F56" t="s">
        <v>134</v>
      </c>
      <c r="G56" t="s">
        <v>135</v>
      </c>
      <c r="J56" s="39" t="s">
        <v>155</v>
      </c>
      <c r="K56" s="39"/>
      <c r="L56" s="39"/>
      <c r="M56" s="39"/>
      <c r="N56" s="39"/>
      <c r="O56" s="39"/>
      <c r="P56" s="39"/>
      <c r="Q56" s="39"/>
      <c r="R56" s="39"/>
      <c r="S56" s="39"/>
    </row>
    <row r="57" spans="1:19" x14ac:dyDescent="0.25">
      <c r="A57">
        <v>67893</v>
      </c>
      <c r="B57" t="s">
        <v>96</v>
      </c>
      <c r="C57" t="s">
        <v>97</v>
      </c>
      <c r="D57">
        <v>35051</v>
      </c>
      <c r="E57" t="s">
        <v>136</v>
      </c>
      <c r="F57" t="s">
        <v>137</v>
      </c>
      <c r="G57" t="s">
        <v>138</v>
      </c>
    </row>
    <row r="58" spans="1:19" x14ac:dyDescent="0.25">
      <c r="A58">
        <v>67894</v>
      </c>
      <c r="B58" t="s">
        <v>98</v>
      </c>
      <c r="C58" t="s">
        <v>99</v>
      </c>
      <c r="D58">
        <v>34954</v>
      </c>
      <c r="E58" t="s">
        <v>105</v>
      </c>
      <c r="F58" t="s">
        <v>139</v>
      </c>
      <c r="G58" t="s">
        <v>140</v>
      </c>
    </row>
    <row r="59" spans="1:19" x14ac:dyDescent="0.25">
      <c r="A59">
        <v>67895</v>
      </c>
      <c r="B59" t="s">
        <v>100</v>
      </c>
      <c r="C59" t="s">
        <v>101</v>
      </c>
      <c r="D59">
        <v>35175</v>
      </c>
      <c r="E59" t="s">
        <v>141</v>
      </c>
      <c r="F59" t="s">
        <v>142</v>
      </c>
      <c r="G59" t="s">
        <v>143</v>
      </c>
    </row>
    <row r="60" spans="1:19" x14ac:dyDescent="0.25">
      <c r="A60">
        <v>67896</v>
      </c>
      <c r="B60" t="s">
        <v>102</v>
      </c>
      <c r="C60" t="s">
        <v>94</v>
      </c>
      <c r="D60">
        <v>35044</v>
      </c>
      <c r="E60" t="s">
        <v>144</v>
      </c>
      <c r="F60" t="s">
        <v>145</v>
      </c>
      <c r="G60" t="s">
        <v>146</v>
      </c>
    </row>
    <row r="61" spans="1:19" x14ac:dyDescent="0.25">
      <c r="A61">
        <v>67897</v>
      </c>
      <c r="B61" t="s">
        <v>103</v>
      </c>
      <c r="C61" t="s">
        <v>104</v>
      </c>
      <c r="D61">
        <v>35157</v>
      </c>
      <c r="E61" t="s">
        <v>147</v>
      </c>
      <c r="F61" t="s">
        <v>148</v>
      </c>
      <c r="G61" t="s">
        <v>149</v>
      </c>
    </row>
    <row r="63" spans="1:19" ht="22.5" x14ac:dyDescent="0.45">
      <c r="A63" s="40" t="s">
        <v>156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</row>
    <row r="64" spans="1:19" x14ac:dyDescent="0.25">
      <c r="A64" t="s">
        <v>69</v>
      </c>
      <c r="B64" t="s">
        <v>70</v>
      </c>
      <c r="C64" t="s">
        <v>71</v>
      </c>
      <c r="D64" t="s">
        <v>72</v>
      </c>
      <c r="E64" t="s">
        <v>157</v>
      </c>
      <c r="F64" t="s">
        <v>158</v>
      </c>
      <c r="G64" t="s">
        <v>159</v>
      </c>
      <c r="I64" s="39" t="s">
        <v>160</v>
      </c>
      <c r="J64" s="39"/>
      <c r="K64" s="39"/>
      <c r="L64" s="39"/>
      <c r="M64" s="39"/>
      <c r="N64" s="39"/>
      <c r="O64" s="39"/>
      <c r="P64" s="39"/>
      <c r="Q64" s="39"/>
    </row>
    <row r="65" spans="1:17" x14ac:dyDescent="0.25">
      <c r="A65">
        <v>68102</v>
      </c>
      <c r="B65" t="s">
        <v>76</v>
      </c>
      <c r="C65" t="s">
        <v>77</v>
      </c>
      <c r="D65">
        <v>34686</v>
      </c>
      <c r="E65" t="str">
        <f>UPPER(Table9[[#This Row],[Firstname]])</f>
        <v>JANET</v>
      </c>
      <c r="F65" t="str">
        <f>LOWER(Table9[[#This Row],[Surname]])</f>
        <v>baker</v>
      </c>
      <c r="G65" t="str">
        <f>MID(Table9[[#This Row],[Firstname]],2,2)</f>
        <v>an</v>
      </c>
      <c r="I65" t="s">
        <v>161</v>
      </c>
    </row>
    <row r="66" spans="1:17" x14ac:dyDescent="0.25">
      <c r="A66">
        <v>68103</v>
      </c>
      <c r="B66" t="s">
        <v>78</v>
      </c>
      <c r="C66" t="s">
        <v>79</v>
      </c>
      <c r="D66">
        <v>34687</v>
      </c>
      <c r="E66" t="str">
        <f>UPPER(Table9[[#This Row],[Firstname]])</f>
        <v>DARREN</v>
      </c>
      <c r="F66" t="str">
        <f>LOWER(Table9[[#This Row],[Surname]])</f>
        <v>kirk</v>
      </c>
      <c r="G66" t="str">
        <f>MID(Table9[[#This Row],[Firstname]],2,2)</f>
        <v>ar</v>
      </c>
    </row>
    <row r="67" spans="1:17" x14ac:dyDescent="0.25">
      <c r="A67">
        <v>68104</v>
      </c>
      <c r="B67" t="s">
        <v>80</v>
      </c>
      <c r="C67" t="s">
        <v>81</v>
      </c>
      <c r="D67">
        <v>34323</v>
      </c>
      <c r="E67" t="str">
        <f>UPPER(Table9[[#This Row],[Firstname]])</f>
        <v>SOPHIE</v>
      </c>
      <c r="F67" t="str">
        <f>LOWER(Table9[[#This Row],[Surname]])</f>
        <v>meadows</v>
      </c>
      <c r="G67" t="str">
        <f>MID(Table9[[#This Row],[Firstname]],2,2)</f>
        <v>op</v>
      </c>
      <c r="I67" s="39" t="s">
        <v>162</v>
      </c>
      <c r="J67" s="39"/>
      <c r="K67" s="39"/>
      <c r="L67" s="39"/>
      <c r="M67" s="39"/>
      <c r="N67" s="39"/>
      <c r="O67" s="39"/>
      <c r="P67" s="39"/>
      <c r="Q67" s="39"/>
    </row>
    <row r="68" spans="1:17" x14ac:dyDescent="0.25">
      <c r="A68">
        <v>68105</v>
      </c>
      <c r="B68" t="s">
        <v>82</v>
      </c>
      <c r="C68" t="s">
        <v>83</v>
      </c>
      <c r="D68">
        <v>34689</v>
      </c>
      <c r="E68" t="str">
        <f>UPPER(Table9[[#This Row],[Firstname]])</f>
        <v>RAVI</v>
      </c>
      <c r="F68" t="str">
        <f>LOWER(Table9[[#This Row],[Surname]])</f>
        <v>patel</v>
      </c>
      <c r="G68" t="str">
        <f>MID(Table9[[#This Row],[Firstname]],2,2)</f>
        <v>av</v>
      </c>
      <c r="I68" t="s">
        <v>163</v>
      </c>
    </row>
    <row r="69" spans="1:17" x14ac:dyDescent="0.25">
      <c r="A69">
        <v>68106</v>
      </c>
      <c r="B69" t="s">
        <v>84</v>
      </c>
      <c r="C69" t="s">
        <v>85</v>
      </c>
      <c r="D69">
        <v>34325</v>
      </c>
      <c r="E69" t="str">
        <f>UPPER(Table9[[#This Row],[Firstname]])</f>
        <v>DAISY</v>
      </c>
      <c r="F69" t="str">
        <f>LOWER(Table9[[#This Row],[Surname]])</f>
        <v>rogers</v>
      </c>
      <c r="G69" t="str">
        <f>MID(Table9[[#This Row],[Firstname]],2,2)</f>
        <v>ai</v>
      </c>
    </row>
    <row r="70" spans="1:17" x14ac:dyDescent="0.25">
      <c r="A70">
        <v>68107</v>
      </c>
      <c r="B70" t="s">
        <v>86</v>
      </c>
      <c r="C70" t="s">
        <v>85</v>
      </c>
      <c r="D70">
        <v>34325</v>
      </c>
      <c r="E70" t="str">
        <f>UPPER(Table9[[#This Row],[Firstname]])</f>
        <v>TOM</v>
      </c>
      <c r="F70" t="str">
        <f>LOWER(Table9[[#This Row],[Surname]])</f>
        <v>rogers</v>
      </c>
      <c r="G70" t="str">
        <f>MID(Table9[[#This Row],[Firstname]],2,2)</f>
        <v>om</v>
      </c>
      <c r="I70" s="39" t="s">
        <v>164</v>
      </c>
      <c r="J70" s="39"/>
      <c r="K70" s="39"/>
      <c r="L70" s="39"/>
      <c r="M70" s="39"/>
      <c r="N70" s="39"/>
      <c r="O70" s="39"/>
      <c r="P70" s="39"/>
      <c r="Q70" s="39"/>
    </row>
    <row r="71" spans="1:17" x14ac:dyDescent="0.25">
      <c r="A71">
        <v>67998</v>
      </c>
      <c r="B71" t="s">
        <v>87</v>
      </c>
      <c r="C71" t="s">
        <v>88</v>
      </c>
      <c r="D71">
        <v>34618</v>
      </c>
      <c r="E71" t="str">
        <f>UPPER(Table9[[#This Row],[Firstname]])</f>
        <v>BRETT</v>
      </c>
      <c r="F71" t="str">
        <f>LOWER(Table9[[#This Row],[Surname]])</f>
        <v>akers</v>
      </c>
      <c r="G71" t="str">
        <f>MID(Table9[[#This Row],[Firstname]],2,2)</f>
        <v>re</v>
      </c>
      <c r="I71" s="39" t="s">
        <v>165</v>
      </c>
      <c r="J71" s="39"/>
      <c r="K71" s="39"/>
      <c r="L71" s="39"/>
      <c r="M71" s="39"/>
      <c r="N71" s="39"/>
      <c r="O71" s="39"/>
      <c r="P71" s="39"/>
      <c r="Q71" s="39"/>
    </row>
    <row r="72" spans="1:17" x14ac:dyDescent="0.25">
      <c r="A72">
        <v>67999</v>
      </c>
      <c r="B72" t="s">
        <v>89</v>
      </c>
      <c r="C72" t="s">
        <v>90</v>
      </c>
      <c r="D72">
        <v>34671</v>
      </c>
      <c r="E72" t="str">
        <f>UPPER(Table9[[#This Row],[Firstname]])</f>
        <v>JOHN</v>
      </c>
      <c r="F72" t="str">
        <f>LOWER(Table9[[#This Row],[Surname]])</f>
        <v>deakin</v>
      </c>
      <c r="G72" t="str">
        <f>MID(Table9[[#This Row],[Firstname]],2,2)</f>
        <v>oh</v>
      </c>
    </row>
    <row r="73" spans="1:17" x14ac:dyDescent="0.25">
      <c r="A73">
        <v>68000</v>
      </c>
      <c r="B73" t="s">
        <v>91</v>
      </c>
      <c r="C73" t="s">
        <v>92</v>
      </c>
      <c r="D73">
        <v>34750</v>
      </c>
      <c r="E73" t="str">
        <f>UPPER(Table9[[#This Row],[Firstname]])</f>
        <v>CELIA</v>
      </c>
      <c r="F73" t="str">
        <f>LOWER(Table9[[#This Row],[Surname]])</f>
        <v>fisher</v>
      </c>
      <c r="G73" t="str">
        <f>MID(Table9[[#This Row],[Firstname]],2,2)</f>
        <v>el</v>
      </c>
    </row>
    <row r="74" spans="1:17" x14ac:dyDescent="0.25">
      <c r="A74">
        <v>68001</v>
      </c>
      <c r="B74" t="s">
        <v>93</v>
      </c>
      <c r="C74" t="s">
        <v>94</v>
      </c>
      <c r="D74">
        <v>34598</v>
      </c>
      <c r="E74" t="str">
        <f>UPPER(Table9[[#This Row],[Firstname]])</f>
        <v>LEO</v>
      </c>
      <c r="F74" t="str">
        <f>LOWER(Table9[[#This Row],[Surname]])</f>
        <v>harris</v>
      </c>
      <c r="G74" t="str">
        <f>MID(Table9[[#This Row],[Firstname]],2,2)</f>
        <v>eo</v>
      </c>
    </row>
    <row r="75" spans="1:17" x14ac:dyDescent="0.25">
      <c r="A75">
        <v>68002</v>
      </c>
      <c r="B75" t="s">
        <v>95</v>
      </c>
      <c r="C75" t="s">
        <v>83</v>
      </c>
      <c r="D75">
        <v>34864</v>
      </c>
      <c r="E75" t="str">
        <f>UPPER(Table9[[#This Row],[Firstname]])</f>
        <v>SHANKUNTHALA</v>
      </c>
      <c r="F75" t="str">
        <f>LOWER(Table9[[#This Row],[Surname]])</f>
        <v>patel</v>
      </c>
      <c r="G75" t="str">
        <f>MID(Table9[[#This Row],[Firstname]],2,2)</f>
        <v>ha</v>
      </c>
    </row>
    <row r="76" spans="1:17" x14ac:dyDescent="0.25">
      <c r="A76">
        <v>67893</v>
      </c>
      <c r="B76" t="s">
        <v>96</v>
      </c>
      <c r="C76" t="s">
        <v>97</v>
      </c>
      <c r="D76">
        <v>35051</v>
      </c>
      <c r="E76" t="str">
        <f>UPPER(Table9[[#This Row],[Firstname]])</f>
        <v>SALLY</v>
      </c>
      <c r="F76" t="str">
        <f>LOWER(Table9[[#This Row],[Surname]])</f>
        <v>brown</v>
      </c>
      <c r="G76" t="str">
        <f>MID(Table9[[#This Row],[Firstname]],2,2)</f>
        <v>al</v>
      </c>
    </row>
    <row r="77" spans="1:17" x14ac:dyDescent="0.25">
      <c r="A77">
        <v>67894</v>
      </c>
      <c r="B77" t="s">
        <v>98</v>
      </c>
      <c r="C77" t="s">
        <v>99</v>
      </c>
      <c r="D77">
        <v>34954</v>
      </c>
      <c r="E77" t="str">
        <f>UPPER(Table9[[#This Row],[Firstname]])</f>
        <v>JANE</v>
      </c>
      <c r="F77" t="str">
        <f>LOWER(Table9[[#This Row],[Surname]])</f>
        <v>carter</v>
      </c>
      <c r="G77" t="str">
        <f>MID(Table9[[#This Row],[Firstname]],2,2)</f>
        <v>an</v>
      </c>
    </row>
    <row r="78" spans="1:17" x14ac:dyDescent="0.25">
      <c r="A78">
        <v>67895</v>
      </c>
      <c r="B78" t="s">
        <v>100</v>
      </c>
      <c r="C78" t="s">
        <v>101</v>
      </c>
      <c r="D78">
        <v>35175</v>
      </c>
      <c r="E78" t="str">
        <f>UPPER(Table9[[#This Row],[Firstname]])</f>
        <v>PAUL</v>
      </c>
      <c r="F78" t="str">
        <f>LOWER(Table9[[#This Row],[Surname]])</f>
        <v>edwards</v>
      </c>
      <c r="G78" t="str">
        <f>MID(Table9[[#This Row],[Firstname]],2,2)</f>
        <v>au</v>
      </c>
    </row>
    <row r="79" spans="1:17" x14ac:dyDescent="0.25">
      <c r="A79">
        <v>67896</v>
      </c>
      <c r="B79" t="s">
        <v>102</v>
      </c>
      <c r="C79" t="s">
        <v>94</v>
      </c>
      <c r="D79">
        <v>35044</v>
      </c>
      <c r="E79" t="str">
        <f>UPPER(Table9[[#This Row],[Firstname]])</f>
        <v>RACHAEL</v>
      </c>
      <c r="F79" t="str">
        <f>LOWER(Table9[[#This Row],[Surname]])</f>
        <v>harris</v>
      </c>
      <c r="G79" t="str">
        <f>MID(Table9[[#This Row],[Firstname]],2,2)</f>
        <v>ac</v>
      </c>
    </row>
    <row r="80" spans="1:17" x14ac:dyDescent="0.25">
      <c r="A80">
        <v>67897</v>
      </c>
      <c r="B80" t="s">
        <v>103</v>
      </c>
      <c r="C80" t="s">
        <v>104</v>
      </c>
      <c r="D80">
        <v>35157</v>
      </c>
      <c r="E80" t="str">
        <f>UPPER(Table9[[#This Row],[Firstname]])</f>
        <v>MARTIN</v>
      </c>
      <c r="F80" t="str">
        <f>LOWER(Table9[[#This Row],[Surname]])</f>
        <v>lampton</v>
      </c>
      <c r="G80" t="str">
        <f>MID(Table9[[#This Row],[Firstname]],2,2)</f>
        <v>ar</v>
      </c>
    </row>
    <row r="82" spans="1:18" ht="22.5" x14ac:dyDescent="0.45">
      <c r="A82" s="40" t="s">
        <v>166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</row>
    <row r="83" spans="1:18" x14ac:dyDescent="0.25">
      <c r="A83" t="s">
        <v>69</v>
      </c>
      <c r="B83" t="s">
        <v>70</v>
      </c>
      <c r="C83" t="s">
        <v>71</v>
      </c>
      <c r="D83" t="s">
        <v>72</v>
      </c>
      <c r="E83" t="s">
        <v>167</v>
      </c>
      <c r="F83" t="s">
        <v>197</v>
      </c>
      <c r="G83" t="s">
        <v>198</v>
      </c>
      <c r="I83" s="39" t="s">
        <v>199</v>
      </c>
      <c r="J83" s="39"/>
      <c r="K83" s="39"/>
      <c r="L83" s="39"/>
      <c r="M83" s="39"/>
      <c r="N83" s="39"/>
      <c r="O83" s="39"/>
      <c r="P83" s="39"/>
      <c r="Q83" s="39"/>
      <c r="R83" s="39"/>
    </row>
    <row r="84" spans="1:18" x14ac:dyDescent="0.25">
      <c r="A84">
        <v>68102</v>
      </c>
      <c r="B84" t="s">
        <v>168</v>
      </c>
      <c r="C84" t="s">
        <v>169</v>
      </c>
      <c r="D84">
        <v>34686</v>
      </c>
      <c r="E84" t="str">
        <f>PROPER(Table10[[#This Row],[Firstname]])</f>
        <v>Janet</v>
      </c>
      <c r="F84" t="str">
        <f>TRIM(Table10[[#This Row],[Surname]])</f>
        <v>baker</v>
      </c>
      <c r="G84" t="str">
        <f>REPT(Table10[[#This Row],[PROPER]],2)</f>
        <v>JanetJanet</v>
      </c>
      <c r="I84" t="s">
        <v>200</v>
      </c>
    </row>
    <row r="85" spans="1:18" x14ac:dyDescent="0.25">
      <c r="A85">
        <v>68103</v>
      </c>
      <c r="B85" t="s">
        <v>170</v>
      </c>
      <c r="C85" t="s">
        <v>171</v>
      </c>
      <c r="D85">
        <v>34687</v>
      </c>
      <c r="E85" t="str">
        <f>PROPER(Table10[[#This Row],[Firstname]])</f>
        <v>Darren</v>
      </c>
      <c r="F85" t="str">
        <f>TRIM(Table10[[#This Row],[Surname]])</f>
        <v>kirk</v>
      </c>
      <c r="G85" t="str">
        <f>REPT(Table10[[#This Row],[PROPER]],2)</f>
        <v>DarrenDarren</v>
      </c>
    </row>
    <row r="86" spans="1:18" x14ac:dyDescent="0.25">
      <c r="A86">
        <v>68104</v>
      </c>
      <c r="B86" t="s">
        <v>172</v>
      </c>
      <c r="C86" t="s">
        <v>173</v>
      </c>
      <c r="D86">
        <v>34323</v>
      </c>
      <c r="E86" t="str">
        <f>PROPER(Table10[[#This Row],[Firstname]])</f>
        <v>Sophie</v>
      </c>
      <c r="F86" t="str">
        <f>TRIM(Table10[[#This Row],[Surname]])</f>
        <v>meadows</v>
      </c>
      <c r="G86" t="str">
        <f>REPT(Table10[[#This Row],[PROPER]],2)</f>
        <v>SophieSophie</v>
      </c>
      <c r="I86" s="39" t="s">
        <v>201</v>
      </c>
      <c r="J86" s="39"/>
      <c r="K86" s="39"/>
      <c r="L86" s="39"/>
      <c r="M86" s="39"/>
      <c r="N86" s="39"/>
      <c r="O86" s="39"/>
      <c r="P86" s="39"/>
      <c r="Q86" s="39"/>
      <c r="R86" s="39"/>
    </row>
    <row r="87" spans="1:18" x14ac:dyDescent="0.25">
      <c r="A87">
        <v>68105</v>
      </c>
      <c r="B87" t="s">
        <v>174</v>
      </c>
      <c r="C87" t="s">
        <v>175</v>
      </c>
      <c r="D87">
        <v>34689</v>
      </c>
      <c r="E87" t="str">
        <f>PROPER(Table10[[#This Row],[Firstname]])</f>
        <v>Ravi</v>
      </c>
      <c r="F87" t="str">
        <f>TRIM(Table10[[#This Row],[Surname]])</f>
        <v>patel</v>
      </c>
      <c r="G87" t="str">
        <f>REPT(Table10[[#This Row],[PROPER]],2)</f>
        <v>RaviRavi</v>
      </c>
      <c r="I87" s="39" t="s">
        <v>202</v>
      </c>
      <c r="J87" s="39"/>
      <c r="K87" s="39"/>
      <c r="L87" s="39"/>
      <c r="M87" s="39"/>
      <c r="N87" s="39"/>
      <c r="O87" s="39"/>
      <c r="P87" s="39"/>
    </row>
    <row r="88" spans="1:18" x14ac:dyDescent="0.25">
      <c r="A88">
        <v>68106</v>
      </c>
      <c r="B88" t="s">
        <v>176</v>
      </c>
      <c r="C88" t="s">
        <v>177</v>
      </c>
      <c r="D88">
        <v>34325</v>
      </c>
      <c r="E88" t="str">
        <f>PROPER(Table10[[#This Row],[Firstname]])</f>
        <v>Daisy</v>
      </c>
      <c r="F88" t="str">
        <f>TRIM(Table10[[#This Row],[Surname]])</f>
        <v>rogers</v>
      </c>
      <c r="G88" t="str">
        <f>REPT(Table10[[#This Row],[PROPER]],2)</f>
        <v>DaisyDaisy</v>
      </c>
    </row>
    <row r="89" spans="1:18" x14ac:dyDescent="0.25">
      <c r="A89">
        <v>68107</v>
      </c>
      <c r="B89" t="s">
        <v>178</v>
      </c>
      <c r="C89" t="s">
        <v>177</v>
      </c>
      <c r="D89">
        <v>34325</v>
      </c>
      <c r="E89" t="str">
        <f>PROPER(Table10[[#This Row],[Firstname]])</f>
        <v>Tom</v>
      </c>
      <c r="F89" t="str">
        <f>TRIM(Table10[[#This Row],[Surname]])</f>
        <v>rogers</v>
      </c>
      <c r="G89" t="str">
        <f>REPT(Table10[[#This Row],[PROPER]],2)</f>
        <v>TomTom</v>
      </c>
      <c r="I89" t="s">
        <v>203</v>
      </c>
    </row>
    <row r="90" spans="1:18" x14ac:dyDescent="0.25">
      <c r="A90">
        <v>67998</v>
      </c>
      <c r="B90" t="s">
        <v>179</v>
      </c>
      <c r="C90" t="s">
        <v>180</v>
      </c>
      <c r="D90">
        <v>34618</v>
      </c>
      <c r="E90" t="str">
        <f>PROPER(Table10[[#This Row],[Firstname]])</f>
        <v>Brett</v>
      </c>
      <c r="F90" t="str">
        <f>TRIM(Table10[[#This Row],[Surname]])</f>
        <v>akers</v>
      </c>
      <c r="G90" t="str">
        <f>REPT(Table10[[#This Row],[PROPER]],2)</f>
        <v>BrettBrett</v>
      </c>
      <c r="I90" t="s">
        <v>204</v>
      </c>
    </row>
    <row r="91" spans="1:18" x14ac:dyDescent="0.25">
      <c r="A91">
        <v>67999</v>
      </c>
      <c r="B91" t="s">
        <v>181</v>
      </c>
      <c r="C91" t="s">
        <v>182</v>
      </c>
      <c r="D91">
        <v>34671</v>
      </c>
      <c r="E91" t="str">
        <f>PROPER(Table10[[#This Row],[Firstname]])</f>
        <v>John</v>
      </c>
      <c r="F91" t="str">
        <f>TRIM(Table10[[#This Row],[Surname]])</f>
        <v>deakin</v>
      </c>
      <c r="G91" t="str">
        <f>REPT(Table10[[#This Row],[PROPER]],2)</f>
        <v>JohnJohn</v>
      </c>
    </row>
    <row r="92" spans="1:18" x14ac:dyDescent="0.25">
      <c r="A92">
        <v>68000</v>
      </c>
      <c r="B92" t="s">
        <v>183</v>
      </c>
      <c r="C92" t="s">
        <v>184</v>
      </c>
      <c r="D92">
        <v>34750</v>
      </c>
      <c r="E92" t="str">
        <f>PROPER(Table10[[#This Row],[Firstname]])</f>
        <v>Celia</v>
      </c>
      <c r="F92" t="str">
        <f>TRIM(Table10[[#This Row],[Surname]])</f>
        <v>fisher</v>
      </c>
      <c r="G92" t="str">
        <f>REPT(Table10[[#This Row],[PROPER]],2)</f>
        <v>CeliaCelia</v>
      </c>
    </row>
    <row r="93" spans="1:18" x14ac:dyDescent="0.25">
      <c r="A93">
        <v>68001</v>
      </c>
      <c r="B93" t="s">
        <v>185</v>
      </c>
      <c r="C93" t="s">
        <v>186</v>
      </c>
      <c r="D93">
        <v>34598</v>
      </c>
      <c r="E93" t="str">
        <f>PROPER(Table10[[#This Row],[Firstname]])</f>
        <v>Leo</v>
      </c>
      <c r="F93" t="str">
        <f>TRIM(Table10[[#This Row],[Surname]])</f>
        <v>harris</v>
      </c>
      <c r="G93" t="str">
        <f>REPT(Table10[[#This Row],[PROPER]],2)</f>
        <v>LeoLeo</v>
      </c>
    </row>
    <row r="94" spans="1:18" x14ac:dyDescent="0.25">
      <c r="A94">
        <v>68002</v>
      </c>
      <c r="B94" t="s">
        <v>187</v>
      </c>
      <c r="C94" t="s">
        <v>175</v>
      </c>
      <c r="D94">
        <v>34864</v>
      </c>
      <c r="E94" t="str">
        <f>PROPER(Table10[[#This Row],[Firstname]])</f>
        <v>Shankunthala</v>
      </c>
      <c r="F94" t="str">
        <f>TRIM(Table10[[#This Row],[Surname]])</f>
        <v>patel</v>
      </c>
      <c r="G94" t="str">
        <f>REPT(Table10[[#This Row],[PROPER]],2)</f>
        <v>ShankunthalaShankunthala</v>
      </c>
    </row>
    <row r="95" spans="1:18" x14ac:dyDescent="0.25">
      <c r="A95">
        <v>67893</v>
      </c>
      <c r="B95" t="s">
        <v>188</v>
      </c>
      <c r="C95" t="s">
        <v>189</v>
      </c>
      <c r="D95">
        <v>35051</v>
      </c>
      <c r="E95" t="str">
        <f>PROPER(Table10[[#This Row],[Firstname]])</f>
        <v>Sally</v>
      </c>
      <c r="F95" t="str">
        <f>TRIM(Table10[[#This Row],[Surname]])</f>
        <v>brown</v>
      </c>
      <c r="G95" t="str">
        <f>REPT(Table10[[#This Row],[PROPER]],2)</f>
        <v>SallySally</v>
      </c>
    </row>
    <row r="96" spans="1:18" x14ac:dyDescent="0.25">
      <c r="A96">
        <v>67894</v>
      </c>
      <c r="B96" t="s">
        <v>190</v>
      </c>
      <c r="C96" t="s">
        <v>191</v>
      </c>
      <c r="D96">
        <v>34954</v>
      </c>
      <c r="E96" t="str">
        <f>PROPER(Table10[[#This Row],[Firstname]])</f>
        <v>Jane</v>
      </c>
      <c r="F96" t="str">
        <f>TRIM(Table10[[#This Row],[Surname]])</f>
        <v>carter</v>
      </c>
      <c r="G96" t="str">
        <f>REPT(Table10[[#This Row],[PROPER]],2)</f>
        <v>JaneJane</v>
      </c>
    </row>
    <row r="97" spans="1:19" x14ac:dyDescent="0.25">
      <c r="A97">
        <v>67895</v>
      </c>
      <c r="B97" t="s">
        <v>192</v>
      </c>
      <c r="C97" t="s">
        <v>193</v>
      </c>
      <c r="D97">
        <v>35175</v>
      </c>
      <c r="E97" t="str">
        <f>PROPER(Table10[[#This Row],[Firstname]])</f>
        <v>Paul</v>
      </c>
      <c r="F97" t="str">
        <f>TRIM(Table10[[#This Row],[Surname]])</f>
        <v>edwards</v>
      </c>
      <c r="G97" t="str">
        <f>REPT(Table10[[#This Row],[PROPER]],2)</f>
        <v>PaulPaul</v>
      </c>
    </row>
    <row r="98" spans="1:19" x14ac:dyDescent="0.25">
      <c r="A98">
        <v>67896</v>
      </c>
      <c r="B98" t="s">
        <v>194</v>
      </c>
      <c r="C98" t="s">
        <v>186</v>
      </c>
      <c r="D98">
        <v>35044</v>
      </c>
      <c r="E98" t="str">
        <f>PROPER(Table10[[#This Row],[Firstname]])</f>
        <v>Rachael</v>
      </c>
      <c r="F98" t="str">
        <f>TRIM(Table10[[#This Row],[Surname]])</f>
        <v>harris</v>
      </c>
      <c r="G98" t="str">
        <f>REPT(Table10[[#This Row],[PROPER]],2)</f>
        <v>RachaelRachael</v>
      </c>
    </row>
    <row r="99" spans="1:19" x14ac:dyDescent="0.25">
      <c r="A99">
        <v>67897</v>
      </c>
      <c r="B99" t="s">
        <v>195</v>
      </c>
      <c r="C99" t="s">
        <v>196</v>
      </c>
      <c r="D99">
        <v>35157</v>
      </c>
      <c r="E99" t="str">
        <f>PROPER(Table10[[#This Row],[Firstname]])</f>
        <v>Martin</v>
      </c>
      <c r="F99" t="str">
        <f>TRIM(Table10[[#This Row],[Surname]])</f>
        <v>lampton</v>
      </c>
      <c r="G99" t="str">
        <f>REPT(Table10[[#This Row],[PROPER]],2)</f>
        <v>MartinMartin</v>
      </c>
    </row>
    <row r="101" spans="1:19" ht="22.5" x14ac:dyDescent="0.45">
      <c r="A101" s="40" t="s">
        <v>208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</row>
    <row r="102" spans="1:19" x14ac:dyDescent="0.25">
      <c r="J102" s="39" t="s">
        <v>206</v>
      </c>
      <c r="K102" s="39"/>
      <c r="L102" s="39"/>
      <c r="M102" s="39"/>
      <c r="N102" s="39"/>
      <c r="O102" s="39"/>
      <c r="P102" s="39"/>
      <c r="Q102" s="39"/>
      <c r="R102" s="39"/>
      <c r="S102" s="39"/>
    </row>
    <row r="103" spans="1:19" x14ac:dyDescent="0.25">
      <c r="A103" t="s">
        <v>69</v>
      </c>
      <c r="B103" t="s">
        <v>70</v>
      </c>
      <c r="C103" t="s">
        <v>71</v>
      </c>
      <c r="D103" t="s">
        <v>72</v>
      </c>
      <c r="E103" t="s">
        <v>209</v>
      </c>
      <c r="F103" t="s">
        <v>210</v>
      </c>
      <c r="G103" t="s">
        <v>211</v>
      </c>
      <c r="J103" s="39" t="s">
        <v>205</v>
      </c>
      <c r="K103" s="39"/>
      <c r="L103" s="39"/>
      <c r="M103" s="39"/>
      <c r="N103" s="39"/>
      <c r="O103" s="39"/>
      <c r="P103" s="39"/>
      <c r="Q103" s="39"/>
      <c r="R103" s="39"/>
      <c r="S103" s="39"/>
    </row>
    <row r="104" spans="1:19" x14ac:dyDescent="0.25">
      <c r="A104">
        <v>68102</v>
      </c>
      <c r="B104" t="s">
        <v>76</v>
      </c>
      <c r="C104" t="s">
        <v>77</v>
      </c>
      <c r="D104">
        <v>34686</v>
      </c>
      <c r="E104">
        <f>TYPE(Table11[[#This Row],[Firstname]])</f>
        <v>2</v>
      </c>
      <c r="F104" t="b">
        <f>EXACT(Table11[[#This Row],[Firstname]],Table11[[#This Row],[Surname]])</f>
        <v>0</v>
      </c>
      <c r="G104" s="11" t="e">
        <f>HYPERLINK(Table11[[#This Row],[Surname]], W3school)</f>
        <v>#NAME?</v>
      </c>
      <c r="J104" s="39" t="s">
        <v>207</v>
      </c>
      <c r="K104" s="39"/>
      <c r="L104" s="39"/>
      <c r="M104" s="39"/>
      <c r="N104" s="39"/>
      <c r="O104" s="39"/>
      <c r="P104" s="39"/>
      <c r="Q104" s="39"/>
      <c r="R104" s="39"/>
      <c r="S104" s="39"/>
    </row>
    <row r="105" spans="1:19" x14ac:dyDescent="0.25">
      <c r="A105">
        <v>68103</v>
      </c>
      <c r="B105" t="s">
        <v>78</v>
      </c>
      <c r="C105" t="s">
        <v>79</v>
      </c>
      <c r="D105">
        <v>34687</v>
      </c>
      <c r="E105">
        <f>TYPE(Table11[[#This Row],[Firstname]])</f>
        <v>2</v>
      </c>
      <c r="F105" t="b">
        <f>EXACT(Table11[[#This Row],[Firstname]],Table11[[#This Row],[Surname]])</f>
        <v>0</v>
      </c>
      <c r="G105" s="11" t="e">
        <f>HYPERLINK(Table11[[#This Row],[Surname]], W3school)</f>
        <v>#NAME?</v>
      </c>
    </row>
    <row r="106" spans="1:19" x14ac:dyDescent="0.25">
      <c r="A106">
        <v>68104</v>
      </c>
      <c r="B106" t="s">
        <v>80</v>
      </c>
      <c r="C106" t="s">
        <v>81</v>
      </c>
      <c r="D106">
        <v>34323</v>
      </c>
      <c r="E106">
        <f>TYPE(Table11[[#This Row],[Firstname]])</f>
        <v>2</v>
      </c>
      <c r="F106" t="b">
        <f>EXACT(Table11[[#This Row],[Firstname]],Table11[[#This Row],[Surname]])</f>
        <v>0</v>
      </c>
      <c r="G106" s="11" t="e">
        <f>HYPERLINK(Table11[[#This Row],[Surname]], W3school)</f>
        <v>#NAME?</v>
      </c>
      <c r="J106" s="58" t="s">
        <v>212</v>
      </c>
      <c r="K106" s="58"/>
      <c r="L106" s="58"/>
      <c r="M106" s="58"/>
      <c r="N106" s="58"/>
      <c r="O106" s="58"/>
      <c r="P106" s="58"/>
      <c r="Q106" s="58"/>
      <c r="R106" s="58"/>
      <c r="S106" s="58"/>
    </row>
    <row r="107" spans="1:19" x14ac:dyDescent="0.25">
      <c r="A107">
        <v>68105</v>
      </c>
      <c r="B107" t="s">
        <v>82</v>
      </c>
      <c r="C107" t="s">
        <v>82</v>
      </c>
      <c r="D107">
        <v>34689</v>
      </c>
      <c r="E107">
        <f>TYPE(Table11[[#This Row],[Firstname]])</f>
        <v>2</v>
      </c>
      <c r="F107" t="b">
        <f>EXACT(Table11[[#This Row],[Firstname]],Table11[[#This Row],[Surname]])</f>
        <v>1</v>
      </c>
      <c r="G107" s="11" t="e">
        <f>HYPERLINK(Table11[[#This Row],[Surname]], W3school)</f>
        <v>#NAME?</v>
      </c>
      <c r="J107" s="39" t="s">
        <v>213</v>
      </c>
      <c r="K107" s="39"/>
      <c r="L107" s="39"/>
      <c r="M107" s="39"/>
      <c r="N107" s="39"/>
      <c r="O107" s="39"/>
      <c r="P107" s="39"/>
      <c r="Q107" s="39"/>
      <c r="R107" s="39"/>
      <c r="S107" s="39"/>
    </row>
    <row r="108" spans="1:19" x14ac:dyDescent="0.25">
      <c r="A108">
        <v>68106</v>
      </c>
      <c r="B108" t="s">
        <v>84</v>
      </c>
      <c r="C108" t="s">
        <v>85</v>
      </c>
      <c r="D108">
        <v>34325</v>
      </c>
      <c r="E108">
        <f>TYPE(Table11[[#This Row],[Firstname]])</f>
        <v>2</v>
      </c>
      <c r="F108" t="b">
        <f>EXACT(Table11[[#This Row],[Firstname]],Table11[[#This Row],[Surname]])</f>
        <v>0</v>
      </c>
      <c r="G108" s="11" t="e">
        <f>HYPERLINK(Table11[[#This Row],[Surname]], W3school)</f>
        <v>#NAME?</v>
      </c>
    </row>
    <row r="109" spans="1:19" x14ac:dyDescent="0.25">
      <c r="A109">
        <v>68107</v>
      </c>
      <c r="B109" t="s">
        <v>86</v>
      </c>
      <c r="C109" t="s">
        <v>85</v>
      </c>
      <c r="D109">
        <v>34325</v>
      </c>
      <c r="E109">
        <f>TYPE(Table11[[#This Row],[Firstname]])</f>
        <v>2</v>
      </c>
      <c r="F109" t="b">
        <f>EXACT(Table11[[#This Row],[Firstname]],Table11[[#This Row],[Surname]])</f>
        <v>0</v>
      </c>
      <c r="G109" s="11" t="e">
        <f>HYPERLINK(Table11[[#This Row],[Surname]], W3school)</f>
        <v>#NAME?</v>
      </c>
      <c r="J109" s="39" t="s">
        <v>214</v>
      </c>
      <c r="K109" s="39"/>
      <c r="L109" s="39"/>
      <c r="M109" s="39"/>
      <c r="N109" s="39"/>
      <c r="O109" s="39"/>
      <c r="P109" s="39"/>
      <c r="Q109" s="39"/>
      <c r="R109" s="39"/>
      <c r="S109" s="39"/>
    </row>
    <row r="110" spans="1:19" x14ac:dyDescent="0.25">
      <c r="A110">
        <v>67998</v>
      </c>
      <c r="B110" t="s">
        <v>87</v>
      </c>
      <c r="C110" t="s">
        <v>88</v>
      </c>
      <c r="D110">
        <v>34618</v>
      </c>
      <c r="E110">
        <f>TYPE(Table11[[#This Row],[Firstname]])</f>
        <v>2</v>
      </c>
      <c r="F110" t="b">
        <f>EXACT(Table11[[#This Row],[Firstname]],Table11[[#This Row],[Surname]])</f>
        <v>0</v>
      </c>
      <c r="G110" s="11" t="e">
        <f>HYPERLINK(Table11[[#This Row],[Surname]], W3school)</f>
        <v>#NAME?</v>
      </c>
      <c r="J110" s="39" t="s">
        <v>215</v>
      </c>
      <c r="K110" s="39"/>
      <c r="L110" s="39"/>
      <c r="M110" s="39"/>
      <c r="N110" s="39"/>
      <c r="O110" s="39"/>
      <c r="P110" s="39"/>
      <c r="Q110" s="39"/>
      <c r="R110" s="39"/>
      <c r="S110" s="39"/>
    </row>
    <row r="111" spans="1:19" x14ac:dyDescent="0.25">
      <c r="A111">
        <v>67999</v>
      </c>
      <c r="B111" t="s">
        <v>89</v>
      </c>
      <c r="C111" t="s">
        <v>89</v>
      </c>
      <c r="D111">
        <v>34671</v>
      </c>
      <c r="E111">
        <f>TYPE(Table11[[#This Row],[Firstname]])</f>
        <v>2</v>
      </c>
      <c r="F111" t="b">
        <f>EXACT(Table11[[#This Row],[Firstname]],Table11[[#This Row],[Surname]])</f>
        <v>1</v>
      </c>
      <c r="G111" s="11" t="e">
        <f>HYPERLINK(Table11[[#This Row],[Surname]], W3school)</f>
        <v>#NAME?</v>
      </c>
      <c r="J111" s="39" t="s">
        <v>216</v>
      </c>
      <c r="K111" s="39"/>
      <c r="L111" s="39"/>
      <c r="M111" s="39"/>
      <c r="N111" s="39"/>
      <c r="O111" s="39"/>
      <c r="P111" s="39"/>
      <c r="Q111" s="39"/>
      <c r="R111" s="39"/>
      <c r="S111" s="39"/>
    </row>
    <row r="112" spans="1:19" x14ac:dyDescent="0.25">
      <c r="A112">
        <v>68000</v>
      </c>
      <c r="B112" t="s">
        <v>91</v>
      </c>
      <c r="C112" t="s">
        <v>92</v>
      </c>
      <c r="D112">
        <v>34750</v>
      </c>
      <c r="E112">
        <f>TYPE(Table11[[#This Row],[Firstname]])</f>
        <v>2</v>
      </c>
      <c r="F112" t="b">
        <f>EXACT(Table11[[#This Row],[Firstname]],Table11[[#This Row],[Surname]])</f>
        <v>0</v>
      </c>
      <c r="G112" s="11" t="e">
        <f>HYPERLINK(Table11[[#This Row],[Surname]], W3school)</f>
        <v>#NAME?</v>
      </c>
    </row>
    <row r="113" spans="1:17" x14ac:dyDescent="0.25">
      <c r="A113">
        <v>68001</v>
      </c>
      <c r="B113" t="s">
        <v>93</v>
      </c>
      <c r="C113" t="s">
        <v>94</v>
      </c>
      <c r="D113">
        <v>34598</v>
      </c>
      <c r="E113">
        <f>TYPE(Table11[[#This Row],[Firstname]])</f>
        <v>2</v>
      </c>
      <c r="F113" t="b">
        <f>EXACT(Table11[[#This Row],[Firstname]],Table11[[#This Row],[Surname]])</f>
        <v>0</v>
      </c>
      <c r="G113" s="11" t="e">
        <f>HYPERLINK(Table11[[#This Row],[Surname]], W3school)</f>
        <v>#NAME?</v>
      </c>
    </row>
    <row r="114" spans="1:17" x14ac:dyDescent="0.25">
      <c r="A114">
        <v>68002</v>
      </c>
      <c r="B114" t="s">
        <v>95</v>
      </c>
      <c r="C114" t="s">
        <v>83</v>
      </c>
      <c r="D114">
        <v>34864</v>
      </c>
      <c r="E114">
        <f>TYPE(Table11[[#This Row],[Firstname]])</f>
        <v>2</v>
      </c>
      <c r="F114" t="b">
        <f>EXACT(Table11[[#This Row],[Firstname]],Table11[[#This Row],[Surname]])</f>
        <v>0</v>
      </c>
      <c r="G114" s="11" t="e">
        <f>HYPERLINK(Table11[[#This Row],[Surname]], W3school)</f>
        <v>#NAME?</v>
      </c>
    </row>
    <row r="115" spans="1:17" x14ac:dyDescent="0.25">
      <c r="A115">
        <v>67893</v>
      </c>
      <c r="B115" t="s">
        <v>96</v>
      </c>
      <c r="C115" t="s">
        <v>97</v>
      </c>
      <c r="D115">
        <v>35051</v>
      </c>
      <c r="E115">
        <f>TYPE(Table11[[#This Row],[Firstname]])</f>
        <v>2</v>
      </c>
      <c r="F115" t="b">
        <f>EXACT(Table11[[#This Row],[Firstname]],Table11[[#This Row],[Surname]])</f>
        <v>0</v>
      </c>
      <c r="G115" s="11" t="e">
        <f>HYPERLINK(Table11[[#This Row],[Surname]], W3school)</f>
        <v>#NAME?</v>
      </c>
    </row>
    <row r="116" spans="1:17" x14ac:dyDescent="0.25">
      <c r="A116">
        <v>67894</v>
      </c>
      <c r="B116" t="s">
        <v>98</v>
      </c>
      <c r="C116" t="s">
        <v>190</v>
      </c>
      <c r="D116">
        <v>34954</v>
      </c>
      <c r="E116">
        <f>TYPE(Table11[[#This Row],[Firstname]])</f>
        <v>2</v>
      </c>
      <c r="F116" t="b">
        <f>EXACT(Table11[[#This Row],[Firstname]],Table11[[#This Row],[Surname]])</f>
        <v>0</v>
      </c>
      <c r="G116" s="11" t="e">
        <f>HYPERLINK(Table11[[#This Row],[Surname]], W3school)</f>
        <v>#NAME?</v>
      </c>
    </row>
    <row r="117" spans="1:17" x14ac:dyDescent="0.25">
      <c r="A117">
        <v>67895</v>
      </c>
      <c r="B117" t="s">
        <v>100</v>
      </c>
      <c r="C117" t="s">
        <v>101</v>
      </c>
      <c r="D117">
        <v>35175</v>
      </c>
      <c r="E117">
        <f>TYPE(Table11[[#This Row],[Firstname]])</f>
        <v>2</v>
      </c>
      <c r="F117" t="b">
        <f>EXACT(Table11[[#This Row],[Firstname]],Table11[[#This Row],[Surname]])</f>
        <v>0</v>
      </c>
      <c r="G117" s="11" t="e">
        <f>HYPERLINK(Table11[[#This Row],[Surname]], W3school)</f>
        <v>#NAME?</v>
      </c>
    </row>
    <row r="118" spans="1:17" x14ac:dyDescent="0.25">
      <c r="A118">
        <v>67896</v>
      </c>
      <c r="B118" t="s">
        <v>102</v>
      </c>
      <c r="C118" t="s">
        <v>94</v>
      </c>
      <c r="D118">
        <v>35044</v>
      </c>
      <c r="E118">
        <f>TYPE(Table11[[#This Row],[Firstname]])</f>
        <v>2</v>
      </c>
      <c r="F118" t="b">
        <f>EXACT(Table11[[#This Row],[Firstname]],Table11[[#This Row],[Surname]])</f>
        <v>0</v>
      </c>
      <c r="G118" s="11" t="e">
        <f>HYPERLINK(Table11[[#This Row],[Surname]], W3school)</f>
        <v>#NAME?</v>
      </c>
    </row>
    <row r="119" spans="1:17" x14ac:dyDescent="0.25">
      <c r="A119">
        <v>67897</v>
      </c>
      <c r="B119" t="s">
        <v>103</v>
      </c>
      <c r="C119" t="s">
        <v>104</v>
      </c>
      <c r="D119">
        <v>35157</v>
      </c>
      <c r="E119">
        <f>TYPE(Table11[[#This Row],[Firstname]])</f>
        <v>2</v>
      </c>
      <c r="F119" t="b">
        <f>EXACT(Table11[[#This Row],[Firstname]],Table11[[#This Row],[Surname]])</f>
        <v>0</v>
      </c>
      <c r="G119" s="11" t="e">
        <f>HYPERLINK(Table11[[#This Row],[Surname]], W3school)</f>
        <v>#NAME?</v>
      </c>
    </row>
    <row r="121" spans="1:17" ht="22.5" x14ac:dyDescent="0.45">
      <c r="A121" s="40" t="s">
        <v>217</v>
      </c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</row>
    <row r="122" spans="1:17" x14ac:dyDescent="0.25">
      <c r="A122" t="s">
        <v>69</v>
      </c>
      <c r="B122" t="s">
        <v>70</v>
      </c>
      <c r="C122" t="s">
        <v>71</v>
      </c>
      <c r="D122" t="s">
        <v>72</v>
      </c>
      <c r="E122" s="23" t="s">
        <v>218</v>
      </c>
      <c r="F122" s="18" t="s">
        <v>221</v>
      </c>
    </row>
    <row r="123" spans="1:17" x14ac:dyDescent="0.25">
      <c r="A123">
        <v>68102</v>
      </c>
      <c r="B123" t="s">
        <v>76</v>
      </c>
      <c r="C123" t="s">
        <v>77</v>
      </c>
      <c r="D123">
        <v>34686</v>
      </c>
      <c r="E123" s="24">
        <v>45096.848113425927</v>
      </c>
      <c r="F123" s="26">
        <f t="shared" ref="F123:F138" ca="1" si="0">TODAY()</f>
        <v>45096</v>
      </c>
      <c r="I123" s="45" t="s">
        <v>219</v>
      </c>
      <c r="J123" s="45"/>
      <c r="K123" s="45"/>
      <c r="L123" s="45"/>
      <c r="M123" s="45"/>
      <c r="N123" s="45"/>
      <c r="O123" s="45"/>
      <c r="P123" s="45"/>
    </row>
    <row r="124" spans="1:17" x14ac:dyDescent="0.25">
      <c r="A124">
        <v>68103</v>
      </c>
      <c r="B124" t="s">
        <v>78</v>
      </c>
      <c r="C124" t="s">
        <v>79</v>
      </c>
      <c r="D124">
        <v>34687</v>
      </c>
      <c r="E124" s="25">
        <v>45096.848111342595</v>
      </c>
      <c r="F124" s="26">
        <f t="shared" ca="1" si="0"/>
        <v>45096</v>
      </c>
      <c r="I124" s="39"/>
      <c r="J124" s="39"/>
      <c r="K124" s="39"/>
      <c r="L124" s="39"/>
      <c r="M124" s="39"/>
      <c r="N124" s="39"/>
      <c r="O124" s="39"/>
      <c r="P124" s="39"/>
    </row>
    <row r="125" spans="1:17" x14ac:dyDescent="0.25">
      <c r="A125">
        <v>68104</v>
      </c>
      <c r="B125" t="s">
        <v>80</v>
      </c>
      <c r="C125" t="s">
        <v>81</v>
      </c>
      <c r="D125">
        <v>34323</v>
      </c>
      <c r="E125" s="25">
        <v>45096.848111342595</v>
      </c>
      <c r="F125" s="26">
        <f t="shared" ca="1" si="0"/>
        <v>45096</v>
      </c>
      <c r="I125" s="46" t="s">
        <v>220</v>
      </c>
      <c r="J125" s="46"/>
      <c r="K125" s="46"/>
      <c r="L125" s="46"/>
      <c r="M125" s="46"/>
      <c r="N125" s="46"/>
      <c r="O125" s="46"/>
      <c r="P125" s="46"/>
    </row>
    <row r="126" spans="1:17" x14ac:dyDescent="0.25">
      <c r="A126">
        <v>68105</v>
      </c>
      <c r="B126" t="s">
        <v>82</v>
      </c>
      <c r="C126" t="s">
        <v>83</v>
      </c>
      <c r="D126">
        <v>34689</v>
      </c>
      <c r="E126" s="25">
        <v>45096.848111342595</v>
      </c>
      <c r="F126" s="26">
        <f t="shared" ca="1" si="0"/>
        <v>45096</v>
      </c>
    </row>
    <row r="127" spans="1:17" x14ac:dyDescent="0.25">
      <c r="A127">
        <v>68106</v>
      </c>
      <c r="B127" t="s">
        <v>84</v>
      </c>
      <c r="C127" t="s">
        <v>85</v>
      </c>
      <c r="D127">
        <v>34325</v>
      </c>
      <c r="E127" s="25">
        <v>45096.848111342595</v>
      </c>
      <c r="F127" s="26">
        <f t="shared" ca="1" si="0"/>
        <v>45096</v>
      </c>
    </row>
    <row r="128" spans="1:17" x14ac:dyDescent="0.25">
      <c r="A128">
        <v>68107</v>
      </c>
      <c r="B128" t="s">
        <v>86</v>
      </c>
      <c r="C128" t="s">
        <v>85</v>
      </c>
      <c r="D128">
        <v>34325</v>
      </c>
      <c r="E128" s="25">
        <v>45096.848111342595</v>
      </c>
      <c r="F128" s="26">
        <f t="shared" ca="1" si="0"/>
        <v>45096</v>
      </c>
    </row>
    <row r="129" spans="1:16" x14ac:dyDescent="0.25">
      <c r="A129">
        <v>67998</v>
      </c>
      <c r="B129" t="s">
        <v>87</v>
      </c>
      <c r="C129" t="s">
        <v>88</v>
      </c>
      <c r="D129">
        <v>34618</v>
      </c>
      <c r="E129" s="25">
        <v>45096.848111342595</v>
      </c>
      <c r="F129" s="26">
        <f t="shared" ca="1" si="0"/>
        <v>45096</v>
      </c>
    </row>
    <row r="130" spans="1:16" x14ac:dyDescent="0.25">
      <c r="A130">
        <v>67999</v>
      </c>
      <c r="B130" t="s">
        <v>89</v>
      </c>
      <c r="C130" t="s">
        <v>90</v>
      </c>
      <c r="D130">
        <v>34671</v>
      </c>
      <c r="E130" s="25">
        <v>45096.848111342595</v>
      </c>
      <c r="F130" s="26">
        <f t="shared" ca="1" si="0"/>
        <v>45096</v>
      </c>
    </row>
    <row r="131" spans="1:16" x14ac:dyDescent="0.25">
      <c r="A131">
        <v>68000</v>
      </c>
      <c r="B131" t="s">
        <v>91</v>
      </c>
      <c r="C131" t="s">
        <v>92</v>
      </c>
      <c r="D131">
        <v>34750</v>
      </c>
      <c r="E131" s="25">
        <v>45096.848111342595</v>
      </c>
      <c r="F131" s="26">
        <f t="shared" ca="1" si="0"/>
        <v>45096</v>
      </c>
    </row>
    <row r="132" spans="1:16" x14ac:dyDescent="0.25">
      <c r="A132">
        <v>68001</v>
      </c>
      <c r="B132" t="s">
        <v>93</v>
      </c>
      <c r="C132" t="s">
        <v>94</v>
      </c>
      <c r="D132">
        <v>34598</v>
      </c>
      <c r="E132" s="25">
        <v>45096.848111342595</v>
      </c>
      <c r="F132" s="26">
        <f t="shared" ca="1" si="0"/>
        <v>45096</v>
      </c>
    </row>
    <row r="133" spans="1:16" x14ac:dyDescent="0.25">
      <c r="A133">
        <v>68002</v>
      </c>
      <c r="B133" t="s">
        <v>95</v>
      </c>
      <c r="C133" t="s">
        <v>83</v>
      </c>
      <c r="D133">
        <v>34864</v>
      </c>
      <c r="E133" s="25">
        <v>45096.848111342595</v>
      </c>
      <c r="F133" s="26">
        <f t="shared" ca="1" si="0"/>
        <v>45096</v>
      </c>
    </row>
    <row r="134" spans="1:16" x14ac:dyDescent="0.25">
      <c r="A134">
        <v>67893</v>
      </c>
      <c r="B134" t="s">
        <v>96</v>
      </c>
      <c r="C134" t="s">
        <v>97</v>
      </c>
      <c r="D134">
        <v>35051</v>
      </c>
      <c r="E134" s="25">
        <v>45096.848111342595</v>
      </c>
      <c r="F134" s="26">
        <f t="shared" ca="1" si="0"/>
        <v>45096</v>
      </c>
    </row>
    <row r="135" spans="1:16" x14ac:dyDescent="0.25">
      <c r="A135">
        <v>67894</v>
      </c>
      <c r="B135" t="s">
        <v>98</v>
      </c>
      <c r="C135" t="s">
        <v>99</v>
      </c>
      <c r="D135">
        <v>34954</v>
      </c>
      <c r="E135" s="25">
        <v>45096.848111342595</v>
      </c>
      <c r="F135" s="26">
        <f t="shared" ca="1" si="0"/>
        <v>45096</v>
      </c>
    </row>
    <row r="136" spans="1:16" x14ac:dyDescent="0.25">
      <c r="A136">
        <v>67895</v>
      </c>
      <c r="B136" t="s">
        <v>100</v>
      </c>
      <c r="C136" t="s">
        <v>101</v>
      </c>
      <c r="D136">
        <v>35175</v>
      </c>
      <c r="E136" s="25">
        <v>45096.848111342595</v>
      </c>
      <c r="F136" s="26">
        <f t="shared" ca="1" si="0"/>
        <v>45096</v>
      </c>
    </row>
    <row r="137" spans="1:16" x14ac:dyDescent="0.25">
      <c r="A137">
        <v>67896</v>
      </c>
      <c r="B137" t="s">
        <v>102</v>
      </c>
      <c r="C137" t="s">
        <v>94</v>
      </c>
      <c r="D137">
        <v>35044</v>
      </c>
      <c r="E137" s="25">
        <v>45096.848111342595</v>
      </c>
      <c r="F137" s="26">
        <f t="shared" ca="1" si="0"/>
        <v>45096</v>
      </c>
    </row>
    <row r="138" spans="1:16" x14ac:dyDescent="0.25">
      <c r="A138">
        <v>67897</v>
      </c>
      <c r="B138" t="s">
        <v>103</v>
      </c>
      <c r="C138" t="s">
        <v>104</v>
      </c>
      <c r="D138">
        <v>35157</v>
      </c>
      <c r="E138" s="25">
        <v>45096.848111342595</v>
      </c>
      <c r="F138" s="26">
        <f t="shared" ca="1" si="0"/>
        <v>45096</v>
      </c>
    </row>
    <row r="140" spans="1:16" ht="22.5" x14ac:dyDescent="0.45">
      <c r="A140" s="40" t="s">
        <v>222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</row>
    <row r="141" spans="1:16" x14ac:dyDescent="0.25">
      <c r="A141" t="s">
        <v>69</v>
      </c>
      <c r="B141" t="s">
        <v>70</v>
      </c>
      <c r="C141" t="s">
        <v>71</v>
      </c>
      <c r="D141" s="6" t="s">
        <v>223</v>
      </c>
      <c r="E141" s="6" t="s">
        <v>226</v>
      </c>
      <c r="F141" s="6" t="s">
        <v>224</v>
      </c>
      <c r="G141" s="6" t="s">
        <v>225</v>
      </c>
    </row>
    <row r="142" spans="1:16" x14ac:dyDescent="0.25">
      <c r="A142">
        <v>68102</v>
      </c>
      <c r="B142" t="s">
        <v>76</v>
      </c>
      <c r="C142" t="s">
        <v>77</v>
      </c>
      <c r="D142" s="12">
        <v>34686</v>
      </c>
      <c r="E142" s="6">
        <f>DAY(Table5[[#This Row],[DOB]])</f>
        <v>18</v>
      </c>
      <c r="F142" s="6">
        <f>MONTH(Table5[[#This Row],[DOB]])</f>
        <v>12</v>
      </c>
      <c r="G142" s="6">
        <f>YEAR(Table5[[#This Row],[DOB]])</f>
        <v>1994</v>
      </c>
    </row>
    <row r="143" spans="1:16" x14ac:dyDescent="0.25">
      <c r="A143">
        <v>68103</v>
      </c>
      <c r="B143" t="s">
        <v>78</v>
      </c>
      <c r="C143" t="s">
        <v>79</v>
      </c>
      <c r="D143" s="12">
        <v>34687</v>
      </c>
      <c r="E143" s="6">
        <f>DAY(Table5[[#This Row],[DOB]])</f>
        <v>19</v>
      </c>
      <c r="F143" s="6">
        <f>MONTH(Table5[[#This Row],[DOB]])</f>
        <v>12</v>
      </c>
      <c r="G143" s="6">
        <f>YEAR(Table5[[#This Row],[DOB]])</f>
        <v>1994</v>
      </c>
    </row>
    <row r="144" spans="1:16" x14ac:dyDescent="0.25">
      <c r="A144">
        <v>68104</v>
      </c>
      <c r="B144" t="s">
        <v>80</v>
      </c>
      <c r="C144" t="s">
        <v>81</v>
      </c>
      <c r="D144" s="12">
        <v>34323</v>
      </c>
      <c r="E144" s="6">
        <f>DAY(Table5[[#This Row],[DOB]])</f>
        <v>20</v>
      </c>
      <c r="F144" s="6">
        <f>MONTH(Table5[[#This Row],[DOB]])</f>
        <v>12</v>
      </c>
      <c r="G144" s="6">
        <f>YEAR(Table5[[#This Row],[DOB]])</f>
        <v>1993</v>
      </c>
    </row>
    <row r="145" spans="1:16" x14ac:dyDescent="0.25">
      <c r="A145">
        <v>68105</v>
      </c>
      <c r="B145" t="s">
        <v>82</v>
      </c>
      <c r="C145" t="s">
        <v>83</v>
      </c>
      <c r="D145" s="12">
        <v>34689</v>
      </c>
      <c r="E145" s="6">
        <f>DAY(Table5[[#This Row],[DOB]])</f>
        <v>21</v>
      </c>
      <c r="F145" s="6">
        <f>MONTH(Table5[[#This Row],[DOB]])</f>
        <v>12</v>
      </c>
      <c r="G145" s="6">
        <f>YEAR(Table5[[#This Row],[DOB]])</f>
        <v>1994</v>
      </c>
    </row>
    <row r="146" spans="1:16" x14ac:dyDescent="0.25">
      <c r="A146">
        <v>68106</v>
      </c>
      <c r="B146" t="s">
        <v>84</v>
      </c>
      <c r="C146" t="s">
        <v>85</v>
      </c>
      <c r="D146" s="12">
        <v>34325</v>
      </c>
      <c r="E146" s="6">
        <f>DAY(Table5[[#This Row],[DOB]])</f>
        <v>22</v>
      </c>
      <c r="F146" s="6">
        <f>MONTH(Table5[[#This Row],[DOB]])</f>
        <v>12</v>
      </c>
      <c r="G146" s="6">
        <f>YEAR(Table5[[#This Row],[DOB]])</f>
        <v>1993</v>
      </c>
    </row>
    <row r="147" spans="1:16" x14ac:dyDescent="0.25">
      <c r="A147">
        <v>68107</v>
      </c>
      <c r="B147" t="s">
        <v>86</v>
      </c>
      <c r="C147" t="s">
        <v>85</v>
      </c>
      <c r="D147" s="12">
        <v>34325</v>
      </c>
      <c r="E147" s="6">
        <f>DAY(Table5[[#This Row],[DOB]])</f>
        <v>22</v>
      </c>
      <c r="F147" s="6">
        <f>MONTH(Table5[[#This Row],[DOB]])</f>
        <v>12</v>
      </c>
      <c r="G147" s="6">
        <f>YEAR(Table5[[#This Row],[DOB]])</f>
        <v>1993</v>
      </c>
    </row>
    <row r="148" spans="1:16" x14ac:dyDescent="0.25">
      <c r="A148">
        <v>67998</v>
      </c>
      <c r="B148" t="s">
        <v>87</v>
      </c>
      <c r="C148" t="s">
        <v>88</v>
      </c>
      <c r="D148" s="12">
        <v>34618</v>
      </c>
      <c r="E148" s="6">
        <f>DAY(Table5[[#This Row],[DOB]])</f>
        <v>11</v>
      </c>
      <c r="F148" s="6">
        <f>MONTH(Table5[[#This Row],[DOB]])</f>
        <v>10</v>
      </c>
      <c r="G148" s="6">
        <f>YEAR(Table5[[#This Row],[DOB]])</f>
        <v>1994</v>
      </c>
    </row>
    <row r="149" spans="1:16" x14ac:dyDescent="0.25">
      <c r="A149">
        <v>67999</v>
      </c>
      <c r="B149" t="s">
        <v>89</v>
      </c>
      <c r="C149" t="s">
        <v>90</v>
      </c>
      <c r="D149" s="12">
        <v>34671</v>
      </c>
      <c r="E149" s="6">
        <f>DAY(Table5[[#This Row],[DOB]])</f>
        <v>3</v>
      </c>
      <c r="F149" s="6">
        <f>MONTH(Table5[[#This Row],[DOB]])</f>
        <v>12</v>
      </c>
      <c r="G149" s="6">
        <f>YEAR(Table5[[#This Row],[DOB]])</f>
        <v>1994</v>
      </c>
    </row>
    <row r="150" spans="1:16" x14ac:dyDescent="0.25">
      <c r="A150">
        <v>68000</v>
      </c>
      <c r="B150" t="s">
        <v>91</v>
      </c>
      <c r="C150" t="s">
        <v>92</v>
      </c>
      <c r="D150" s="12">
        <v>34750</v>
      </c>
      <c r="E150" s="6">
        <f>DAY(Table5[[#This Row],[DOB]])</f>
        <v>20</v>
      </c>
      <c r="F150" s="6">
        <f>MONTH(Table5[[#This Row],[DOB]])</f>
        <v>2</v>
      </c>
      <c r="G150" s="6">
        <f>YEAR(Table5[[#This Row],[DOB]])</f>
        <v>1995</v>
      </c>
    </row>
    <row r="151" spans="1:16" x14ac:dyDescent="0.25">
      <c r="A151">
        <v>68001</v>
      </c>
      <c r="B151" t="s">
        <v>93</v>
      </c>
      <c r="C151" t="s">
        <v>94</v>
      </c>
      <c r="D151" s="12">
        <v>34598</v>
      </c>
      <c r="E151" s="6">
        <f>DAY(Table5[[#This Row],[DOB]])</f>
        <v>21</v>
      </c>
      <c r="F151" s="6">
        <f>MONTH(Table5[[#This Row],[DOB]])</f>
        <v>9</v>
      </c>
      <c r="G151" s="6">
        <f>YEAR(Table5[[#This Row],[DOB]])</f>
        <v>1994</v>
      </c>
    </row>
    <row r="152" spans="1:16" x14ac:dyDescent="0.25">
      <c r="A152">
        <v>68002</v>
      </c>
      <c r="B152" t="s">
        <v>95</v>
      </c>
      <c r="C152" t="s">
        <v>83</v>
      </c>
      <c r="D152" s="12">
        <v>34864</v>
      </c>
      <c r="E152" s="6">
        <f>DAY(Table5[[#This Row],[DOB]])</f>
        <v>14</v>
      </c>
      <c r="F152" s="6">
        <f>MONTH(Table5[[#This Row],[DOB]])</f>
        <v>6</v>
      </c>
      <c r="G152" s="6">
        <f>YEAR(Table5[[#This Row],[DOB]])</f>
        <v>1995</v>
      </c>
    </row>
    <row r="153" spans="1:16" x14ac:dyDescent="0.25">
      <c r="A153">
        <v>67893</v>
      </c>
      <c r="B153" t="s">
        <v>96</v>
      </c>
      <c r="C153" t="s">
        <v>97</v>
      </c>
      <c r="D153" s="12">
        <v>35051</v>
      </c>
      <c r="E153" s="6">
        <f>DAY(Table5[[#This Row],[DOB]])</f>
        <v>18</v>
      </c>
      <c r="F153" s="6">
        <f>MONTH(Table5[[#This Row],[DOB]])</f>
        <v>12</v>
      </c>
      <c r="G153" s="6">
        <f>YEAR(Table5[[#This Row],[DOB]])</f>
        <v>1995</v>
      </c>
    </row>
    <row r="154" spans="1:16" x14ac:dyDescent="0.25">
      <c r="A154">
        <v>67894</v>
      </c>
      <c r="B154" t="s">
        <v>98</v>
      </c>
      <c r="C154" t="s">
        <v>99</v>
      </c>
      <c r="D154" s="12">
        <v>34954</v>
      </c>
      <c r="E154" s="6">
        <f>DAY(Table5[[#This Row],[DOB]])</f>
        <v>12</v>
      </c>
      <c r="F154" s="6">
        <f>MONTH(Table5[[#This Row],[DOB]])</f>
        <v>9</v>
      </c>
      <c r="G154" s="6">
        <f>YEAR(Table5[[#This Row],[DOB]])</f>
        <v>1995</v>
      </c>
    </row>
    <row r="155" spans="1:16" x14ac:dyDescent="0.25">
      <c r="A155">
        <v>67895</v>
      </c>
      <c r="B155" t="s">
        <v>100</v>
      </c>
      <c r="C155" t="s">
        <v>101</v>
      </c>
      <c r="D155" s="12">
        <v>35175</v>
      </c>
      <c r="E155" s="6">
        <f>DAY(Table5[[#This Row],[DOB]])</f>
        <v>20</v>
      </c>
      <c r="F155" s="6">
        <f>MONTH(Table5[[#This Row],[DOB]])</f>
        <v>4</v>
      </c>
      <c r="G155" s="6">
        <f>YEAR(Table5[[#This Row],[DOB]])</f>
        <v>1996</v>
      </c>
    </row>
    <row r="156" spans="1:16" x14ac:dyDescent="0.25">
      <c r="A156">
        <v>67896</v>
      </c>
      <c r="B156" t="s">
        <v>102</v>
      </c>
      <c r="C156" t="s">
        <v>94</v>
      </c>
      <c r="D156" s="12">
        <v>35044</v>
      </c>
      <c r="E156" s="6">
        <f>DAY(Table5[[#This Row],[DOB]])</f>
        <v>11</v>
      </c>
      <c r="F156" s="6">
        <f>MONTH(Table5[[#This Row],[DOB]])</f>
        <v>12</v>
      </c>
      <c r="G156" s="6">
        <f>YEAR(Table5[[#This Row],[DOB]])</f>
        <v>1995</v>
      </c>
    </row>
    <row r="157" spans="1:16" x14ac:dyDescent="0.25">
      <c r="A157">
        <v>67897</v>
      </c>
      <c r="B157" t="s">
        <v>103</v>
      </c>
      <c r="C157" t="s">
        <v>104</v>
      </c>
      <c r="D157" s="12">
        <v>35157</v>
      </c>
      <c r="E157" s="6">
        <f>DAY(Table5[[#This Row],[DOB]])</f>
        <v>2</v>
      </c>
      <c r="F157" s="6">
        <f>MONTH(Table5[[#This Row],[DOB]])</f>
        <v>4</v>
      </c>
      <c r="G157" s="6">
        <f>YEAR(Table5[[#This Row],[DOB]])</f>
        <v>1996</v>
      </c>
    </row>
    <row r="159" spans="1:16" ht="22.5" x14ac:dyDescent="0.45">
      <c r="A159" s="40" t="s">
        <v>227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</row>
    <row r="160" spans="1:16" x14ac:dyDescent="0.25">
      <c r="A160" t="s">
        <v>69</v>
      </c>
      <c r="B160" t="s">
        <v>70</v>
      </c>
      <c r="C160" t="s">
        <v>71</v>
      </c>
      <c r="D160" t="s">
        <v>228</v>
      </c>
      <c r="E160" s="6" t="s">
        <v>223</v>
      </c>
      <c r="F160" s="15" t="s">
        <v>229</v>
      </c>
      <c r="G160" s="17" t="s">
        <v>230</v>
      </c>
      <c r="H160" s="21" t="s">
        <v>231</v>
      </c>
      <c r="I160" s="8" t="s">
        <v>232</v>
      </c>
    </row>
    <row r="161" spans="1:18" ht="15.75" x14ac:dyDescent="0.25">
      <c r="A161">
        <v>68102</v>
      </c>
      <c r="B161" t="s">
        <v>76</v>
      </c>
      <c r="C161" t="s">
        <v>77</v>
      </c>
      <c r="D161" s="13">
        <v>0</v>
      </c>
      <c r="E161" s="12">
        <v>34686</v>
      </c>
      <c r="F161" s="15">
        <v>0</v>
      </c>
      <c r="G161" s="17">
        <f>MINUTE(Table12[[#This Row],[Reg. Time ]])</f>
        <v>0</v>
      </c>
      <c r="H161" s="21">
        <f>SECOND(Table12[[#This Row],[Reg. Time ]])</f>
        <v>0</v>
      </c>
      <c r="I161" s="22">
        <f>TIME(Table12[[#This Row],[HOUR]],Table12[[#This Row],[MINUTE]],Table12[[#This Row],[SECOND]])</f>
        <v>0</v>
      </c>
      <c r="K161" s="48" t="s">
        <v>233</v>
      </c>
      <c r="L161" s="48"/>
      <c r="M161" s="48"/>
      <c r="N161" s="48"/>
      <c r="O161" s="48"/>
      <c r="P161" s="48"/>
      <c r="Q161" s="48"/>
      <c r="R161" s="48"/>
    </row>
    <row r="162" spans="1:18" ht="15.75" x14ac:dyDescent="0.25">
      <c r="A162">
        <v>68103</v>
      </c>
      <c r="B162" t="s">
        <v>78</v>
      </c>
      <c r="C162" t="s">
        <v>79</v>
      </c>
      <c r="D162" s="13">
        <v>0.50353009259259263</v>
      </c>
      <c r="E162" s="12">
        <v>34687</v>
      </c>
      <c r="F162" s="15">
        <v>12</v>
      </c>
      <c r="G162" s="17">
        <f>MINUTE(Table12[[#This Row],[Reg. Time ]])</f>
        <v>5</v>
      </c>
      <c r="H162" s="21">
        <f>SECOND(Table12[[#This Row],[Reg. Time ]])</f>
        <v>5</v>
      </c>
      <c r="I162" s="22">
        <f>TIME(Table12[[#This Row],[HOUR]],Table12[[#This Row],[MINUTE]],Table12[[#This Row],[SECOND]])</f>
        <v>0.50353009259259263</v>
      </c>
      <c r="K162" s="16" t="s">
        <v>235</v>
      </c>
      <c r="L162" s="16"/>
      <c r="M162" s="16"/>
      <c r="N162" s="16"/>
      <c r="O162" s="16"/>
      <c r="P162" s="16"/>
      <c r="Q162" s="16"/>
      <c r="R162" s="16"/>
    </row>
    <row r="163" spans="1:18" ht="15.75" x14ac:dyDescent="0.25">
      <c r="A163">
        <v>68104</v>
      </c>
      <c r="B163" t="s">
        <v>80</v>
      </c>
      <c r="C163" t="s">
        <v>81</v>
      </c>
      <c r="D163" s="13">
        <v>7.0601851851851841E-3</v>
      </c>
      <c r="E163" s="12">
        <v>34323</v>
      </c>
      <c r="F163" s="15">
        <v>0</v>
      </c>
      <c r="G163" s="17">
        <f>MINUTE(Table12[[#This Row],[Reg. Time ]])</f>
        <v>10</v>
      </c>
      <c r="H163" s="21">
        <f>SECOND(Table12[[#This Row],[Reg. Time ]])</f>
        <v>10</v>
      </c>
      <c r="I163" s="22">
        <f>TIME(Table12[[#This Row],[HOUR]],Table12[[#This Row],[MINUTE]],Table12[[#This Row],[SECOND]])</f>
        <v>7.0601851851851841E-3</v>
      </c>
      <c r="K163" s="18" t="s">
        <v>234</v>
      </c>
      <c r="L163" s="18"/>
      <c r="M163" s="18"/>
      <c r="N163" s="18"/>
      <c r="O163" s="18"/>
      <c r="P163" s="18"/>
      <c r="Q163" s="18"/>
      <c r="R163" s="18"/>
    </row>
    <row r="164" spans="1:18" ht="15.75" x14ac:dyDescent="0.25">
      <c r="A164">
        <v>68105</v>
      </c>
      <c r="B164" t="s">
        <v>82</v>
      </c>
      <c r="C164" t="s">
        <v>83</v>
      </c>
      <c r="D164" s="13">
        <v>0.51059027777777777</v>
      </c>
      <c r="E164" s="12">
        <v>34689</v>
      </c>
      <c r="F164" s="15">
        <v>12</v>
      </c>
      <c r="G164" s="17">
        <f>MINUTE(Table12[[#This Row],[Reg. Time ]])</f>
        <v>15</v>
      </c>
      <c r="H164" s="21">
        <f>SECOND(Table12[[#This Row],[Reg. Time ]])</f>
        <v>15</v>
      </c>
      <c r="I164" s="22">
        <f>TIME(Table12[[#This Row],[HOUR]],Table12[[#This Row],[MINUTE]],Table12[[#This Row],[SECOND]])</f>
        <v>0.51059027777777777</v>
      </c>
      <c r="K164" s="18" t="s">
        <v>236</v>
      </c>
      <c r="L164" s="18"/>
      <c r="M164" s="18"/>
      <c r="N164" s="18"/>
      <c r="O164" s="18"/>
      <c r="P164" s="18"/>
      <c r="Q164" s="18"/>
      <c r="R164" s="18"/>
    </row>
    <row r="165" spans="1:18" ht="15.75" x14ac:dyDescent="0.25">
      <c r="A165">
        <v>68106</v>
      </c>
      <c r="B165" t="s">
        <v>84</v>
      </c>
      <c r="C165" t="s">
        <v>85</v>
      </c>
      <c r="D165" s="13">
        <v>1.4120370370370368E-2</v>
      </c>
      <c r="E165" s="12">
        <v>34325</v>
      </c>
      <c r="F165" s="15">
        <v>0</v>
      </c>
      <c r="G165" s="17">
        <f>MINUTE(Table12[[#This Row],[Reg. Time ]])</f>
        <v>20</v>
      </c>
      <c r="H165" s="21">
        <f>SECOND(Table12[[#This Row],[Reg. Time ]])</f>
        <v>20</v>
      </c>
      <c r="I165" s="22">
        <f>TIME(Table12[[#This Row],[HOUR]],Table12[[#This Row],[MINUTE]],Table12[[#This Row],[SECOND]])</f>
        <v>1.4120370370370368E-2</v>
      </c>
      <c r="K165" s="20" t="s">
        <v>237</v>
      </c>
      <c r="L165" s="20"/>
      <c r="M165" s="20"/>
      <c r="N165" s="20"/>
      <c r="O165" s="20"/>
      <c r="P165" s="20"/>
      <c r="Q165" s="20"/>
      <c r="R165" s="20"/>
    </row>
    <row r="166" spans="1:18" ht="15.75" x14ac:dyDescent="0.25">
      <c r="A166">
        <v>68107</v>
      </c>
      <c r="B166" t="s">
        <v>86</v>
      </c>
      <c r="C166" t="s">
        <v>85</v>
      </c>
      <c r="D166" s="13">
        <v>0.51765046296296291</v>
      </c>
      <c r="E166" s="12">
        <v>34325</v>
      </c>
      <c r="F166" s="15">
        <v>12</v>
      </c>
      <c r="G166" s="17">
        <f>MINUTE(Table12[[#This Row],[Reg. Time ]])</f>
        <v>25</v>
      </c>
      <c r="H166" s="21">
        <f>SECOND(Table12[[#This Row],[Reg. Time ]])</f>
        <v>25</v>
      </c>
      <c r="I166" s="22">
        <f>TIME(Table12[[#This Row],[HOUR]],Table12[[#This Row],[MINUTE]],Table12[[#This Row],[SECOND]])</f>
        <v>0.51765046296296291</v>
      </c>
      <c r="K166" s="20" t="s">
        <v>238</v>
      </c>
      <c r="L166" s="20"/>
      <c r="M166" s="20"/>
      <c r="N166" s="20"/>
      <c r="O166" s="20"/>
      <c r="P166" s="20"/>
      <c r="Q166" s="20"/>
      <c r="R166" s="20"/>
    </row>
    <row r="167" spans="1:18" ht="15.75" x14ac:dyDescent="0.25">
      <c r="A167">
        <v>67998</v>
      </c>
      <c r="B167" t="s">
        <v>87</v>
      </c>
      <c r="C167" t="s">
        <v>88</v>
      </c>
      <c r="D167" s="13">
        <v>2.1180555555555553E-2</v>
      </c>
      <c r="E167" s="12">
        <v>34618</v>
      </c>
      <c r="F167" s="15">
        <v>0</v>
      </c>
      <c r="G167" s="17">
        <f>MINUTE(Table12[[#This Row],[Reg. Time ]])</f>
        <v>30</v>
      </c>
      <c r="H167" s="21">
        <f>SECOND(Table12[[#This Row],[Reg. Time ]])</f>
        <v>30</v>
      </c>
      <c r="I167" s="22">
        <f>TIME(Table12[[#This Row],[HOUR]],Table12[[#This Row],[MINUTE]],Table12[[#This Row],[SECOND]])</f>
        <v>2.1180555555555553E-2</v>
      </c>
      <c r="K167" s="43" t="s">
        <v>240</v>
      </c>
      <c r="L167" s="43"/>
      <c r="M167" s="43"/>
      <c r="N167" s="43"/>
      <c r="O167" s="43"/>
      <c r="P167" s="43"/>
      <c r="Q167" s="43"/>
      <c r="R167" s="43"/>
    </row>
    <row r="168" spans="1:18" ht="15.75" x14ac:dyDescent="0.25">
      <c r="A168">
        <v>67999</v>
      </c>
      <c r="B168" t="s">
        <v>89</v>
      </c>
      <c r="C168" t="s">
        <v>90</v>
      </c>
      <c r="D168" s="13">
        <v>0.52471064814814816</v>
      </c>
      <c r="E168" s="12">
        <v>34671</v>
      </c>
      <c r="F168" s="15">
        <v>12</v>
      </c>
      <c r="G168" s="17">
        <f>MINUTE(Table12[[#This Row],[Reg. Time ]])</f>
        <v>35</v>
      </c>
      <c r="H168" s="21">
        <f>SECOND(Table12[[#This Row],[Reg. Time ]])</f>
        <v>35</v>
      </c>
      <c r="I168" s="22">
        <f>TIME(Table12[[#This Row],[HOUR]],Table12[[#This Row],[MINUTE]],Table12[[#This Row],[SECOND]])</f>
        <v>0.52471064814814816</v>
      </c>
      <c r="K168" s="43" t="s">
        <v>239</v>
      </c>
      <c r="L168" s="43"/>
      <c r="M168" s="43"/>
      <c r="N168" s="43"/>
      <c r="O168" s="43"/>
      <c r="P168" s="43"/>
      <c r="Q168" s="43"/>
      <c r="R168" s="43"/>
    </row>
    <row r="169" spans="1:18" ht="15.75" x14ac:dyDescent="0.25">
      <c r="A169">
        <v>68000</v>
      </c>
      <c r="B169" t="s">
        <v>91</v>
      </c>
      <c r="C169" t="s">
        <v>92</v>
      </c>
      <c r="D169" s="13">
        <v>2.8240740740740736E-2</v>
      </c>
      <c r="E169" s="12">
        <v>34750</v>
      </c>
      <c r="F169" s="15">
        <v>0</v>
      </c>
      <c r="G169" s="17">
        <f>MINUTE(Table12[[#This Row],[Reg. Time ]])</f>
        <v>40</v>
      </c>
      <c r="H169" s="21">
        <f>SECOND(Table12[[#This Row],[Reg. Time ]])</f>
        <v>40</v>
      </c>
      <c r="I169" s="22">
        <f>TIME(Table12[[#This Row],[HOUR]],Table12[[#This Row],[MINUTE]],Table12[[#This Row],[SECOND]])</f>
        <v>2.8240740740740736E-2</v>
      </c>
      <c r="K169" s="43" t="s">
        <v>241</v>
      </c>
      <c r="L169" s="43"/>
      <c r="M169" s="43"/>
      <c r="N169" s="43"/>
      <c r="O169" s="43"/>
      <c r="P169" s="43"/>
      <c r="Q169" s="43"/>
      <c r="R169" s="43"/>
    </row>
    <row r="170" spans="1:18" ht="15.75" x14ac:dyDescent="0.25">
      <c r="A170">
        <v>68001</v>
      </c>
      <c r="B170" t="s">
        <v>93</v>
      </c>
      <c r="C170" t="s">
        <v>94</v>
      </c>
      <c r="D170" s="13">
        <v>0.5317708333333333</v>
      </c>
      <c r="E170" s="12">
        <v>34598</v>
      </c>
      <c r="F170" s="15">
        <v>12</v>
      </c>
      <c r="G170" s="17">
        <f>MINUTE(Table12[[#This Row],[Reg. Time ]])</f>
        <v>45</v>
      </c>
      <c r="H170" s="21">
        <f>SECOND(Table12[[#This Row],[Reg. Time ]])</f>
        <v>45</v>
      </c>
      <c r="I170" s="22">
        <f>TIME(Table12[[#This Row],[HOUR]],Table12[[#This Row],[MINUTE]],Table12[[#This Row],[SECOND]])</f>
        <v>0.5317708333333333</v>
      </c>
    </row>
    <row r="171" spans="1:18" ht="15.75" x14ac:dyDescent="0.25">
      <c r="A171">
        <v>68002</v>
      </c>
      <c r="B171" t="s">
        <v>95</v>
      </c>
      <c r="C171" t="s">
        <v>83</v>
      </c>
      <c r="D171" s="13">
        <v>3.5300925925925923E-2</v>
      </c>
      <c r="E171" s="12">
        <v>34864</v>
      </c>
      <c r="F171" s="15">
        <v>0</v>
      </c>
      <c r="G171" s="17">
        <f>MINUTE(Table12[[#This Row],[Reg. Time ]])</f>
        <v>50</v>
      </c>
      <c r="H171" s="21">
        <f>SECOND(Table12[[#This Row],[Reg. Time ]])</f>
        <v>50</v>
      </c>
      <c r="I171" s="22">
        <f>TIME(Table12[[#This Row],[HOUR]],Table12[[#This Row],[MINUTE]],Table12[[#This Row],[SECOND]])</f>
        <v>3.5300925925925923E-2</v>
      </c>
    </row>
    <row r="172" spans="1:18" ht="15.75" x14ac:dyDescent="0.25">
      <c r="A172">
        <v>67893</v>
      </c>
      <c r="B172" t="s">
        <v>96</v>
      </c>
      <c r="C172" t="s">
        <v>97</v>
      </c>
      <c r="D172" s="13">
        <v>0.53883101851851845</v>
      </c>
      <c r="E172" s="12">
        <v>35051</v>
      </c>
      <c r="F172" s="15">
        <v>12</v>
      </c>
      <c r="G172" s="17">
        <f>MINUTE(Table12[[#This Row],[Reg. Time ]])</f>
        <v>55</v>
      </c>
      <c r="H172" s="21">
        <f>SECOND(Table12[[#This Row],[Reg. Time ]])</f>
        <v>55</v>
      </c>
      <c r="I172" s="22">
        <f>TIME(Table12[[#This Row],[HOUR]],Table12[[#This Row],[MINUTE]],Table12[[#This Row],[SECOND]])</f>
        <v>0.53883101851851845</v>
      </c>
    </row>
    <row r="173" spans="1:18" ht="15.75" x14ac:dyDescent="0.25">
      <c r="A173">
        <v>67894</v>
      </c>
      <c r="B173" t="s">
        <v>98</v>
      </c>
      <c r="C173" t="s">
        <v>99</v>
      </c>
      <c r="D173" s="13">
        <v>4.2361111111111106E-2</v>
      </c>
      <c r="E173" s="12">
        <v>34954</v>
      </c>
      <c r="F173" s="15">
        <v>1</v>
      </c>
      <c r="G173" s="17">
        <f>MINUTE(Table12[[#This Row],[Reg. Time ]])</f>
        <v>1</v>
      </c>
      <c r="H173" s="21">
        <f>SECOND(Table12[[#This Row],[Reg. Time ]])</f>
        <v>0</v>
      </c>
      <c r="I173" s="22">
        <f>TIME(Table12[[#This Row],[HOUR]],Table12[[#This Row],[MINUTE]],Table12[[#This Row],[SECOND]])</f>
        <v>4.2361111111111106E-2</v>
      </c>
    </row>
    <row r="174" spans="1:18" ht="15.75" x14ac:dyDescent="0.25">
      <c r="A174">
        <v>67895</v>
      </c>
      <c r="B174" t="s">
        <v>100</v>
      </c>
      <c r="C174" t="s">
        <v>101</v>
      </c>
      <c r="D174" s="13">
        <v>0.5458912037037037</v>
      </c>
      <c r="E174" s="12">
        <v>35175</v>
      </c>
      <c r="F174" s="15">
        <v>13</v>
      </c>
      <c r="G174" s="17">
        <f>MINUTE(Table12[[#This Row],[Reg. Time ]])</f>
        <v>6</v>
      </c>
      <c r="H174" s="21">
        <f>SECOND(Table12[[#This Row],[Reg. Time ]])</f>
        <v>5</v>
      </c>
      <c r="I174" s="22">
        <f>TIME(Table12[[#This Row],[HOUR]],Table12[[#This Row],[MINUTE]],Table12[[#This Row],[SECOND]])</f>
        <v>0.5458912037037037</v>
      </c>
    </row>
    <row r="175" spans="1:18" ht="15.75" x14ac:dyDescent="0.25">
      <c r="A175">
        <v>67896</v>
      </c>
      <c r="B175" t="s">
        <v>102</v>
      </c>
      <c r="C175" t="s">
        <v>94</v>
      </c>
      <c r="D175" s="13">
        <v>2.8240740740740736E-2</v>
      </c>
      <c r="E175" s="12">
        <v>35044</v>
      </c>
      <c r="F175" s="15">
        <v>0</v>
      </c>
      <c r="G175" s="17">
        <f>MINUTE(Table12[[#This Row],[Reg. Time ]])</f>
        <v>40</v>
      </c>
      <c r="H175" s="21">
        <f>SECOND(Table12[[#This Row],[Reg. Time ]])</f>
        <v>40</v>
      </c>
      <c r="I175" s="22">
        <f>TIME(Table12[[#This Row],[HOUR]],Table12[[#This Row],[MINUTE]],Table12[[#This Row],[SECOND]])</f>
        <v>2.8240740740740736E-2</v>
      </c>
    </row>
    <row r="176" spans="1:18" ht="15.75" x14ac:dyDescent="0.25">
      <c r="A176">
        <v>67897</v>
      </c>
      <c r="B176" t="s">
        <v>103</v>
      </c>
      <c r="C176" t="s">
        <v>104</v>
      </c>
      <c r="D176" s="13">
        <v>2.1180555555555553E-2</v>
      </c>
      <c r="E176" s="12">
        <v>35157</v>
      </c>
      <c r="F176" s="15">
        <v>0</v>
      </c>
      <c r="G176" s="17">
        <f>MINUTE(Table12[[#This Row],[Reg. Time ]])</f>
        <v>30</v>
      </c>
      <c r="H176" s="21">
        <f>SECOND(Table12[[#This Row],[Reg. Time ]])</f>
        <v>30</v>
      </c>
      <c r="I176" s="22">
        <f>TIME(Table12[[#This Row],[HOUR]],Table12[[#This Row],[MINUTE]],Table12[[#This Row],[SECOND]])</f>
        <v>2.1180555555555553E-2</v>
      </c>
    </row>
    <row r="177" spans="3:16" x14ac:dyDescent="0.25">
      <c r="F177">
        <v>0</v>
      </c>
    </row>
    <row r="178" spans="3:16" x14ac:dyDescent="0.25">
      <c r="C178" t="s">
        <v>242</v>
      </c>
      <c r="D178" t="s">
        <v>243</v>
      </c>
      <c r="E178" t="s">
        <v>244</v>
      </c>
      <c r="F178" t="s">
        <v>245</v>
      </c>
      <c r="G178" s="18" t="s">
        <v>246</v>
      </c>
    </row>
    <row r="179" spans="3:16" ht="15.75" x14ac:dyDescent="0.25">
      <c r="C179" t="s">
        <v>76</v>
      </c>
      <c r="D179" s="27">
        <v>44332</v>
      </c>
      <c r="E179" s="13">
        <v>0</v>
      </c>
      <c r="F179">
        <v>3</v>
      </c>
      <c r="G179" s="28">
        <f>EDATE(Table15[[#This Row],[REG. DATE]],Table15[[#This Row],[VALIDITY]])</f>
        <v>44424</v>
      </c>
      <c r="J179" s="44" t="s">
        <v>247</v>
      </c>
      <c r="K179" s="45"/>
      <c r="L179" s="45"/>
      <c r="M179" s="45"/>
      <c r="N179" s="45"/>
      <c r="O179" s="45"/>
      <c r="P179" s="45"/>
    </row>
    <row r="180" spans="3:16" ht="15.75" x14ac:dyDescent="0.25">
      <c r="C180" t="s">
        <v>78</v>
      </c>
      <c r="D180" s="27">
        <v>44333</v>
      </c>
      <c r="E180" s="13">
        <v>0.50353009259259263</v>
      </c>
      <c r="F180">
        <v>3</v>
      </c>
      <c r="G180" s="28">
        <f>EDATE(Table15[[#This Row],[REG. DATE]],Table15[[#This Row],[VALIDITY]])</f>
        <v>44425</v>
      </c>
      <c r="J180" s="44" t="s">
        <v>248</v>
      </c>
      <c r="K180" s="45"/>
      <c r="L180" s="45"/>
      <c r="M180" s="45"/>
      <c r="N180" s="45"/>
      <c r="O180" s="45"/>
      <c r="P180" s="45"/>
    </row>
    <row r="181" spans="3:16" ht="15.75" x14ac:dyDescent="0.25">
      <c r="C181" t="s">
        <v>80</v>
      </c>
      <c r="D181" s="27">
        <v>44334</v>
      </c>
      <c r="E181" s="13">
        <v>7.0601851851851841E-3</v>
      </c>
      <c r="F181">
        <v>3</v>
      </c>
      <c r="G181" s="28">
        <f>EDATE(Table15[[#This Row],[REG. DATE]],Table15[[#This Row],[VALIDITY]])</f>
        <v>44426</v>
      </c>
    </row>
    <row r="182" spans="3:16" ht="15.75" x14ac:dyDescent="0.25">
      <c r="C182" t="s">
        <v>82</v>
      </c>
      <c r="D182" s="27">
        <v>44335</v>
      </c>
      <c r="E182" s="13">
        <v>0.51059027777777777</v>
      </c>
      <c r="F182">
        <v>3</v>
      </c>
      <c r="G182" s="28">
        <f>EDATE(Table15[[#This Row],[REG. DATE]],Table15[[#This Row],[VALIDITY]])</f>
        <v>44427</v>
      </c>
    </row>
    <row r="183" spans="3:16" ht="15.75" x14ac:dyDescent="0.25">
      <c r="C183" t="s">
        <v>84</v>
      </c>
      <c r="D183" s="27">
        <v>44336</v>
      </c>
      <c r="E183" s="13">
        <v>1.4120370370370368E-2</v>
      </c>
      <c r="F183">
        <v>3</v>
      </c>
      <c r="G183" s="28">
        <f>EDATE(Table15[[#This Row],[REG. DATE]],Table15[[#This Row],[VALIDITY]])</f>
        <v>44428</v>
      </c>
    </row>
    <row r="184" spans="3:16" ht="15.75" x14ac:dyDescent="0.25">
      <c r="C184" t="s">
        <v>86</v>
      </c>
      <c r="D184" s="27">
        <v>44337</v>
      </c>
      <c r="E184" s="13">
        <v>0.51765046296296291</v>
      </c>
      <c r="F184">
        <v>3</v>
      </c>
      <c r="G184" s="28">
        <f>EDATE(Table15[[#This Row],[REG. DATE]],Table15[[#This Row],[VALIDITY]])</f>
        <v>44429</v>
      </c>
    </row>
    <row r="185" spans="3:16" ht="15.75" x14ac:dyDescent="0.25">
      <c r="C185" t="s">
        <v>87</v>
      </c>
      <c r="D185" s="27">
        <v>44338</v>
      </c>
      <c r="E185" s="13">
        <v>2.1180555555555553E-2</v>
      </c>
      <c r="F185">
        <v>3</v>
      </c>
      <c r="G185" s="28">
        <f>EDATE(Table15[[#This Row],[REG. DATE]],Table15[[#This Row],[VALIDITY]])</f>
        <v>44430</v>
      </c>
    </row>
    <row r="186" spans="3:16" ht="15.75" x14ac:dyDescent="0.25">
      <c r="C186" t="s">
        <v>89</v>
      </c>
      <c r="D186" s="27">
        <v>44339</v>
      </c>
      <c r="E186" s="13">
        <v>0.52471064814814816</v>
      </c>
      <c r="F186">
        <v>3</v>
      </c>
      <c r="G186" s="28">
        <f>EDATE(Table15[[#This Row],[REG. DATE]],Table15[[#This Row],[VALIDITY]])</f>
        <v>44431</v>
      </c>
    </row>
    <row r="187" spans="3:16" ht="15.75" x14ac:dyDescent="0.25">
      <c r="C187" t="s">
        <v>91</v>
      </c>
      <c r="D187" s="27">
        <v>44340</v>
      </c>
      <c r="E187" s="13">
        <v>2.8240740740740736E-2</v>
      </c>
      <c r="F187">
        <v>3</v>
      </c>
      <c r="G187" s="28">
        <f>EDATE(Table15[[#This Row],[REG. DATE]],Table15[[#This Row],[VALIDITY]])</f>
        <v>44432</v>
      </c>
    </row>
    <row r="188" spans="3:16" ht="15.75" x14ac:dyDescent="0.25">
      <c r="C188" t="s">
        <v>93</v>
      </c>
      <c r="D188" s="27">
        <v>44341</v>
      </c>
      <c r="E188" s="13">
        <v>0.5317708333333333</v>
      </c>
      <c r="F188">
        <v>3</v>
      </c>
      <c r="G188" s="28">
        <f>EDATE(Table15[[#This Row],[REG. DATE]],Table15[[#This Row],[VALIDITY]])</f>
        <v>44433</v>
      </c>
    </row>
    <row r="189" spans="3:16" ht="15.75" x14ac:dyDescent="0.25">
      <c r="C189" t="s">
        <v>95</v>
      </c>
      <c r="D189" s="27">
        <v>44342</v>
      </c>
      <c r="E189" s="13">
        <v>3.5300925925925923E-2</v>
      </c>
      <c r="F189">
        <v>3</v>
      </c>
      <c r="G189" s="28">
        <f>EDATE(Table15[[#This Row],[REG. DATE]],Table15[[#This Row],[VALIDITY]])</f>
        <v>44434</v>
      </c>
    </row>
    <row r="190" spans="3:16" ht="15.75" x14ac:dyDescent="0.25">
      <c r="C190" t="s">
        <v>96</v>
      </c>
      <c r="D190" s="27">
        <v>44343</v>
      </c>
      <c r="E190" s="13">
        <v>0.53883101851851845</v>
      </c>
      <c r="F190">
        <v>3</v>
      </c>
      <c r="G190" s="28">
        <f>EDATE(Table15[[#This Row],[REG. DATE]],Table15[[#This Row],[VALIDITY]])</f>
        <v>44435</v>
      </c>
    </row>
    <row r="191" spans="3:16" ht="15.75" x14ac:dyDescent="0.25">
      <c r="C191" t="s">
        <v>98</v>
      </c>
      <c r="D191" s="27">
        <v>44344</v>
      </c>
      <c r="E191" s="13">
        <v>4.2361111111111106E-2</v>
      </c>
      <c r="F191">
        <v>3</v>
      </c>
      <c r="G191" s="28">
        <f>EDATE(Table15[[#This Row],[REG. DATE]],Table15[[#This Row],[VALIDITY]])</f>
        <v>44436</v>
      </c>
    </row>
    <row r="192" spans="3:16" ht="15.75" x14ac:dyDescent="0.25">
      <c r="C192" t="s">
        <v>100</v>
      </c>
      <c r="D192" s="27">
        <v>44345</v>
      </c>
      <c r="E192" s="13">
        <v>0.5458912037037037</v>
      </c>
      <c r="F192">
        <v>3</v>
      </c>
      <c r="G192" s="28">
        <f>EDATE(Table15[[#This Row],[REG. DATE]],Table15[[#This Row],[VALIDITY]])</f>
        <v>44437</v>
      </c>
    </row>
    <row r="193" spans="1:16" ht="15.75" x14ac:dyDescent="0.25">
      <c r="C193" t="s">
        <v>102</v>
      </c>
      <c r="D193" s="27">
        <v>44346</v>
      </c>
      <c r="E193" s="13">
        <v>2.8240740740740736E-2</v>
      </c>
      <c r="F193">
        <v>3</v>
      </c>
      <c r="G193" s="28">
        <f>EDATE(Table15[[#This Row],[REG. DATE]],Table15[[#This Row],[VALIDITY]])</f>
        <v>44438</v>
      </c>
    </row>
    <row r="194" spans="1:16" ht="15.75" x14ac:dyDescent="0.25">
      <c r="C194" t="s">
        <v>103</v>
      </c>
      <c r="D194" s="27">
        <v>44347</v>
      </c>
      <c r="E194" s="13">
        <v>2.1180555555555553E-2</v>
      </c>
      <c r="F194">
        <v>3</v>
      </c>
      <c r="G194" s="28">
        <f>EDATE(Table15[[#This Row],[REG. DATE]],Table15[[#This Row],[VALIDITY]])</f>
        <v>44439</v>
      </c>
    </row>
    <row r="196" spans="1:16" ht="22.5" x14ac:dyDescent="0.45">
      <c r="A196" s="40" t="s">
        <v>249</v>
      </c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</row>
    <row r="197" spans="1:16" x14ac:dyDescent="0.25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s="30" t="s">
        <v>257</v>
      </c>
      <c r="G197" s="17" t="s">
        <v>256</v>
      </c>
      <c r="I197" s="41" t="s">
        <v>250</v>
      </c>
      <c r="J197" s="41"/>
      <c r="K197" s="41"/>
      <c r="L197" s="41"/>
      <c r="M197" s="41"/>
      <c r="N197" s="41"/>
      <c r="O197" s="41"/>
      <c r="P197" s="41"/>
    </row>
    <row r="198" spans="1:16" x14ac:dyDescent="0.25">
      <c r="A198" t="s">
        <v>39</v>
      </c>
      <c r="B198">
        <v>31556</v>
      </c>
      <c r="C198">
        <v>38231</v>
      </c>
      <c r="D198">
        <v>35158</v>
      </c>
      <c r="E198">
        <v>41080</v>
      </c>
      <c r="F198" s="31">
        <f>IF(Table16[[#This Row],[Qtr. 1]]&gt; 50000,500,0)</f>
        <v>0</v>
      </c>
      <c r="G198" s="17"/>
      <c r="I198" s="41" t="s">
        <v>251</v>
      </c>
      <c r="J198" s="41"/>
      <c r="K198" s="41"/>
      <c r="L198" s="41"/>
      <c r="M198" s="41"/>
      <c r="N198" s="41"/>
      <c r="O198" s="41"/>
      <c r="P198" s="41"/>
    </row>
    <row r="199" spans="1:16" x14ac:dyDescent="0.25">
      <c r="A199" t="s">
        <v>40</v>
      </c>
      <c r="B199">
        <v>47056</v>
      </c>
      <c r="C199">
        <v>65489</v>
      </c>
      <c r="D199">
        <v>48844</v>
      </c>
      <c r="E199">
        <v>43140</v>
      </c>
      <c r="F199" s="31">
        <f>IF(Table16[[#This Row],[Qtr. 1]]&gt; 50000,500,0)</f>
        <v>0</v>
      </c>
      <c r="G199" s="17"/>
      <c r="I199" s="19" t="s">
        <v>252</v>
      </c>
      <c r="J199" s="19"/>
      <c r="K199" s="19"/>
      <c r="L199" s="19"/>
      <c r="M199" s="19"/>
      <c r="N199" s="19"/>
      <c r="O199" s="19"/>
      <c r="P199" s="19"/>
    </row>
    <row r="200" spans="1:16" x14ac:dyDescent="0.25">
      <c r="A200" t="s">
        <v>41</v>
      </c>
      <c r="B200">
        <v>52556</v>
      </c>
      <c r="C200">
        <v>44779</v>
      </c>
      <c r="D200">
        <v>39644</v>
      </c>
      <c r="E200">
        <v>42006</v>
      </c>
      <c r="F200" s="31">
        <f>IF(Table16[[#This Row],[Qtr. 1]]&gt; 50000,500,0)</f>
        <v>500</v>
      </c>
      <c r="G200" s="17"/>
    </row>
    <row r="201" spans="1:16" x14ac:dyDescent="0.25">
      <c r="A201" t="s">
        <v>42</v>
      </c>
      <c r="B201">
        <v>28306</v>
      </c>
      <c r="C201">
        <v>39015</v>
      </c>
      <c r="D201">
        <v>47032</v>
      </c>
      <c r="E201">
        <v>38775</v>
      </c>
      <c r="F201" s="31">
        <f>IF(Table16[[#This Row],[Qtr. 1]]&gt; 50000,500,0)</f>
        <v>0</v>
      </c>
      <c r="G201" s="17"/>
      <c r="I201" s="42" t="s">
        <v>253</v>
      </c>
      <c r="J201" s="42"/>
      <c r="K201" s="42"/>
      <c r="L201" s="42"/>
      <c r="M201" s="42"/>
      <c r="N201" s="42"/>
      <c r="O201" s="42"/>
      <c r="P201" s="18"/>
    </row>
    <row r="202" spans="1:16" x14ac:dyDescent="0.25">
      <c r="A202" t="s">
        <v>43</v>
      </c>
      <c r="B202">
        <v>37206</v>
      </c>
      <c r="C202">
        <v>40984</v>
      </c>
      <c r="D202">
        <v>40312</v>
      </c>
      <c r="E202">
        <v>41845</v>
      </c>
      <c r="F202" s="31">
        <f>IF(Table16[[#This Row],[Qtr. 1]]&gt; 50000,500,0)</f>
        <v>0</v>
      </c>
      <c r="G202" s="17"/>
      <c r="I202" s="42" t="s">
        <v>254</v>
      </c>
      <c r="J202" s="42"/>
      <c r="K202" s="42"/>
      <c r="L202" s="42"/>
      <c r="M202" s="42"/>
      <c r="N202" s="42"/>
      <c r="O202" s="42"/>
      <c r="P202" s="18"/>
    </row>
    <row r="203" spans="1:16" x14ac:dyDescent="0.25">
      <c r="A203" t="s">
        <v>44</v>
      </c>
      <c r="B203">
        <v>29551</v>
      </c>
      <c r="C203">
        <v>42287</v>
      </c>
      <c r="D203">
        <v>32859</v>
      </c>
      <c r="E203">
        <v>37877</v>
      </c>
      <c r="F203" s="31">
        <f>IF(Table16[[#This Row],[Qtr. 1]]&gt; 50000,500,0)</f>
        <v>0</v>
      </c>
      <c r="G203" s="17"/>
      <c r="I203" s="18" t="s">
        <v>255</v>
      </c>
      <c r="J203" s="18"/>
      <c r="K203" s="18"/>
      <c r="L203" s="18"/>
      <c r="M203" s="18"/>
      <c r="N203" s="18"/>
      <c r="O203" s="18"/>
      <c r="P203" s="18"/>
    </row>
    <row r="204" spans="1:16" x14ac:dyDescent="0.25">
      <c r="A204" t="s">
        <v>45</v>
      </c>
      <c r="B204">
        <v>74968</v>
      </c>
      <c r="C204">
        <v>27437</v>
      </c>
      <c r="D204">
        <v>42681</v>
      </c>
      <c r="E204">
        <v>27693</v>
      </c>
      <c r="F204" s="31">
        <f>IF(Table16[[#This Row],[Qtr. 1]]&gt; 50000,500,0)</f>
        <v>500</v>
      </c>
      <c r="G204" s="17"/>
    </row>
    <row r="205" spans="1:16" x14ac:dyDescent="0.25">
      <c r="A205" t="s">
        <v>46</v>
      </c>
      <c r="B205">
        <v>50756</v>
      </c>
      <c r="C205">
        <v>45314</v>
      </c>
      <c r="D205">
        <v>40955</v>
      </c>
      <c r="E205">
        <v>35245</v>
      </c>
      <c r="F205" s="31">
        <f>IF(Table16[[#This Row],[Qtr. 1]]&gt; 50000,500,0)</f>
        <v>500</v>
      </c>
      <c r="G205" s="17"/>
      <c r="I205" s="37" t="s">
        <v>258</v>
      </c>
      <c r="J205" s="37"/>
      <c r="K205" s="37"/>
      <c r="L205" s="37"/>
      <c r="M205" s="37"/>
      <c r="N205" s="37"/>
      <c r="O205" s="37"/>
      <c r="P205" s="37"/>
    </row>
    <row r="206" spans="1:16" x14ac:dyDescent="0.25">
      <c r="A206" t="s">
        <v>47</v>
      </c>
      <c r="B206">
        <v>48546</v>
      </c>
      <c r="C206">
        <v>27984</v>
      </c>
      <c r="D206">
        <v>45043</v>
      </c>
      <c r="E206">
        <v>26960</v>
      </c>
      <c r="F206" s="31">
        <f>IF(Table16[[#This Row],[Qtr. 1]]&gt; 50000,500,0)</f>
        <v>0</v>
      </c>
      <c r="G206" s="17"/>
      <c r="I206" s="37" t="s">
        <v>259</v>
      </c>
      <c r="J206" s="37"/>
      <c r="K206" s="37"/>
      <c r="L206" s="37"/>
      <c r="M206" s="37"/>
      <c r="N206" s="37"/>
      <c r="O206" s="37"/>
      <c r="P206" s="37"/>
    </row>
    <row r="207" spans="1:16" ht="15.75" thickBot="1" x14ac:dyDescent="0.3"/>
    <row r="208" spans="1:16" ht="16.5" thickTop="1" thickBot="1" x14ac:dyDescent="0.3">
      <c r="C208" s="14" t="s">
        <v>33</v>
      </c>
      <c r="D208" s="38" t="s">
        <v>260</v>
      </c>
      <c r="E208" s="38"/>
    </row>
    <row r="209" spans="1:19" ht="15.75" thickTop="1" x14ac:dyDescent="0.25">
      <c r="C209" t="s">
        <v>40</v>
      </c>
      <c r="D209" s="39">
        <f>VLOOKUP(C209,Table16[[Sales Rep]:[Qtr. 4]],5,FALSE)</f>
        <v>43140</v>
      </c>
      <c r="E209" s="39"/>
    </row>
    <row r="211" spans="1:19" ht="22.5" x14ac:dyDescent="0.45">
      <c r="A211" s="40" t="s">
        <v>261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</row>
    <row r="212" spans="1:19" x14ac:dyDescent="0.25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s="29" t="s">
        <v>262</v>
      </c>
      <c r="G212" s="34" t="s">
        <v>263</v>
      </c>
    </row>
    <row r="213" spans="1:19" x14ac:dyDescent="0.25">
      <c r="A213" t="s">
        <v>39</v>
      </c>
      <c r="B213">
        <v>31556</v>
      </c>
      <c r="C213">
        <v>38231</v>
      </c>
      <c r="D213">
        <v>35158</v>
      </c>
      <c r="E213">
        <v>41080</v>
      </c>
      <c r="F213" s="29" t="str">
        <f>IF(AND(Table18[[#This Row],[Qtr. 1]]&gt;=40000, Table18[[#This Row],[Qtr. 2]]&gt;=40000,Table18[[#This Row],[Qtr. 3]]&gt;=40000,Table18[[#This Row],[Qtr. 4]]&gt;=40000),"Elligibile", "Not Elligible")</f>
        <v>Not Elligible</v>
      </c>
      <c r="G213" s="34" t="str">
        <f>IF(OR(Table18[[#This Row],[Qtr. 1]]&gt;=40000,Table18[[#This Row],[Qtr. 2]]&gt;=40000,Table18[[#This Row],[Qtr. 3]]&gt;=40000,Table18[[#This Row],[Qtr. 4]]&gt;=40000),"Eligible", "Not Eligible")</f>
        <v>Eligible</v>
      </c>
      <c r="I213" s="35" t="s">
        <v>264</v>
      </c>
      <c r="J213" s="35"/>
      <c r="K213" s="35"/>
      <c r="L213" s="35"/>
      <c r="M213" s="35"/>
      <c r="N213" s="35"/>
      <c r="O213" s="35"/>
      <c r="P213" s="35"/>
      <c r="Q213" s="35"/>
      <c r="R213" s="35"/>
      <c r="S213" s="35"/>
    </row>
    <row r="214" spans="1:19" x14ac:dyDescent="0.25">
      <c r="A214" t="s">
        <v>40</v>
      </c>
      <c r="B214">
        <v>47056</v>
      </c>
      <c r="C214">
        <v>65489</v>
      </c>
      <c r="D214">
        <v>48844</v>
      </c>
      <c r="E214">
        <v>43140</v>
      </c>
      <c r="F214" s="29" t="str">
        <f>IF(AND(Table18[[#This Row],[Qtr. 1]]&gt;=40000, Table18[[#This Row],[Qtr. 2]]&gt;=40000,Table18[[#This Row],[Qtr. 3]]&gt;=40000,Table18[[#This Row],[Qtr. 4]]&gt;=40000),"Elligibile", "Not Elligible")</f>
        <v>Elligibile</v>
      </c>
      <c r="G214" s="34" t="str">
        <f>IF(OR(Table18[[#This Row],[Qtr. 1]]&gt;=40000,Table18[[#This Row],[Qtr. 2]]&gt;=40000,Table18[[#This Row],[Qtr. 3]]&gt;=40000,Table18[[#This Row],[Qtr. 4]]&gt;=40000),"Eligible", "Not Eligible")</f>
        <v>Eligible</v>
      </c>
      <c r="I214" s="35" t="s">
        <v>265</v>
      </c>
      <c r="J214" s="35"/>
      <c r="K214" s="35"/>
      <c r="L214" s="35"/>
      <c r="M214" s="35"/>
      <c r="N214" s="35"/>
      <c r="O214" s="35"/>
      <c r="P214" s="35"/>
      <c r="Q214" s="35"/>
      <c r="R214" s="35"/>
      <c r="S214" s="35"/>
    </row>
    <row r="215" spans="1:19" x14ac:dyDescent="0.25">
      <c r="A215" t="s">
        <v>41</v>
      </c>
      <c r="B215">
        <v>52556</v>
      </c>
      <c r="C215">
        <v>44779</v>
      </c>
      <c r="D215">
        <v>39644</v>
      </c>
      <c r="E215">
        <v>42006</v>
      </c>
      <c r="F215" s="29" t="str">
        <f>IF(AND(Table18[[#This Row],[Qtr. 1]]&gt;=40000, Table18[[#This Row],[Qtr. 2]]&gt;=40000,Table18[[#This Row],[Qtr. 3]]&gt;=40000,Table18[[#This Row],[Qtr. 4]]&gt;=40000),"Elligibile", "Not Elligible")</f>
        <v>Not Elligible</v>
      </c>
      <c r="G215" s="34" t="str">
        <f>IF(OR(Table18[[#This Row],[Qtr. 1]]&gt;=40000,Table18[[#This Row],[Qtr. 2]]&gt;=40000,Table18[[#This Row],[Qtr. 3]]&gt;=40000,Table18[[#This Row],[Qtr. 4]]&gt;=40000),"Eligible", "Not Eligible")</f>
        <v>Eligible</v>
      </c>
    </row>
    <row r="216" spans="1:19" x14ac:dyDescent="0.25">
      <c r="A216" t="s">
        <v>42</v>
      </c>
      <c r="B216">
        <v>28306</v>
      </c>
      <c r="C216">
        <v>39015</v>
      </c>
      <c r="D216">
        <v>47032</v>
      </c>
      <c r="E216">
        <v>38775</v>
      </c>
      <c r="F216" s="29" t="str">
        <f>IF(AND(Table18[[#This Row],[Qtr. 1]]&gt;=40000, Table18[[#This Row],[Qtr. 2]]&gt;=40000,Table18[[#This Row],[Qtr. 3]]&gt;=40000,Table18[[#This Row],[Qtr. 4]]&gt;=40000),"Elligibile", "Not Elligible")</f>
        <v>Not Elligible</v>
      </c>
      <c r="G216" s="34" t="str">
        <f>IF(OR(Table18[[#This Row],[Qtr. 1]]&gt;=40000,Table18[[#This Row],[Qtr. 2]]&gt;=40000,Table18[[#This Row],[Qtr. 3]]&gt;=40000,Table18[[#This Row],[Qtr. 4]]&gt;=40000),"Eligible", "Not Eligible")</f>
        <v>Eligible</v>
      </c>
      <c r="I216" s="36" t="s">
        <v>266</v>
      </c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 spans="1:19" x14ac:dyDescent="0.25">
      <c r="A217" t="s">
        <v>43</v>
      </c>
      <c r="B217">
        <v>37206</v>
      </c>
      <c r="C217">
        <v>40984</v>
      </c>
      <c r="D217">
        <v>40312</v>
      </c>
      <c r="E217">
        <v>41845</v>
      </c>
      <c r="F217" s="29" t="str">
        <f>IF(AND(Table18[[#This Row],[Qtr. 1]]&gt;=40000, Table18[[#This Row],[Qtr. 2]]&gt;=40000,Table18[[#This Row],[Qtr. 3]]&gt;=40000,Table18[[#This Row],[Qtr. 4]]&gt;=40000),"Elligibile", "Not Elligible")</f>
        <v>Not Elligible</v>
      </c>
      <c r="G217" s="34" t="str">
        <f>IF(OR(Table18[[#This Row],[Qtr. 1]]&gt;=40000,Table18[[#This Row],[Qtr. 2]]&gt;=40000,Table18[[#This Row],[Qtr. 3]]&gt;=40000,Table18[[#This Row],[Qtr. 4]]&gt;=40000),"Eligible", "Not Eligible")</f>
        <v>Eligible</v>
      </c>
      <c r="I217" s="36" t="s">
        <v>265</v>
      </c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 spans="1:19" x14ac:dyDescent="0.25">
      <c r="A218" t="s">
        <v>44</v>
      </c>
      <c r="B218">
        <v>29551</v>
      </c>
      <c r="C218">
        <v>42287</v>
      </c>
      <c r="D218">
        <v>32859</v>
      </c>
      <c r="E218">
        <v>37877</v>
      </c>
      <c r="F218" s="29" t="str">
        <f>IF(AND(Table18[[#This Row],[Qtr. 1]]&gt;=40000, Table18[[#This Row],[Qtr. 2]]&gt;=40000,Table18[[#This Row],[Qtr. 3]]&gt;=40000,Table18[[#This Row],[Qtr. 4]]&gt;=40000),"Elligibile", "Not Elligible")</f>
        <v>Not Elligible</v>
      </c>
      <c r="G218" s="34" t="str">
        <f>IF(OR(Table18[[#This Row],[Qtr. 1]]&gt;=40000,Table18[[#This Row],[Qtr. 2]]&gt;=40000,Table18[[#This Row],[Qtr. 3]]&gt;=40000,Table18[[#This Row],[Qtr. 4]]&gt;=40000),"Eligible", "Not Eligible")</f>
        <v>Eligible</v>
      </c>
    </row>
    <row r="219" spans="1:19" x14ac:dyDescent="0.25">
      <c r="A219" t="s">
        <v>45</v>
      </c>
      <c r="B219">
        <v>74968</v>
      </c>
      <c r="C219">
        <v>27437</v>
      </c>
      <c r="D219">
        <v>42681</v>
      </c>
      <c r="E219">
        <v>27693</v>
      </c>
      <c r="F219" s="29" t="str">
        <f>IF(AND(Table18[[#This Row],[Qtr. 1]]&gt;=40000, Table18[[#This Row],[Qtr. 2]]&gt;=40000,Table18[[#This Row],[Qtr. 3]]&gt;=40000,Table18[[#This Row],[Qtr. 4]]&gt;=40000),"Elligibile", "Not Elligible")</f>
        <v>Not Elligible</v>
      </c>
      <c r="G219" s="34" t="str">
        <f>IF(OR(Table18[[#This Row],[Qtr. 1]]&gt;=40000,Table18[[#This Row],[Qtr. 2]]&gt;=40000,Table18[[#This Row],[Qtr. 3]]&gt;=40000,Table18[[#This Row],[Qtr. 4]]&gt;=40000),"Eligible", "Not Eligible")</f>
        <v>Eligible</v>
      </c>
      <c r="I219" s="33" t="s">
        <v>267</v>
      </c>
      <c r="J219" s="33"/>
      <c r="K219" s="33"/>
      <c r="L219" s="33"/>
      <c r="M219" s="33"/>
      <c r="N219" s="33"/>
      <c r="O219" s="33"/>
      <c r="P219" s="33"/>
      <c r="Q219" s="33"/>
      <c r="R219" s="33"/>
      <c r="S219" s="33"/>
    </row>
    <row r="220" spans="1:19" x14ac:dyDescent="0.25">
      <c r="A220" t="s">
        <v>46</v>
      </c>
      <c r="B220">
        <v>50756</v>
      </c>
      <c r="C220">
        <v>45314</v>
      </c>
      <c r="D220">
        <v>40955</v>
      </c>
      <c r="E220">
        <v>35245</v>
      </c>
      <c r="F220" s="29" t="str">
        <f>IF(AND(Table18[[#This Row],[Qtr. 1]]&gt;=40000, Table18[[#This Row],[Qtr. 2]]&gt;=40000,Table18[[#This Row],[Qtr. 3]]&gt;=40000,Table18[[#This Row],[Qtr. 4]]&gt;=40000),"Elligibile", "Not Elligible")</f>
        <v>Not Elligible</v>
      </c>
      <c r="G220" s="34" t="str">
        <f>IF(OR(Table18[[#This Row],[Qtr. 1]]&gt;=40000,Table18[[#This Row],[Qtr. 2]]&gt;=40000,Table18[[#This Row],[Qtr. 3]]&gt;=40000,Table18[[#This Row],[Qtr. 4]]&gt;=40000),"Eligible", "Not Eligible")</f>
        <v>Eligible</v>
      </c>
      <c r="I220" s="33" t="s">
        <v>268</v>
      </c>
      <c r="J220" s="33"/>
      <c r="K220" s="33"/>
      <c r="L220" s="33"/>
      <c r="M220" s="33"/>
      <c r="N220" s="33"/>
      <c r="O220" s="33"/>
      <c r="P220" s="33"/>
      <c r="Q220" s="33"/>
      <c r="R220" s="33"/>
      <c r="S220" s="33"/>
    </row>
    <row r="221" spans="1:19" x14ac:dyDescent="0.25">
      <c r="A221" t="s">
        <v>47</v>
      </c>
      <c r="B221">
        <v>48546</v>
      </c>
      <c r="C221">
        <v>27984</v>
      </c>
      <c r="D221">
        <v>45043</v>
      </c>
      <c r="E221">
        <v>26960</v>
      </c>
      <c r="F221" s="29" t="str">
        <f>IF(AND(Table18[[#This Row],[Qtr. 1]]&gt;=40000, Table18[[#This Row],[Qtr. 2]]&gt;=40000,Table18[[#This Row],[Qtr. 3]]&gt;=40000,Table18[[#This Row],[Qtr. 4]]&gt;=40000),"Elligibile", "Not Elligible")</f>
        <v>Not Elligible</v>
      </c>
      <c r="G221" s="34" t="str">
        <f>IF(OR(Table18[[#This Row],[Qtr. 1]]&gt;=40000,Table18[[#This Row],[Qtr. 2]]&gt;=40000,Table18[[#This Row],[Qtr. 3]]&gt;=40000,Table18[[#This Row],[Qtr. 4]]&gt;=40000),"Eligible", "Not Eligible")</f>
        <v>Eligible</v>
      </c>
    </row>
    <row r="222" spans="1:19" x14ac:dyDescent="0.25">
      <c r="I222" s="32" t="s">
        <v>269</v>
      </c>
      <c r="J222" s="32"/>
      <c r="K222" s="32"/>
      <c r="L222" s="32"/>
      <c r="M222" s="32"/>
      <c r="N222" s="32"/>
      <c r="O222" s="32"/>
      <c r="P222" s="32"/>
      <c r="Q222" s="32"/>
      <c r="R222" s="32"/>
      <c r="S222" s="32"/>
    </row>
    <row r="223" spans="1:19" x14ac:dyDescent="0.25">
      <c r="I223" s="32" t="s">
        <v>270</v>
      </c>
      <c r="J223" s="32"/>
      <c r="K223" s="32"/>
      <c r="L223" s="32"/>
      <c r="M223" s="32"/>
      <c r="N223" s="32"/>
      <c r="O223" s="32"/>
      <c r="P223" s="32"/>
      <c r="Q223" s="32"/>
      <c r="R223" s="32"/>
      <c r="S223" s="32"/>
    </row>
  </sheetData>
  <mergeCells count="76">
    <mergeCell ref="J107:S107"/>
    <mergeCell ref="J109:S109"/>
    <mergeCell ref="J110:S110"/>
    <mergeCell ref="J111:S111"/>
    <mergeCell ref="A101:Q101"/>
    <mergeCell ref="J106:S106"/>
    <mergeCell ref="J102:S102"/>
    <mergeCell ref="J103:S103"/>
    <mergeCell ref="J104:S104"/>
    <mergeCell ref="I71:Q71"/>
    <mergeCell ref="A82:R82"/>
    <mergeCell ref="I83:R83"/>
    <mergeCell ref="I86:R86"/>
    <mergeCell ref="I87:P87"/>
    <mergeCell ref="I70:Q70"/>
    <mergeCell ref="J47:S47"/>
    <mergeCell ref="J48:S48"/>
    <mergeCell ref="J50:S50"/>
    <mergeCell ref="J51:S51"/>
    <mergeCell ref="J52:S52"/>
    <mergeCell ref="J54:S54"/>
    <mergeCell ref="J55:S55"/>
    <mergeCell ref="J56:S56"/>
    <mergeCell ref="A63:R63"/>
    <mergeCell ref="I64:Q64"/>
    <mergeCell ref="I67:Q67"/>
    <mergeCell ref="L30:V30"/>
    <mergeCell ref="L35:U35"/>
    <mergeCell ref="L36:U36"/>
    <mergeCell ref="L37:U37"/>
    <mergeCell ref="A44:S44"/>
    <mergeCell ref="L24:R24"/>
    <mergeCell ref="L25:R25"/>
    <mergeCell ref="L26:R26"/>
    <mergeCell ref="A28:U28"/>
    <mergeCell ref="L29:V29"/>
    <mergeCell ref="J9:R9"/>
    <mergeCell ref="A2:R2"/>
    <mergeCell ref="A121:Q121"/>
    <mergeCell ref="I123:P123"/>
    <mergeCell ref="J3:Q3"/>
    <mergeCell ref="J4:R4"/>
    <mergeCell ref="J5:R5"/>
    <mergeCell ref="J7:R7"/>
    <mergeCell ref="I8:R8"/>
    <mergeCell ref="A14:S14"/>
    <mergeCell ref="L21:Y21"/>
    <mergeCell ref="L15:W15"/>
    <mergeCell ref="L16:W16"/>
    <mergeCell ref="L17:W17"/>
    <mergeCell ref="J46:S46"/>
    <mergeCell ref="L22:Y22"/>
    <mergeCell ref="I124:P124"/>
    <mergeCell ref="I125:P125"/>
    <mergeCell ref="A140:P140"/>
    <mergeCell ref="A159:P159"/>
    <mergeCell ref="K161:R161"/>
    <mergeCell ref="K167:R167"/>
    <mergeCell ref="K168:R168"/>
    <mergeCell ref="K169:R169"/>
    <mergeCell ref="J179:P179"/>
    <mergeCell ref="J180:P180"/>
    <mergeCell ref="D208:E208"/>
    <mergeCell ref="D209:E209"/>
    <mergeCell ref="A211:P211"/>
    <mergeCell ref="A196:O196"/>
    <mergeCell ref="I197:P197"/>
    <mergeCell ref="I198:P198"/>
    <mergeCell ref="I201:O201"/>
    <mergeCell ref="I202:O202"/>
    <mergeCell ref="I213:S213"/>
    <mergeCell ref="I214:S214"/>
    <mergeCell ref="I216:S216"/>
    <mergeCell ref="I217:S217"/>
    <mergeCell ref="I205:P205"/>
    <mergeCell ref="I206:P206"/>
  </mergeCells>
  <conditionalFormatting sqref="B30:E38">
    <cfRule type="cellIs" dxfId="30" priority="1" operator="greaterThan">
      <formula>50000</formula>
    </cfRule>
  </conditionalFormatting>
  <pageMargins left="0.7" right="0.7" top="0.75" bottom="0.75" header="0.3" footer="0.3"/>
  <pageSetup paperSize="0" orientation="portrait" horizontalDpi="0" verticalDpi="0" copies="0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2023-06-19T01:03:34Z</dcterms:created>
  <dcterms:modified xsi:type="dcterms:W3CDTF">2023-06-19T17:21:01Z</dcterms:modified>
</cp:coreProperties>
</file>